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４活動計画（個別）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<sst xmlns="http://schemas.openxmlformats.org/spreadsheetml/2006/main" count="112" uniqueCount="104">
  <si>
    <t>環境事務局</t>
  </si>
  <si>
    <t>Ｌ</t>
  </si>
  <si>
    <t>ｋｇ</t>
  </si>
  <si>
    <t>34.6</t>
  </si>
  <si>
    <t>(MJ/l)</t>
  </si>
  <si>
    <t>38.2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</si>
  <si>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</si>
  <si>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</si>
  <si>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</si>
  <si>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</si>
  <si>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</si>
  <si>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</si>
  <si>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</si>
  <si>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</si>
  <si>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</si>
  <si>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</si>
  <si>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承認</t>
  </si>
  <si>
    <t>確認</t>
  </si>
  <si>
    <t>作成</t>
  </si>
  <si>
    <t>年度　環境活動計画書</t>
  </si>
  <si>
    <t>(全社・事務所・工場）</t>
  </si>
  <si>
    <t>代表者</t>
  </si>
  <si>
    <t>環責</t>
  </si>
  <si>
    <t>特定した環境負荷</t>
  </si>
  <si>
    <t>電力（負荷の自己チェックシートから）</t>
  </si>
  <si>
    <t>作成日：</t>
  </si>
  <si>
    <t>環境方針</t>
  </si>
  <si>
    <t>電力使用による二酸化炭素の削減</t>
  </si>
  <si>
    <t>更新日：</t>
  </si>
  <si>
    <t>環境目標</t>
  </si>
  <si>
    <t>電力使用量の削減</t>
  </si>
  <si>
    <t>基準年度比（％）</t>
  </si>
  <si>
    <t>電力量
kWh</t>
  </si>
  <si>
    <r>
      <t>CO</t>
    </r>
    <r>
      <rPr>
        <sz val="11"/>
        <rFont val="ＭＳ Ｐゴシック"/>
        <family val="3"/>
      </rPr>
      <t>2排出量</t>
    </r>
    <r>
      <rPr>
        <sz val="11"/>
        <rFont val="ＭＳ Ｐゴシック"/>
        <family val="3"/>
      </rPr>
      <t xml:space="preserve">
kg-CO2</t>
    </r>
  </si>
  <si>
    <t>CO2換算係数</t>
  </si>
  <si>
    <t>基準年度</t>
  </si>
  <si>
    <t>灯油</t>
  </si>
  <si>
    <r>
      <t>（kg-CO</t>
    </r>
    <r>
      <rPr>
        <vertAlign val="subscript"/>
        <sz val="9"/>
        <rFont val="ＭＳ Ｐゴシック"/>
        <family val="3"/>
      </rPr>
      <t>2</t>
    </r>
    <r>
      <rPr>
        <sz val="9"/>
        <rFont val="ＭＳ Ｐゴシック"/>
        <family val="3"/>
      </rPr>
      <t>/MJ)</t>
    </r>
  </si>
  <si>
    <t>36.7</t>
  </si>
  <si>
    <t>(MJ/l)</t>
  </si>
  <si>
    <t>目標</t>
  </si>
  <si>
    <t>重油</t>
  </si>
  <si>
    <r>
      <t>（kg-CO</t>
    </r>
    <r>
      <rPr>
        <vertAlign val="subscript"/>
        <sz val="9"/>
        <rFont val="ＭＳ Ｐゴシック"/>
        <family val="3"/>
      </rPr>
      <t>2</t>
    </r>
    <r>
      <rPr>
        <sz val="9"/>
        <rFont val="ＭＳ Ｐゴシック"/>
        <family val="3"/>
      </rPr>
      <t>/MJ)</t>
    </r>
  </si>
  <si>
    <t>39.1</t>
  </si>
  <si>
    <t>(MJ/l)</t>
  </si>
  <si>
    <t>都市ガス</t>
  </si>
  <si>
    <r>
      <t>Nm</t>
    </r>
    <r>
      <rPr>
        <vertAlign val="superscript"/>
        <sz val="10"/>
        <rFont val="ＭＳ Ｐゴシック"/>
        <family val="3"/>
      </rPr>
      <t>3</t>
    </r>
  </si>
  <si>
    <t>41.1</t>
  </si>
  <si>
    <r>
      <t>(MJ/Nm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)</t>
    </r>
  </si>
  <si>
    <t>液化天然ガス(LNG)</t>
  </si>
  <si>
    <r>
      <t>（kg-CO</t>
    </r>
    <r>
      <rPr>
        <vertAlign val="subscript"/>
        <sz val="9"/>
        <rFont val="ＭＳ Ｐゴシック"/>
        <family val="3"/>
      </rPr>
      <t>2</t>
    </r>
    <r>
      <rPr>
        <sz val="9"/>
        <rFont val="ＭＳ Ｐゴシック"/>
        <family val="3"/>
      </rPr>
      <t>/MJ)</t>
    </r>
  </si>
  <si>
    <t>(MJ/kg)</t>
  </si>
  <si>
    <r>
      <t>CO</t>
    </r>
    <r>
      <rPr>
        <sz val="11"/>
        <rFont val="ＭＳ Ｐゴシック"/>
        <family val="3"/>
      </rPr>
      <t>2換算係数</t>
    </r>
  </si>
  <si>
    <t>液化石油ガス(LPG)</t>
  </si>
  <si>
    <t>ｋｇ</t>
  </si>
  <si>
    <r>
      <t>（kg-CO</t>
    </r>
    <r>
      <rPr>
        <vertAlign val="subscript"/>
        <sz val="9"/>
        <rFont val="ＭＳ Ｐゴシック"/>
        <family val="3"/>
      </rPr>
      <t>2</t>
    </r>
    <r>
      <rPr>
        <sz val="9"/>
        <rFont val="ＭＳ Ｐゴシック"/>
        <family val="3"/>
      </rPr>
      <t>/MJ)</t>
    </r>
  </si>
  <si>
    <t>(MJ/kg)</t>
  </si>
  <si>
    <t>実施責任者</t>
  </si>
  <si>
    <t>ガソリン</t>
  </si>
  <si>
    <t>Ｌ</t>
  </si>
  <si>
    <t>実施担当者</t>
  </si>
  <si>
    <t>軽油</t>
  </si>
  <si>
    <t>Ｌ</t>
  </si>
  <si>
    <r>
      <t>（kg-CO</t>
    </r>
    <r>
      <rPr>
        <vertAlign val="subscript"/>
        <sz val="9"/>
        <rFont val="ＭＳ Ｐゴシック"/>
        <family val="3"/>
      </rPr>
      <t>2</t>
    </r>
    <r>
      <rPr>
        <sz val="9"/>
        <rFont val="ＭＳ Ｐゴシック"/>
        <family val="3"/>
      </rPr>
      <t>/MJ)</t>
    </r>
  </si>
  <si>
    <t>目　　標</t>
  </si>
  <si>
    <t>スケジュール（2008年度）</t>
  </si>
  <si>
    <t>2008年</t>
  </si>
  <si>
    <t>2009年</t>
  </si>
  <si>
    <t>４月</t>
  </si>
  <si>
    <t>５月</t>
  </si>
  <si>
    <t>活動目標
（達成手段）</t>
  </si>
  <si>
    <t>（取組の自己チェックシートから）</t>
  </si>
  <si>
    <t>・社員への周知</t>
  </si>
  <si>
    <t>・クールビズ・ウォームビズ運動</t>
  </si>
  <si>
    <t>･冷房温度の適正化（冷房２８℃　暖房２０℃）</t>
  </si>
  <si>
    <t>・パソコン、プリンタの未使用時の電源オフ</t>
  </si>
  <si>
    <t>活動評価</t>
  </si>
  <si>
    <t>記録日</t>
  </si>
  <si>
    <t>パフォー
マンス
目標</t>
  </si>
  <si>
    <t>月別　　（KWh）</t>
  </si>
  <si>
    <t>累計　　（KWh）</t>
  </si>
  <si>
    <t>月別（kg-CO2）</t>
  </si>
  <si>
    <t>　　　</t>
  </si>
  <si>
    <t>累計（kg-CO2）</t>
  </si>
  <si>
    <t>削減率</t>
  </si>
  <si>
    <t>累計　　（KWh）</t>
  </si>
  <si>
    <t>月別（kg-CO2）</t>
  </si>
  <si>
    <t>　　　</t>
  </si>
  <si>
    <t>累計（kg-CO2）</t>
  </si>
  <si>
    <t>月別　　（KWh）</t>
  </si>
  <si>
    <t>累計　　（KWh）</t>
  </si>
  <si>
    <t>月別（kg-CO2）</t>
  </si>
  <si>
    <t>　　　</t>
  </si>
  <si>
    <t>累計（kg-CO2）</t>
  </si>
  <si>
    <t>パフォーマンス評価</t>
  </si>
  <si>
    <t>管理者評価</t>
  </si>
  <si>
    <t>達成・未達成の原因</t>
  </si>
  <si>
    <t>次期四半期の取組方針・指示事項など</t>
  </si>
  <si>
    <t>前四半期の指示事項の確認</t>
  </si>
  <si>
    <t>総合評価（環境活動レポートへ転記）</t>
  </si>
  <si>
    <t>基準年（２００９年度）</t>
  </si>
  <si>
    <t xml:space="preserve"> 目標値（２０１０年度）     </t>
  </si>
  <si>
    <t xml:space="preserve"> 実績値（２０１０年度）     </t>
  </si>
  <si>
    <t>様式：5-01B　（環境目標及び環境活動計画の策定）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</si>
</sst>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yyyy&quot;年&quot;m&quot;月&quot;d&quot;日&quot;;@"/>
    <numFmt numFmtId="182" formatCode="0.00_);[Red]\(0.00\)"/>
    <numFmt numFmtId="183" formatCode="0.00_ "/>
    <numFmt numFmtId="184" formatCode="0.0_ "/>
    <numFmt numFmtId="185" formatCode="0;&quot;△ &quot;0"/>
    <numFmt numFmtId="186" formatCode="0.0;&quot;△ &quot;0.0"/>
    <numFmt numFmtId="187" formatCode="#,##0;&quot;△ &quot;#,##0"/>
    <numFmt numFmtId="188" formatCode="#,##0.0;&quot;△ &quot;#,##0.0"/>
    <numFmt numFmtId="189" formatCode="#,##0.00;&quot;△ &quot;#,##0.00"/>
    <numFmt numFmtId="190" formatCode="0.0%"/>
    <numFmt numFmtId="191" formatCode="0.000%"/>
    <numFmt numFmtId="192" formatCode="#,##0.0000;[Red]\-#,##0.0000"/>
    <numFmt numFmtId="193" formatCode="0_ "/>
    <numFmt numFmtId="194" formatCode="[&lt;=999]000;[&lt;=99999]000\-00;000\-0000"/>
    <numFmt numFmtId="195" formatCode="0.0_);[Red]\(0.0\)"/>
    <numFmt numFmtId="196" formatCode="0.000_ "/>
    <numFmt numFmtId="197" formatCode="0_);[Red]\(0\)"/>
    <numFmt numFmtId="198" formatCode="0;[Red]0"/>
    <numFmt numFmtId="199" formatCode="[&lt;=999]000;[&lt;=9999]000\-00;000\-0000"/>
    <numFmt numFmtId="200" formatCode="0.E+00"/>
    <numFmt numFmtId="201" formatCode="0.0000_ "/>
    <numFmt numFmtId="202" formatCode="0.00000_ "/>
    <numFmt numFmtId="203" formatCode="mmm\-yyyy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10"/>
      <name val="ＭＳ 明朝"/>
      <family val="1"/>
    </font>
    <font>
      <sz val="5.5"/>
      <name val="ＭＳ 明朝"/>
      <family val="1"/>
    </font>
    <font>
      <vertAlign val="subscript"/>
      <sz val="9"/>
      <name val="ＭＳ Ｐゴシック"/>
      <family val="3"/>
    </font>
    <font>
      <sz val="9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12"/>
      <name val="ＭＳ Ｐゴシック"/>
      <family val="3"/>
    </font>
    <font>
      <b/>
      <sz val="9"/>
      <name val="ＭＳ Ｐゴシック"/>
      <family val="3"/>
    </font>
    <font>
      <sz val="10.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21" fillId="24" borderId="0" xfId="62" applyFont="1" applyFill="1">
      <alignment/>
      <protection/>
    </xf>
    <xf numFmtId="0" fontId="0" fillId="0" borderId="0" xfId="0" applyAlignment="1">
      <alignment vertical="center" wrapText="1"/>
    </xf>
    <xf numFmtId="0" fontId="0" fillId="24" borderId="10" xfId="63" applyFont="1" applyFill="1" applyBorder="1" applyAlignment="1">
      <alignment horizontal="center"/>
      <protection/>
    </xf>
    <xf numFmtId="0" fontId="22" fillId="21" borderId="0" xfId="62" applyFont="1" applyFill="1" applyBorder="1" applyAlignment="1">
      <alignment vertical="center"/>
      <protection/>
    </xf>
    <xf numFmtId="0" fontId="22" fillId="24" borderId="0" xfId="62" applyFont="1" applyFill="1" applyBorder="1" applyAlignment="1">
      <alignment vertical="center"/>
      <protection/>
    </xf>
    <xf numFmtId="0" fontId="23" fillId="0" borderId="11" xfId="0" applyFont="1" applyBorder="1" applyAlignment="1">
      <alignment horizontal="center" vertical="center" wrapText="1"/>
    </xf>
    <xf numFmtId="0" fontId="0" fillId="0" borderId="0" xfId="62" applyFill="1" applyBorder="1" applyAlignment="1">
      <alignment horizontal="center"/>
      <protection/>
    </xf>
    <xf numFmtId="0" fontId="0" fillId="0" borderId="0" xfId="62" applyFont="1" applyFill="1" applyBorder="1" applyAlignment="1">
      <alignment horizontal="left"/>
      <protection/>
    </xf>
    <xf numFmtId="0" fontId="0" fillId="24" borderId="0" xfId="62" applyFont="1" applyFill="1">
      <alignment/>
      <protection/>
    </xf>
    <xf numFmtId="0" fontId="0" fillId="0" borderId="0" xfId="62" applyFill="1" applyBorder="1" applyAlignment="1">
      <alignment horizontal="left"/>
      <protection/>
    </xf>
    <xf numFmtId="0" fontId="24" fillId="0" borderId="12" xfId="0" applyFont="1" applyBorder="1" applyAlignment="1">
      <alignment horizontal="center" wrapText="1"/>
    </xf>
    <xf numFmtId="0" fontId="0" fillId="0" borderId="0" xfId="62" applyFill="1" applyBorder="1">
      <alignment/>
      <protection/>
    </xf>
    <xf numFmtId="0" fontId="21" fillId="0" borderId="0" xfId="62" applyFont="1" applyFill="1" applyBorder="1" applyAlignment="1">
      <alignment horizontal="left" wrapText="1"/>
      <protection/>
    </xf>
    <xf numFmtId="0" fontId="0" fillId="0" borderId="13" xfId="62" applyBorder="1">
      <alignment/>
      <protection/>
    </xf>
    <xf numFmtId="0" fontId="0" fillId="0" borderId="10" xfId="62" applyBorder="1">
      <alignment/>
      <protection/>
    </xf>
    <xf numFmtId="0" fontId="0" fillId="0" borderId="10" xfId="62" applyFont="1" applyFill="1" applyBorder="1" applyAlignment="1">
      <alignment horizontal="center" wrapText="1"/>
      <protection/>
    </xf>
    <xf numFmtId="0" fontId="0" fillId="0" borderId="10" xfId="62" applyFont="1" applyBorder="1" applyAlignment="1">
      <alignment horizontal="center" vertical="center" wrapText="1"/>
      <protection/>
    </xf>
    <xf numFmtId="180" fontId="0" fillId="0" borderId="0" xfId="49" applyNumberFormat="1" applyFill="1" applyBorder="1" applyAlignment="1">
      <alignment/>
    </xf>
    <xf numFmtId="0" fontId="0" fillId="0" borderId="10" xfId="42" applyNumberFormat="1" applyBorder="1" applyAlignment="1">
      <alignment/>
    </xf>
    <xf numFmtId="38" fontId="0" fillId="21" borderId="10" xfId="49" applyNumberFormat="1" applyFill="1" applyBorder="1" applyAlignment="1">
      <alignment/>
    </xf>
    <xf numFmtId="38" fontId="0" fillId="0" borderId="10" xfId="49" applyNumberFormat="1" applyBorder="1" applyAlignment="1">
      <alignment/>
    </xf>
    <xf numFmtId="0" fontId="21" fillId="0" borderId="14" xfId="61" applyNumberFormat="1" applyFont="1" applyFill="1" applyBorder="1" applyAlignment="1">
      <alignment horizontal="center"/>
      <protection/>
    </xf>
    <xf numFmtId="0" fontId="21" fillId="0" borderId="14" xfId="61" applyNumberFormat="1" applyFont="1" applyFill="1" applyBorder="1" applyAlignment="1">
      <alignment horizontal="right"/>
      <protection/>
    </xf>
    <xf numFmtId="0" fontId="26" fillId="0" borderId="14" xfId="61" applyNumberFormat="1" applyFont="1" applyFill="1" applyBorder="1" applyAlignment="1">
      <alignment horizontal="left" shrinkToFit="1"/>
      <protection/>
    </xf>
    <xf numFmtId="182" fontId="21" fillId="0" borderId="14" xfId="61" applyNumberFormat="1" applyFont="1" applyFill="1" applyBorder="1" applyAlignment="1">
      <alignment horizontal="right"/>
      <protection/>
    </xf>
    <xf numFmtId="182" fontId="21" fillId="0" borderId="14" xfId="61" applyNumberFormat="1" applyFont="1" applyFill="1" applyBorder="1" applyAlignment="1">
      <alignment horizontal="left"/>
      <protection/>
    </xf>
    <xf numFmtId="0" fontId="0" fillId="21" borderId="10" xfId="62" applyFill="1" applyBorder="1">
      <alignment/>
      <protection/>
    </xf>
    <xf numFmtId="0" fontId="0" fillId="21" borderId="10" xfId="42" applyNumberFormat="1" applyFill="1" applyBorder="1" applyAlignment="1">
      <alignment/>
    </xf>
    <xf numFmtId="0" fontId="21" fillId="0" borderId="10" xfId="61" applyNumberFormat="1" applyFont="1" applyFill="1" applyBorder="1" applyAlignment="1">
      <alignment horizontal="center"/>
      <protection/>
    </xf>
    <xf numFmtId="0" fontId="21" fillId="0" borderId="10" xfId="61" applyNumberFormat="1" applyFont="1" applyFill="1" applyBorder="1" applyAlignment="1">
      <alignment horizontal="right"/>
      <protection/>
    </xf>
    <xf numFmtId="0" fontId="2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6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38" fontId="21" fillId="24" borderId="23" xfId="49" applyFont="1" applyFill="1" applyBorder="1" applyAlignment="1">
      <alignment vertical="top" wrapText="1"/>
    </xf>
    <xf numFmtId="38" fontId="21" fillId="24" borderId="24" xfId="49" applyFont="1" applyFill="1" applyBorder="1" applyAlignment="1">
      <alignment horizontal="center"/>
    </xf>
    <xf numFmtId="38" fontId="21" fillId="24" borderId="25" xfId="49" applyFont="1" applyFill="1" applyBorder="1" applyAlignment="1">
      <alignment horizontal="center"/>
    </xf>
    <xf numFmtId="38" fontId="21" fillId="24" borderId="24" xfId="49" applyFont="1" applyFill="1" applyBorder="1" applyAlignment="1">
      <alignment/>
    </xf>
    <xf numFmtId="38" fontId="21" fillId="24" borderId="24" xfId="49" applyFont="1" applyFill="1" applyBorder="1" applyAlignment="1">
      <alignment horizontal="right"/>
    </xf>
    <xf numFmtId="38" fontId="21" fillId="24" borderId="24" xfId="49" applyFont="1" applyFill="1" applyBorder="1" applyAlignment="1">
      <alignment horizontal="left"/>
    </xf>
    <xf numFmtId="38" fontId="21" fillId="24" borderId="26" xfId="49" applyFont="1" applyFill="1" applyBorder="1" applyAlignment="1">
      <alignment horizontal="right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38" fontId="26" fillId="21" borderId="32" xfId="49" applyFont="1" applyFill="1" applyBorder="1" applyAlignment="1">
      <alignment horizontal="right"/>
    </xf>
    <xf numFmtId="38" fontId="26" fillId="21" borderId="33" xfId="49" applyFont="1" applyFill="1" applyBorder="1" applyAlignment="1">
      <alignment horizontal="right"/>
    </xf>
    <xf numFmtId="38" fontId="26" fillId="21" borderId="34" xfId="49" applyFont="1" applyFill="1" applyBorder="1" applyAlignment="1">
      <alignment horizontal="right"/>
    </xf>
    <xf numFmtId="38" fontId="28" fillId="21" borderId="32" xfId="49" applyFont="1" applyFill="1" applyBorder="1" applyAlignment="1">
      <alignment horizontal="right"/>
    </xf>
    <xf numFmtId="38" fontId="28" fillId="21" borderId="33" xfId="49" applyFont="1" applyFill="1" applyBorder="1" applyAlignment="1">
      <alignment horizontal="right"/>
    </xf>
    <xf numFmtId="38" fontId="28" fillId="21" borderId="34" xfId="49" applyFont="1" applyFill="1" applyBorder="1" applyAlignment="1">
      <alignment horizontal="right"/>
    </xf>
    <xf numFmtId="38" fontId="26" fillId="24" borderId="32" xfId="49" applyFont="1" applyFill="1" applyBorder="1" applyAlignment="1">
      <alignment horizontal="right"/>
    </xf>
    <xf numFmtId="38" fontId="26" fillId="24" borderId="33" xfId="49" applyFont="1" applyFill="1" applyBorder="1" applyAlignment="1">
      <alignment horizontal="right"/>
    </xf>
    <xf numFmtId="38" fontId="26" fillId="24" borderId="34" xfId="49" applyFont="1" applyFill="1" applyBorder="1" applyAlignment="1">
      <alignment horizontal="right"/>
    </xf>
    <xf numFmtId="38" fontId="26" fillId="0" borderId="38" xfId="49" applyFont="1" applyFill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8" fontId="29" fillId="0" borderId="40" xfId="49" applyFont="1" applyFill="1" applyBorder="1" applyAlignment="1">
      <alignment horizontal="center"/>
    </xf>
    <xf numFmtId="38" fontId="0" fillId="0" borderId="10" xfId="49" applyNumberFormat="1" applyBorder="1" applyAlignment="1">
      <alignment/>
    </xf>
    <xf numFmtId="38" fontId="0" fillId="0" borderId="42" xfId="49" applyNumberFormat="1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21" borderId="21" xfId="0" applyFill="1" applyBorder="1" applyAlignment="1">
      <alignment vertical="center"/>
    </xf>
    <xf numFmtId="0" fontId="0" fillId="21" borderId="0" xfId="0" applyFill="1" applyBorder="1" applyAlignment="1">
      <alignment vertical="center"/>
    </xf>
    <xf numFmtId="0" fontId="0" fillId="21" borderId="22" xfId="0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1" xfId="62" applyBorder="1" applyAlignment="1">
      <alignment horizontal="center"/>
      <protection/>
    </xf>
    <xf numFmtId="0" fontId="0" fillId="0" borderId="14" xfId="62" applyBorder="1" applyAlignment="1">
      <alignment horizontal="center"/>
      <protection/>
    </xf>
    <xf numFmtId="0" fontId="0" fillId="0" borderId="13" xfId="62" applyBorder="1" applyAlignment="1">
      <alignment horizontal="center"/>
      <protection/>
    </xf>
    <xf numFmtId="0" fontId="0" fillId="0" borderId="10" xfId="62" applyBorder="1" applyAlignment="1">
      <alignment horizontal="center"/>
      <protection/>
    </xf>
    <xf numFmtId="0" fontId="0" fillId="0" borderId="13" xfId="62" applyBorder="1" applyAlignment="1">
      <alignment vertical="center"/>
      <protection/>
    </xf>
    <xf numFmtId="38" fontId="21" fillId="24" borderId="14" xfId="49" applyFont="1" applyFill="1" applyBorder="1" applyAlignment="1">
      <alignment vertical="top" wrapText="1"/>
    </xf>
    <xf numFmtId="0" fontId="0" fillId="0" borderId="10" xfId="0" applyBorder="1" applyAlignment="1">
      <alignment vertical="center" wrapText="1"/>
    </xf>
    <xf numFmtId="38" fontId="21" fillId="24" borderId="52" xfId="49" applyFont="1" applyFill="1" applyBorder="1" applyAlignment="1">
      <alignment vertical="top" wrapText="1"/>
    </xf>
    <xf numFmtId="0" fontId="0" fillId="0" borderId="42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38" fontId="21" fillId="0" borderId="54" xfId="49" applyFont="1" applyFill="1" applyBorder="1" applyAlignment="1">
      <alignment vertical="top" wrapText="1"/>
    </xf>
    <xf numFmtId="38" fontId="21" fillId="0" borderId="48" xfId="49" applyFont="1" applyFill="1" applyBorder="1" applyAlignment="1">
      <alignment vertical="top" wrapText="1"/>
    </xf>
    <xf numFmtId="38" fontId="21" fillId="0" borderId="55" xfId="49" applyFont="1" applyFill="1" applyBorder="1" applyAlignment="1">
      <alignment vertical="top" wrapText="1"/>
    </xf>
    <xf numFmtId="38" fontId="21" fillId="0" borderId="56" xfId="49" applyFont="1" applyFill="1" applyBorder="1" applyAlignment="1">
      <alignment vertical="top" wrapText="1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21" borderId="45" xfId="0" applyFill="1" applyBorder="1" applyAlignment="1">
      <alignment vertical="center"/>
    </xf>
    <xf numFmtId="0" fontId="0" fillId="21" borderId="46" xfId="0" applyFill="1" applyBorder="1" applyAlignment="1">
      <alignment vertical="center"/>
    </xf>
    <xf numFmtId="0" fontId="0" fillId="21" borderId="47" xfId="0" applyFill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38" fontId="21" fillId="0" borderId="49" xfId="49" applyFont="1" applyFill="1" applyBorder="1" applyAlignment="1">
      <alignment vertical="top" wrapText="1"/>
    </xf>
    <xf numFmtId="0" fontId="0" fillId="0" borderId="5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2" xfId="0" applyBorder="1" applyAlignment="1">
      <alignment vertical="center"/>
    </xf>
    <xf numFmtId="38" fontId="21" fillId="24" borderId="60" xfId="49" applyFont="1" applyFill="1" applyBorder="1" applyAlignment="1">
      <alignment vertical="top" wrapText="1"/>
    </xf>
    <xf numFmtId="0" fontId="0" fillId="0" borderId="61" xfId="0" applyBorder="1" applyAlignment="1">
      <alignment vertical="center" wrapText="1"/>
    </xf>
    <xf numFmtId="0" fontId="0" fillId="0" borderId="5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1" borderId="43" xfId="0" applyFill="1" applyBorder="1" applyAlignment="1">
      <alignment horizontal="center" vertical="center"/>
    </xf>
    <xf numFmtId="0" fontId="0" fillId="21" borderId="62" xfId="0" applyFill="1" applyBorder="1" applyAlignment="1">
      <alignment horizontal="center" vertical="center"/>
    </xf>
    <xf numFmtId="0" fontId="0" fillId="21" borderId="44" xfId="0" applyFill="1" applyBorder="1" applyAlignment="1">
      <alignment horizontal="center" vertical="center"/>
    </xf>
    <xf numFmtId="0" fontId="0" fillId="21" borderId="14" xfId="62" applyFont="1" applyFill="1" applyBorder="1" applyAlignment="1">
      <alignment horizontal="left"/>
      <protection/>
    </xf>
    <xf numFmtId="0" fontId="0" fillId="21" borderId="52" xfId="62" applyFont="1" applyFill="1" applyBorder="1" applyAlignment="1">
      <alignment horizontal="left"/>
      <protection/>
    </xf>
    <xf numFmtId="0" fontId="0" fillId="21" borderId="10" xfId="62" applyFont="1" applyFill="1" applyBorder="1" applyAlignment="1">
      <alignment horizontal="left"/>
      <protection/>
    </xf>
    <xf numFmtId="0" fontId="0" fillId="21" borderId="42" xfId="62" applyFont="1" applyFill="1" applyBorder="1" applyAlignment="1">
      <alignment horizontal="left"/>
      <protection/>
    </xf>
    <xf numFmtId="0" fontId="0" fillId="0" borderId="42" xfId="0" applyBorder="1" applyAlignment="1">
      <alignment vertical="center"/>
    </xf>
    <xf numFmtId="0" fontId="0" fillId="0" borderId="10" xfId="62" applyFont="1" applyBorder="1" applyAlignment="1">
      <alignment horizontal="center" vertical="center" wrapText="1"/>
      <protection/>
    </xf>
    <xf numFmtId="0" fontId="0" fillId="0" borderId="42" xfId="62" applyBorder="1" applyAlignment="1">
      <alignment horizontal="center" vertical="center"/>
      <protection/>
    </xf>
    <xf numFmtId="0" fontId="0" fillId="0" borderId="60" xfId="0" applyBorder="1" applyAlignment="1">
      <alignment vertical="center"/>
    </xf>
    <xf numFmtId="0" fontId="21" fillId="0" borderId="51" xfId="61" applyNumberFormat="1" applyFont="1" applyFill="1" applyBorder="1" applyAlignment="1">
      <alignment horizontal="left"/>
      <protection/>
    </xf>
    <xf numFmtId="0" fontId="21" fillId="0" borderId="14" xfId="61" applyNumberFormat="1" applyFont="1" applyFill="1" applyBorder="1" applyAlignment="1">
      <alignment horizontal="left"/>
      <protection/>
    </xf>
    <xf numFmtId="0" fontId="21" fillId="0" borderId="13" xfId="61" applyNumberFormat="1" applyFont="1" applyFill="1" applyBorder="1" applyAlignment="1">
      <alignment horizontal="left"/>
      <protection/>
    </xf>
    <xf numFmtId="0" fontId="21" fillId="0" borderId="10" xfId="61" applyNumberFormat="1" applyFont="1" applyFill="1" applyBorder="1" applyAlignment="1">
      <alignment horizontal="left"/>
      <protection/>
    </xf>
    <xf numFmtId="31" fontId="0" fillId="0" borderId="0" xfId="0" applyNumberFormat="1" applyAlignment="1">
      <alignment horizontal="center" vertical="center" shrinkToFi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10" xfId="0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ea_2_01負荷１枚シート(整備工場)_jidosya(1-4)" xfId="61"/>
    <cellStyle name="標準_ea_4_01_jidosya(1-4)" xfId="62"/>
    <cellStyle name="標準_ea_4_01_環境活動計画書（個別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実績月別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'４活動計画（個別）'!$G$36:$R$36</c:f>
              <c:numCache/>
            </c:numRef>
          </c:val>
        </c:ser>
        <c:ser>
          <c:idx val="0"/>
          <c:order val="1"/>
          <c:tx>
            <c:v>実績累計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'４活動計画（個別）'!$G$37:$R$37</c:f>
              <c:numCache/>
            </c:numRef>
          </c:val>
        </c:ser>
        <c:axId val="30684595"/>
        <c:axId val="7725900"/>
      </c:barChart>
      <c:lineChart>
        <c:grouping val="standard"/>
        <c:varyColors val="0"/>
        <c:ser>
          <c:idx val="2"/>
          <c:order val="2"/>
          <c:tx>
            <c:v>目標累計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'４活動計画（個別）'!$G$33:$R$33</c:f>
              <c:numCache/>
            </c:numRef>
          </c:val>
          <c:smooth val="0"/>
        </c:ser>
        <c:ser>
          <c:idx val="3"/>
          <c:order val="3"/>
          <c:tx>
            <c:v>目標月別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'４活動計画（個別）'!$G$32:$R$32</c:f>
              <c:numCache/>
            </c:numRef>
          </c:val>
          <c:smooth val="0"/>
        </c:ser>
        <c:axId val="2424237"/>
        <c:axId val="21818134"/>
      </c:lineChart>
      <c:catAx>
        <c:axId val="30684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25900"/>
        <c:crosses val="autoZero"/>
        <c:auto val="0"/>
        <c:lblOffset val="100"/>
        <c:tickLblSkip val="1"/>
        <c:noMultiLvlLbl val="0"/>
      </c:catAx>
      <c:valAx>
        <c:axId val="7725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84595"/>
        <c:crossesAt val="1"/>
        <c:crossBetween val="between"/>
        <c:dispUnits/>
      </c:valAx>
      <c:catAx>
        <c:axId val="2424237"/>
        <c:scaling>
          <c:orientation val="minMax"/>
        </c:scaling>
        <c:axPos val="b"/>
        <c:delete val="1"/>
        <c:majorTickMark val="out"/>
        <c:minorTickMark val="none"/>
        <c:tickLblPos val="nextTo"/>
        <c:crossAx val="21818134"/>
        <c:crosses val="autoZero"/>
        <c:auto val="0"/>
        <c:lblOffset val="100"/>
        <c:tickLblSkip val="1"/>
        <c:noMultiLvlLbl val="0"/>
      </c:catAx>
      <c:valAx>
        <c:axId val="21818134"/>
        <c:scaling>
          <c:orientation val="minMax"/>
        </c:scaling>
        <c:axPos val="l"/>
        <c:delete val="1"/>
        <c:majorTickMark val="out"/>
        <c:minorTickMark val="none"/>
        <c:tickLblPos val="nextTo"/>
        <c:crossAx val="242423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44</xdr:row>
      <xdr:rowOff>0</xdr:rowOff>
    </xdr:from>
    <xdr:to>
      <xdr:col>14</xdr:col>
      <xdr:colOff>38100</xdr:colOff>
      <xdr:row>44</xdr:row>
      <xdr:rowOff>0</xdr:rowOff>
    </xdr:to>
    <xdr:graphicFrame macro="[1]!グラフ3_Click">
      <xdr:nvGraphicFramePr>
        <xdr:cNvPr id="1" name="グラフ 1"/>
        <xdr:cNvGraphicFramePr/>
      </xdr:nvGraphicFramePr>
      <xdr:xfrm>
        <a:off x="3409950" y="9715500"/>
        <a:ext cx="4629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3258;&#21205;&#36554;PJ\&#33258;&#21205;&#36554;&#25972;&#20633;EA21&#12402;&#12394;&#24418;&#38598;&#65288;&#65303;&#25913;&#65289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1環境方針"/>
      <sheetName val="2負荷"/>
      <sheetName val="2取組"/>
      <sheetName val="3法規制"/>
      <sheetName val="４活動計画(一覧)"/>
      <sheetName val="４活動計画（個別）"/>
      <sheetName val="5組織体制"/>
      <sheetName val="6教育計画"/>
      <sheetName val="6教育記録"/>
      <sheetName val="7コミュニケーション"/>
      <sheetName val="8産廃管理"/>
      <sheetName val="8マニフェスト管理"/>
      <sheetName val="8危険物管理"/>
      <sheetName val="8フロン回収"/>
      <sheetName val="9電力削減"/>
      <sheetName val="8一廃分別"/>
      <sheetName val="8危険物"/>
      <sheetName val="9火災"/>
      <sheetName val="9油流出"/>
      <sheetName val="9緊急事態記録"/>
      <sheetName val="10問題点処置"/>
      <sheetName val="１１文書・記録一覧表"/>
      <sheetName val="11文書一覧"/>
      <sheetName val="12評価と見直し"/>
      <sheetName val="活動レポート(ｼﾝﾌﾟﾙ版)"/>
      <sheetName val="活動レポート(充実版)"/>
    </sheetNames>
    <definedNames>
      <definedName name="グラフ3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10.75390625" style="2" customWidth="1"/>
    <col min="3" max="5" width="9.00390625" style="2" customWidth="1"/>
    <col min="6" max="6" width="5.25390625" style="2" customWidth="1"/>
    <col min="7" max="15" width="7.50390625" style="2" customWidth="1"/>
    <col min="16" max="16" width="7.375" style="2" customWidth="1"/>
    <col min="17" max="18" width="7.50390625" style="2" customWidth="1"/>
    <col min="19" max="34" width="9.00390625" style="2" customWidth="1"/>
  </cols>
  <sheetData>
    <row r="1" spans="2:18" ht="13.5">
      <c r="B1" s="1" t="s">
        <v>103</v>
      </c>
      <c r="C1" s="1"/>
      <c r="P1" s="3" t="s">
        <v>16</v>
      </c>
      <c r="Q1" s="3" t="s">
        <v>17</v>
      </c>
      <c r="R1" s="3" t="s">
        <v>18</v>
      </c>
    </row>
    <row r="2" spans="2:18" ht="28.5" customHeight="1">
      <c r="B2" s="4">
        <v>2008</v>
      </c>
      <c r="C2" s="5" t="s">
        <v>19</v>
      </c>
      <c r="G2" s="105" t="s">
        <v>20</v>
      </c>
      <c r="H2" s="105"/>
      <c r="I2" s="105"/>
      <c r="J2" s="105"/>
      <c r="M2" s="105"/>
      <c r="N2" s="105"/>
      <c r="O2" s="105"/>
      <c r="P2" s="6"/>
      <c r="Q2" s="6"/>
      <c r="R2" s="6"/>
    </row>
    <row r="3" spans="2:18" ht="9.75" customHeight="1" thickBot="1">
      <c r="B3" s="7"/>
      <c r="C3" s="7"/>
      <c r="D3" s="7"/>
      <c r="E3" s="7"/>
      <c r="F3" s="7"/>
      <c r="G3" s="8"/>
      <c r="H3" s="9"/>
      <c r="I3" s="9"/>
      <c r="J3" s="9"/>
      <c r="K3" s="10"/>
      <c r="P3" s="11" t="s">
        <v>21</v>
      </c>
      <c r="Q3" s="11" t="s">
        <v>22</v>
      </c>
      <c r="R3" s="11" t="s">
        <v>0</v>
      </c>
    </row>
    <row r="4" spans="2:15" ht="13.5">
      <c r="B4" s="106" t="s">
        <v>23</v>
      </c>
      <c r="C4" s="107"/>
      <c r="D4" s="148" t="s">
        <v>24</v>
      </c>
      <c r="E4" s="148"/>
      <c r="F4" s="148"/>
      <c r="G4" s="149"/>
      <c r="H4" s="10"/>
      <c r="I4" s="9"/>
      <c r="J4" s="9"/>
      <c r="K4" s="10"/>
      <c r="M4" s="2" t="s">
        <v>25</v>
      </c>
      <c r="N4" s="160">
        <v>40269</v>
      </c>
      <c r="O4" s="160"/>
    </row>
    <row r="5" spans="2:15" ht="13.5">
      <c r="B5" s="108" t="s">
        <v>26</v>
      </c>
      <c r="C5" s="109"/>
      <c r="D5" s="150" t="s">
        <v>27</v>
      </c>
      <c r="E5" s="150"/>
      <c r="F5" s="150"/>
      <c r="G5" s="151"/>
      <c r="H5" s="8"/>
      <c r="I5" s="10"/>
      <c r="J5" s="10"/>
      <c r="K5" s="10"/>
      <c r="M5" s="2" t="s">
        <v>28</v>
      </c>
      <c r="N5" s="160"/>
      <c r="O5" s="160"/>
    </row>
    <row r="6" spans="2:11" ht="14.25" thickBot="1">
      <c r="B6" s="108" t="s">
        <v>29</v>
      </c>
      <c r="C6" s="109"/>
      <c r="D6" s="150" t="s">
        <v>30</v>
      </c>
      <c r="E6" s="150"/>
      <c r="F6" s="150"/>
      <c r="G6" s="151"/>
      <c r="H6" s="10"/>
      <c r="I6" s="12"/>
      <c r="J6" s="13"/>
      <c r="K6" s="10"/>
    </row>
    <row r="7" spans="2:17" ht="27.75" thickBot="1">
      <c r="B7" s="14"/>
      <c r="C7" s="15"/>
      <c r="D7" s="16" t="s">
        <v>31</v>
      </c>
      <c r="E7" s="17" t="s">
        <v>32</v>
      </c>
      <c r="F7" s="153" t="s">
        <v>33</v>
      </c>
      <c r="G7" s="154"/>
      <c r="H7" s="10"/>
      <c r="I7" s="18"/>
      <c r="J7" s="18"/>
      <c r="K7" s="12"/>
      <c r="P7" s="115" t="s">
        <v>34</v>
      </c>
      <c r="Q7" s="161"/>
    </row>
    <row r="8" spans="2:17" ht="14.25">
      <c r="B8" s="14" t="s">
        <v>35</v>
      </c>
      <c r="C8" s="15">
        <v>2010</v>
      </c>
      <c r="D8" s="19">
        <v>100</v>
      </c>
      <c r="E8" s="20">
        <v>13250</v>
      </c>
      <c r="F8" s="77">
        <f>+E8*$D$12</f>
        <v>5008.5</v>
      </c>
      <c r="G8" s="78"/>
      <c r="H8" s="12"/>
      <c r="I8" s="156" t="s">
        <v>36</v>
      </c>
      <c r="J8" s="157"/>
      <c r="K8" s="22" t="s">
        <v>1</v>
      </c>
      <c r="L8" s="23">
        <v>0.0679</v>
      </c>
      <c r="M8" s="24" t="s">
        <v>37</v>
      </c>
      <c r="N8" s="25" t="s">
        <v>38</v>
      </c>
      <c r="O8" s="26" t="s">
        <v>39</v>
      </c>
      <c r="P8" s="162">
        <f aca="true" t="shared" si="0" ref="P8:P14">+L8*N8</f>
        <v>2.4919300000000004</v>
      </c>
      <c r="Q8" s="163"/>
    </row>
    <row r="9" spans="2:17" ht="13.5">
      <c r="B9" s="110" t="s">
        <v>40</v>
      </c>
      <c r="C9" s="27">
        <v>2011</v>
      </c>
      <c r="D9" s="28">
        <v>99</v>
      </c>
      <c r="E9" s="21">
        <f>+E8*D9/100</f>
        <v>13117.5</v>
      </c>
      <c r="F9" s="77">
        <f>+E9*$D$12</f>
        <v>4958.415</v>
      </c>
      <c r="G9" s="78"/>
      <c r="H9" s="12"/>
      <c r="I9" s="158" t="s">
        <v>41</v>
      </c>
      <c r="J9" s="159"/>
      <c r="K9" s="29" t="s">
        <v>1</v>
      </c>
      <c r="L9" s="30">
        <v>0.0693</v>
      </c>
      <c r="M9" s="31" t="s">
        <v>42</v>
      </c>
      <c r="N9" s="164" t="s">
        <v>43</v>
      </c>
      <c r="O9" s="32" t="s">
        <v>44</v>
      </c>
      <c r="P9" s="112">
        <f t="shared" si="0"/>
        <v>2.70963</v>
      </c>
      <c r="Q9" s="114"/>
    </row>
    <row r="10" spans="2:17" ht="14.25">
      <c r="B10" s="110"/>
      <c r="C10" s="27">
        <f>+C9+1</f>
        <v>2012</v>
      </c>
      <c r="D10" s="28">
        <v>98</v>
      </c>
      <c r="E10" s="21">
        <f>+E8*D10/100</f>
        <v>12985</v>
      </c>
      <c r="F10" s="77">
        <f>+E10*$D$12</f>
        <v>4908.33</v>
      </c>
      <c r="G10" s="78"/>
      <c r="H10" s="12"/>
      <c r="I10" s="158" t="s">
        <v>45</v>
      </c>
      <c r="J10" s="159"/>
      <c r="K10" s="29" t="s">
        <v>46</v>
      </c>
      <c r="L10" s="30">
        <v>0.0506</v>
      </c>
      <c r="M10" s="31" t="s">
        <v>42</v>
      </c>
      <c r="N10" s="164" t="s">
        <v>47</v>
      </c>
      <c r="O10" s="32" t="s">
        <v>48</v>
      </c>
      <c r="P10" s="112">
        <f t="shared" si="0"/>
        <v>2.07966</v>
      </c>
      <c r="Q10" s="114"/>
    </row>
    <row r="11" spans="2:17" ht="13.5">
      <c r="B11" s="110"/>
      <c r="C11" s="27">
        <f>+C10+1</f>
        <v>2013</v>
      </c>
      <c r="D11" s="28">
        <v>97</v>
      </c>
      <c r="E11" s="21">
        <f>+E8*D11/100</f>
        <v>12852.5</v>
      </c>
      <c r="F11" s="77">
        <f>+E11*$D$12</f>
        <v>4858.245</v>
      </c>
      <c r="G11" s="78"/>
      <c r="H11" s="12"/>
      <c r="I11" s="158" t="s">
        <v>49</v>
      </c>
      <c r="J11" s="159"/>
      <c r="K11" s="29" t="s">
        <v>2</v>
      </c>
      <c r="L11" s="30">
        <v>0.0495</v>
      </c>
      <c r="M11" s="31" t="s">
        <v>50</v>
      </c>
      <c r="N11" s="30">
        <v>54.5</v>
      </c>
      <c r="O11" s="32" t="s">
        <v>51</v>
      </c>
      <c r="P11" s="112">
        <f t="shared" si="0"/>
        <v>2.69775</v>
      </c>
      <c r="Q11" s="114"/>
    </row>
    <row r="12" spans="2:17" ht="13.5">
      <c r="B12" s="138" t="s">
        <v>52</v>
      </c>
      <c r="C12" s="144"/>
      <c r="D12" s="145">
        <v>0.378</v>
      </c>
      <c r="E12" s="146"/>
      <c r="F12" s="146"/>
      <c r="G12" s="147"/>
      <c r="H12" s="12"/>
      <c r="I12" s="33" t="s">
        <v>53</v>
      </c>
      <c r="J12" s="32"/>
      <c r="K12" s="29" t="s">
        <v>54</v>
      </c>
      <c r="L12" s="30">
        <v>0.0598</v>
      </c>
      <c r="M12" s="31" t="s">
        <v>55</v>
      </c>
      <c r="N12" s="30">
        <v>50.2</v>
      </c>
      <c r="O12" s="32" t="s">
        <v>56</v>
      </c>
      <c r="P12" s="112">
        <f t="shared" si="0"/>
        <v>3.00196</v>
      </c>
      <c r="Q12" s="114"/>
    </row>
    <row r="13" spans="2:17" ht="13.5">
      <c r="B13" s="138" t="s">
        <v>57</v>
      </c>
      <c r="C13" s="144"/>
      <c r="D13" s="144"/>
      <c r="E13" s="144"/>
      <c r="F13" s="144"/>
      <c r="G13" s="152"/>
      <c r="H13" s="10"/>
      <c r="I13" s="158" t="s">
        <v>58</v>
      </c>
      <c r="J13" s="144"/>
      <c r="K13" s="29" t="s">
        <v>59</v>
      </c>
      <c r="L13" s="30">
        <v>0.0671</v>
      </c>
      <c r="M13" s="31" t="s">
        <v>50</v>
      </c>
      <c r="N13" s="30" t="s">
        <v>3</v>
      </c>
      <c r="O13" s="32" t="s">
        <v>4</v>
      </c>
      <c r="P13" s="112">
        <f t="shared" si="0"/>
        <v>2.3216600000000005</v>
      </c>
      <c r="Q13" s="114"/>
    </row>
    <row r="14" spans="2:17" ht="14.25" thickBot="1">
      <c r="B14" s="143" t="s">
        <v>60</v>
      </c>
      <c r="C14" s="79"/>
      <c r="D14" s="79"/>
      <c r="E14" s="79"/>
      <c r="F14" s="79"/>
      <c r="G14" s="80"/>
      <c r="H14" s="7"/>
      <c r="I14" s="143" t="s">
        <v>61</v>
      </c>
      <c r="J14" s="79"/>
      <c r="K14" s="34" t="s">
        <v>62</v>
      </c>
      <c r="L14" s="34">
        <v>0.0687</v>
      </c>
      <c r="M14" s="36" t="s">
        <v>63</v>
      </c>
      <c r="N14" s="34" t="s">
        <v>5</v>
      </c>
      <c r="O14" s="34" t="s">
        <v>4</v>
      </c>
      <c r="P14" s="103">
        <f t="shared" si="0"/>
        <v>2.62434</v>
      </c>
      <c r="Q14" s="104"/>
    </row>
    <row r="15" spans="2:8" ht="14.25" thickBot="1">
      <c r="B15"/>
      <c r="C15"/>
      <c r="D15" s="7"/>
      <c r="E15" s="7"/>
      <c r="F15" s="7"/>
      <c r="G15" s="7"/>
      <c r="H15" s="7"/>
    </row>
    <row r="16" spans="2:18" ht="14.25" thickBot="1">
      <c r="B16"/>
      <c r="C16" s="88" t="s">
        <v>64</v>
      </c>
      <c r="D16" s="89"/>
      <c r="E16" s="89"/>
      <c r="F16" s="90"/>
      <c r="G16" s="97" t="s">
        <v>65</v>
      </c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8"/>
    </row>
    <row r="17" spans="2:18" ht="15" customHeight="1">
      <c r="B17"/>
      <c r="C17" s="91"/>
      <c r="D17" s="92"/>
      <c r="E17" s="92"/>
      <c r="F17" s="93"/>
      <c r="G17" s="155" t="s">
        <v>66</v>
      </c>
      <c r="H17" s="139"/>
      <c r="I17" s="139"/>
      <c r="J17" s="139"/>
      <c r="K17" s="139"/>
      <c r="L17" s="139"/>
      <c r="M17" s="139"/>
      <c r="N17" s="139"/>
      <c r="O17" s="139"/>
      <c r="P17" s="139" t="s">
        <v>67</v>
      </c>
      <c r="Q17" s="139"/>
      <c r="R17" s="140"/>
    </row>
    <row r="18" spans="2:18" ht="15" customHeight="1" thickBot="1">
      <c r="B18"/>
      <c r="C18" s="94"/>
      <c r="D18" s="95"/>
      <c r="E18" s="95"/>
      <c r="F18" s="96"/>
      <c r="G18" s="37" t="s">
        <v>68</v>
      </c>
      <c r="H18" s="34" t="s">
        <v>69</v>
      </c>
      <c r="I18" s="34" t="s">
        <v>6</v>
      </c>
      <c r="J18" s="34" t="s">
        <v>7</v>
      </c>
      <c r="K18" s="34" t="s">
        <v>8</v>
      </c>
      <c r="L18" s="34" t="s">
        <v>9</v>
      </c>
      <c r="M18" s="34" t="s">
        <v>10</v>
      </c>
      <c r="N18" s="34" t="s">
        <v>11</v>
      </c>
      <c r="O18" s="34" t="s">
        <v>12</v>
      </c>
      <c r="P18" s="34" t="s">
        <v>13</v>
      </c>
      <c r="Q18" s="34" t="s">
        <v>14</v>
      </c>
      <c r="R18" s="35" t="s">
        <v>15</v>
      </c>
    </row>
    <row r="19" spans="2:18" ht="13.5">
      <c r="B19" s="115" t="s">
        <v>70</v>
      </c>
      <c r="C19" s="85" t="s">
        <v>71</v>
      </c>
      <c r="D19" s="86"/>
      <c r="E19" s="86"/>
      <c r="F19" s="87"/>
      <c r="G19" s="38"/>
      <c r="H19" s="39"/>
      <c r="I19" s="40"/>
      <c r="J19" s="39"/>
      <c r="K19" s="39"/>
      <c r="L19" s="39"/>
      <c r="M19" s="39"/>
      <c r="N19" s="39"/>
      <c r="O19" s="39"/>
      <c r="P19" s="39"/>
      <c r="Q19" s="39"/>
      <c r="R19" s="41"/>
    </row>
    <row r="20" spans="2:18" ht="13.5">
      <c r="B20" s="116"/>
      <c r="C20" s="85" t="s">
        <v>72</v>
      </c>
      <c r="D20" s="86"/>
      <c r="E20" s="86"/>
      <c r="F20" s="87"/>
      <c r="G20" s="42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4"/>
    </row>
    <row r="21" spans="2:18" ht="13.5">
      <c r="B21" s="116"/>
      <c r="C21" s="85" t="s">
        <v>73</v>
      </c>
      <c r="D21" s="86"/>
      <c r="E21" s="86"/>
      <c r="F21" s="87"/>
      <c r="G21" s="42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4"/>
    </row>
    <row r="22" spans="2:18" ht="13.5">
      <c r="B22" s="116"/>
      <c r="C22" s="85" t="s">
        <v>74</v>
      </c>
      <c r="D22" s="86"/>
      <c r="E22" s="86"/>
      <c r="F22" s="87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4"/>
    </row>
    <row r="23" spans="2:18" ht="13.5">
      <c r="B23" s="116"/>
      <c r="C23" s="85" t="s">
        <v>75</v>
      </c>
      <c r="D23" s="86"/>
      <c r="E23" s="86"/>
      <c r="F23" s="87"/>
      <c r="G23" s="42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4"/>
    </row>
    <row r="24" spans="2:18" ht="13.5">
      <c r="B24" s="116"/>
      <c r="C24" s="85"/>
      <c r="D24" s="86"/>
      <c r="E24" s="86"/>
      <c r="F24" s="87"/>
      <c r="G24" s="42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4"/>
    </row>
    <row r="25" spans="2:18" ht="13.5">
      <c r="B25" s="116"/>
      <c r="C25" s="85"/>
      <c r="D25" s="86"/>
      <c r="E25" s="86"/>
      <c r="F25" s="87"/>
      <c r="G25" s="42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4"/>
    </row>
    <row r="26" spans="2:18" ht="14.25" thickBot="1">
      <c r="B26" s="116"/>
      <c r="C26" s="126"/>
      <c r="D26" s="127"/>
      <c r="E26" s="127"/>
      <c r="F26" s="128"/>
      <c r="G26" s="45"/>
      <c r="H26" s="46"/>
      <c r="I26" s="47"/>
      <c r="J26" s="48"/>
      <c r="K26" s="46"/>
      <c r="L26" s="46"/>
      <c r="M26" s="49"/>
      <c r="N26" s="50"/>
      <c r="O26" s="49"/>
      <c r="P26" s="49"/>
      <c r="Q26" s="49"/>
      <c r="R26" s="51"/>
    </row>
    <row r="27" spans="2:18" ht="54.75" customHeight="1" thickBot="1">
      <c r="B27" s="117"/>
      <c r="C27" s="129" t="s">
        <v>76</v>
      </c>
      <c r="D27" s="130"/>
      <c r="E27" s="130"/>
      <c r="F27" s="131"/>
      <c r="G27" s="119" t="s">
        <v>77</v>
      </c>
      <c r="H27" s="120"/>
      <c r="I27" s="121"/>
      <c r="J27" s="122" t="s">
        <v>77</v>
      </c>
      <c r="K27" s="120"/>
      <c r="L27" s="121"/>
      <c r="M27" s="122" t="s">
        <v>77</v>
      </c>
      <c r="N27" s="120"/>
      <c r="O27" s="121"/>
      <c r="P27" s="122" t="s">
        <v>77</v>
      </c>
      <c r="Q27" s="120"/>
      <c r="R27" s="136"/>
    </row>
    <row r="28" spans="2:18" ht="13.5">
      <c r="B28" s="118" t="s">
        <v>78</v>
      </c>
      <c r="C28" s="81" t="s">
        <v>100</v>
      </c>
      <c r="D28" s="82"/>
      <c r="E28" s="132" t="s">
        <v>79</v>
      </c>
      <c r="F28" s="133"/>
      <c r="G28" s="52">
        <v>1050</v>
      </c>
      <c r="H28" s="53">
        <v>1050</v>
      </c>
      <c r="I28" s="54">
        <v>1000</v>
      </c>
      <c r="J28" s="55">
        <v>1100</v>
      </c>
      <c r="K28" s="53">
        <v>1200</v>
      </c>
      <c r="L28" s="54">
        <v>1250</v>
      </c>
      <c r="M28" s="55">
        <v>1050</v>
      </c>
      <c r="N28" s="53">
        <v>1000</v>
      </c>
      <c r="O28" s="54">
        <v>1100</v>
      </c>
      <c r="P28" s="55">
        <v>1200</v>
      </c>
      <c r="Q28" s="53">
        <v>1150</v>
      </c>
      <c r="R28" s="54">
        <v>1100</v>
      </c>
    </row>
    <row r="29" spans="2:18" ht="13.5">
      <c r="B29" s="118"/>
      <c r="C29" s="42"/>
      <c r="D29" s="43"/>
      <c r="E29" s="134" t="s">
        <v>80</v>
      </c>
      <c r="F29" s="135"/>
      <c r="G29" s="56">
        <f>+G28</f>
        <v>1050</v>
      </c>
      <c r="H29" s="57">
        <f aca="true" t="shared" si="1" ref="H29:R29">+G29+H28</f>
        <v>2100</v>
      </c>
      <c r="I29" s="58">
        <f t="shared" si="1"/>
        <v>3100</v>
      </c>
      <c r="J29" s="59">
        <f t="shared" si="1"/>
        <v>4200</v>
      </c>
      <c r="K29" s="57">
        <f t="shared" si="1"/>
        <v>5400</v>
      </c>
      <c r="L29" s="58">
        <f t="shared" si="1"/>
        <v>6650</v>
      </c>
      <c r="M29" s="59">
        <f t="shared" si="1"/>
        <v>7700</v>
      </c>
      <c r="N29" s="57">
        <f t="shared" si="1"/>
        <v>8700</v>
      </c>
      <c r="O29" s="58">
        <f t="shared" si="1"/>
        <v>9800</v>
      </c>
      <c r="P29" s="59">
        <f t="shared" si="1"/>
        <v>11000</v>
      </c>
      <c r="Q29" s="57">
        <f t="shared" si="1"/>
        <v>12150</v>
      </c>
      <c r="R29" s="58">
        <f t="shared" si="1"/>
        <v>13250</v>
      </c>
    </row>
    <row r="30" spans="2:18" ht="13.5">
      <c r="B30" s="118"/>
      <c r="C30" s="42"/>
      <c r="D30" s="43"/>
      <c r="E30" s="83" t="s">
        <v>81</v>
      </c>
      <c r="F30" s="84"/>
      <c r="G30" s="56">
        <f>+G28*D12</f>
        <v>396.9</v>
      </c>
      <c r="H30" s="57">
        <f>+H28*D12</f>
        <v>396.9</v>
      </c>
      <c r="I30" s="58">
        <f>+I28*D12</f>
        <v>378</v>
      </c>
      <c r="J30" s="59">
        <f>+J28*D12</f>
        <v>415.8</v>
      </c>
      <c r="K30" s="57">
        <f>+K28*D12</f>
        <v>453.6</v>
      </c>
      <c r="L30" s="58">
        <f>+L28*D12</f>
        <v>472.5</v>
      </c>
      <c r="M30" s="59">
        <f>+M28*D12</f>
        <v>396.9</v>
      </c>
      <c r="N30" s="57">
        <f>+N28*D12</f>
        <v>378</v>
      </c>
      <c r="O30" s="58">
        <f>+O28*D12</f>
        <v>415.8</v>
      </c>
      <c r="P30" s="59">
        <f>+P28*D12</f>
        <v>453.6</v>
      </c>
      <c r="Q30" s="57">
        <f>+Q28*D12</f>
        <v>434.7</v>
      </c>
      <c r="R30" s="58">
        <f>+R28*D12</f>
        <v>415.8</v>
      </c>
    </row>
    <row r="31" spans="2:18" ht="13.5">
      <c r="B31" s="118"/>
      <c r="C31" s="60" t="s">
        <v>82</v>
      </c>
      <c r="D31" s="61"/>
      <c r="E31" s="83" t="s">
        <v>83</v>
      </c>
      <c r="F31" s="84"/>
      <c r="G31" s="56">
        <f>+G30</f>
        <v>396.9</v>
      </c>
      <c r="H31" s="57">
        <f aca="true" t="shared" si="2" ref="H31:R31">+H30+G31</f>
        <v>793.8</v>
      </c>
      <c r="I31" s="58">
        <f t="shared" si="2"/>
        <v>1171.8</v>
      </c>
      <c r="J31" s="59">
        <f t="shared" si="2"/>
        <v>1587.6</v>
      </c>
      <c r="K31" s="57">
        <f t="shared" si="2"/>
        <v>2041.1999999999998</v>
      </c>
      <c r="L31" s="58">
        <f t="shared" si="2"/>
        <v>2513.7</v>
      </c>
      <c r="M31" s="59">
        <f t="shared" si="2"/>
        <v>2910.6</v>
      </c>
      <c r="N31" s="57">
        <f t="shared" si="2"/>
        <v>3288.6</v>
      </c>
      <c r="O31" s="58">
        <f t="shared" si="2"/>
        <v>3704.4</v>
      </c>
      <c r="P31" s="59">
        <f t="shared" si="2"/>
        <v>4158</v>
      </c>
      <c r="Q31" s="57">
        <f t="shared" si="2"/>
        <v>4592.7</v>
      </c>
      <c r="R31" s="58">
        <f t="shared" si="2"/>
        <v>5008.5</v>
      </c>
    </row>
    <row r="32" spans="2:18" ht="13.5">
      <c r="B32" s="118"/>
      <c r="C32" s="81" t="s">
        <v>101</v>
      </c>
      <c r="D32" s="82"/>
      <c r="E32" s="83" t="s">
        <v>79</v>
      </c>
      <c r="F32" s="84"/>
      <c r="G32" s="56">
        <f>+D10*G28/100</f>
        <v>1029</v>
      </c>
      <c r="H32" s="57">
        <f>+D10*H28/100</f>
        <v>1029</v>
      </c>
      <c r="I32" s="58">
        <f>+D10*I28/100</f>
        <v>980</v>
      </c>
      <c r="J32" s="59">
        <f>+D10*J28/100</f>
        <v>1078</v>
      </c>
      <c r="K32" s="57">
        <f>+D10*K28/100</f>
        <v>1176</v>
      </c>
      <c r="L32" s="58">
        <f>+D10*L28/100</f>
        <v>1225</v>
      </c>
      <c r="M32" s="59">
        <f>+D10*M28/100</f>
        <v>1029</v>
      </c>
      <c r="N32" s="57">
        <f>+D10*N28/100</f>
        <v>980</v>
      </c>
      <c r="O32" s="58">
        <f>+D10*O28/100</f>
        <v>1078</v>
      </c>
      <c r="P32" s="59">
        <f>+D10*P28/100</f>
        <v>1176</v>
      </c>
      <c r="Q32" s="57">
        <f>+D10*Q28/100</f>
        <v>1127</v>
      </c>
      <c r="R32" s="58">
        <f>+D10*R28/100</f>
        <v>1078</v>
      </c>
    </row>
    <row r="33" spans="2:18" ht="13.5">
      <c r="B33" s="118"/>
      <c r="C33" s="42" t="s">
        <v>84</v>
      </c>
      <c r="D33" s="43">
        <f>(100-D10)/100</f>
        <v>0.02</v>
      </c>
      <c r="E33" s="83" t="s">
        <v>85</v>
      </c>
      <c r="F33" s="84"/>
      <c r="G33" s="56">
        <f>+G32</f>
        <v>1029</v>
      </c>
      <c r="H33" s="57">
        <f aca="true" t="shared" si="3" ref="H33:R33">+G33+H32</f>
        <v>2058</v>
      </c>
      <c r="I33" s="58">
        <f t="shared" si="3"/>
        <v>3038</v>
      </c>
      <c r="J33" s="59">
        <f t="shared" si="3"/>
        <v>4116</v>
      </c>
      <c r="K33" s="57">
        <f t="shared" si="3"/>
        <v>5292</v>
      </c>
      <c r="L33" s="58">
        <f t="shared" si="3"/>
        <v>6517</v>
      </c>
      <c r="M33" s="59">
        <f t="shared" si="3"/>
        <v>7546</v>
      </c>
      <c r="N33" s="57">
        <f t="shared" si="3"/>
        <v>8526</v>
      </c>
      <c r="O33" s="58">
        <f t="shared" si="3"/>
        <v>9604</v>
      </c>
      <c r="P33" s="59">
        <f t="shared" si="3"/>
        <v>10780</v>
      </c>
      <c r="Q33" s="57">
        <f t="shared" si="3"/>
        <v>11907</v>
      </c>
      <c r="R33" s="58">
        <f t="shared" si="3"/>
        <v>12985</v>
      </c>
    </row>
    <row r="34" spans="2:18" ht="13.5">
      <c r="B34" s="118"/>
      <c r="C34" s="42"/>
      <c r="D34" s="43"/>
      <c r="E34" s="83" t="s">
        <v>86</v>
      </c>
      <c r="F34" s="84"/>
      <c r="G34" s="56">
        <f>+G32*D12</f>
        <v>388.962</v>
      </c>
      <c r="H34" s="57">
        <f>+H32*D12</f>
        <v>388.962</v>
      </c>
      <c r="I34" s="58">
        <f>+I32*D12</f>
        <v>370.44</v>
      </c>
      <c r="J34" s="59">
        <f>+J32*D12</f>
        <v>407.484</v>
      </c>
      <c r="K34" s="57">
        <f>+K32*D12</f>
        <v>444.528</v>
      </c>
      <c r="L34" s="58">
        <f>+L32*D12</f>
        <v>463.05</v>
      </c>
      <c r="M34" s="59">
        <f>+M32*D12</f>
        <v>388.962</v>
      </c>
      <c r="N34" s="57">
        <f>+N32*D12</f>
        <v>370.44</v>
      </c>
      <c r="O34" s="58">
        <f>+O32*D12</f>
        <v>407.484</v>
      </c>
      <c r="P34" s="59">
        <f>+P32*D12</f>
        <v>444.528</v>
      </c>
      <c r="Q34" s="57">
        <f>+Q32*D12</f>
        <v>426.00600000000003</v>
      </c>
      <c r="R34" s="58">
        <f>+R32*D12</f>
        <v>407.484</v>
      </c>
    </row>
    <row r="35" spans="2:18" ht="13.5">
      <c r="B35" s="118"/>
      <c r="C35" s="60" t="s">
        <v>87</v>
      </c>
      <c r="D35" s="62"/>
      <c r="E35" s="83" t="s">
        <v>88</v>
      </c>
      <c r="F35" s="84"/>
      <c r="G35" s="56">
        <f>+G34</f>
        <v>388.962</v>
      </c>
      <c r="H35" s="57">
        <f aca="true" t="shared" si="4" ref="H35:R35">+G35+H34</f>
        <v>777.924</v>
      </c>
      <c r="I35" s="58">
        <f t="shared" si="4"/>
        <v>1148.364</v>
      </c>
      <c r="J35" s="59">
        <f t="shared" si="4"/>
        <v>1555.848</v>
      </c>
      <c r="K35" s="57">
        <f t="shared" si="4"/>
        <v>2000.376</v>
      </c>
      <c r="L35" s="58">
        <f t="shared" si="4"/>
        <v>2463.426</v>
      </c>
      <c r="M35" s="59">
        <f t="shared" si="4"/>
        <v>2852.388</v>
      </c>
      <c r="N35" s="57">
        <f t="shared" si="4"/>
        <v>3222.828</v>
      </c>
      <c r="O35" s="58">
        <f t="shared" si="4"/>
        <v>3630.312</v>
      </c>
      <c r="P35" s="59">
        <f t="shared" si="4"/>
        <v>4074.84</v>
      </c>
      <c r="Q35" s="57">
        <f t="shared" si="4"/>
        <v>4500.8460000000005</v>
      </c>
      <c r="R35" s="58">
        <f t="shared" si="4"/>
        <v>4908.330000000001</v>
      </c>
    </row>
    <row r="36" spans="2:18" ht="13.5">
      <c r="B36" s="118"/>
      <c r="C36" s="81" t="s">
        <v>102</v>
      </c>
      <c r="D36" s="82"/>
      <c r="E36" s="83" t="s">
        <v>89</v>
      </c>
      <c r="F36" s="84"/>
      <c r="G36" s="56">
        <v>1030</v>
      </c>
      <c r="H36" s="63">
        <v>1020</v>
      </c>
      <c r="I36" s="64">
        <v>980</v>
      </c>
      <c r="J36" s="65">
        <v>1090</v>
      </c>
      <c r="K36" s="63">
        <v>1200</v>
      </c>
      <c r="L36" s="64">
        <v>1200</v>
      </c>
      <c r="M36" s="65">
        <v>2500</v>
      </c>
      <c r="N36" s="66"/>
      <c r="O36" s="67"/>
      <c r="P36" s="68"/>
      <c r="Q36" s="66"/>
      <c r="R36" s="58"/>
    </row>
    <row r="37" spans="2:18" ht="13.5">
      <c r="B37" s="118"/>
      <c r="C37" s="42"/>
      <c r="D37" s="43"/>
      <c r="E37" s="83" t="s">
        <v>90</v>
      </c>
      <c r="F37" s="84"/>
      <c r="G37" s="56">
        <f>IF(G36="","",G36)</f>
        <v>1030</v>
      </c>
      <c r="H37" s="69">
        <f aca="true" t="shared" si="5" ref="H37:R37">IF(H36="","",(G37+H36))</f>
        <v>2050</v>
      </c>
      <c r="I37" s="70">
        <f t="shared" si="5"/>
        <v>3030</v>
      </c>
      <c r="J37" s="71">
        <f t="shared" si="5"/>
        <v>4120</v>
      </c>
      <c r="K37" s="69">
        <f t="shared" si="5"/>
        <v>5320</v>
      </c>
      <c r="L37" s="70">
        <f t="shared" si="5"/>
        <v>6520</v>
      </c>
      <c r="M37" s="71">
        <f t="shared" si="5"/>
        <v>9020</v>
      </c>
      <c r="N37" s="69">
        <f t="shared" si="5"/>
      </c>
      <c r="O37" s="70">
        <f t="shared" si="5"/>
      </c>
      <c r="P37" s="71">
        <f t="shared" si="5"/>
      </c>
      <c r="Q37" s="69">
        <f t="shared" si="5"/>
      </c>
      <c r="R37" s="58">
        <f t="shared" si="5"/>
      </c>
    </row>
    <row r="38" spans="2:18" ht="13.5">
      <c r="B38" s="118"/>
      <c r="C38" s="42"/>
      <c r="D38" s="43"/>
      <c r="E38" s="83" t="s">
        <v>91</v>
      </c>
      <c r="F38" s="84"/>
      <c r="G38" s="56">
        <f>IF(G37="","",(G36*D12))</f>
        <v>389.34</v>
      </c>
      <c r="H38" s="57">
        <f>IF(H37="","",(H36*D12))</f>
        <v>385.56</v>
      </c>
      <c r="I38" s="58">
        <f>IF(I37="","",(I36*D12))</f>
        <v>370.44</v>
      </c>
      <c r="J38" s="59">
        <f>IF(J37="","",(J36*D12))</f>
        <v>412.02</v>
      </c>
      <c r="K38" s="57">
        <f>IF(K37="","",(K36*D12))</f>
        <v>453.6</v>
      </c>
      <c r="L38" s="58">
        <f>IF(L37="","",(L36*D12))</f>
        <v>453.6</v>
      </c>
      <c r="M38" s="59">
        <f>IF(M37="","",(M36*D12))</f>
        <v>945</v>
      </c>
      <c r="N38" s="57">
        <f>IF(N37="","",(N36*D12))</f>
      </c>
      <c r="O38" s="58">
        <f>IF(O37="","",(O36*D12))</f>
      </c>
      <c r="P38" s="59">
        <f>IF(P37="","",(P36*D12))</f>
      </c>
      <c r="Q38" s="57">
        <f>IF(Q37="","",(Q36*D12))</f>
      </c>
      <c r="R38" s="58">
        <f>IF(R37="","",(R36*D12))</f>
      </c>
    </row>
    <row r="39" spans="2:18" ht="13.5">
      <c r="B39" s="118"/>
      <c r="C39" s="60" t="s">
        <v>92</v>
      </c>
      <c r="D39" s="62"/>
      <c r="E39" s="83" t="s">
        <v>93</v>
      </c>
      <c r="F39" s="84"/>
      <c r="G39" s="56">
        <f>IF(G38="","",G38)</f>
        <v>389.34</v>
      </c>
      <c r="H39" s="57">
        <f aca="true" t="shared" si="6" ref="H39:R39">IF(H38="","",(G39+H38))</f>
        <v>774.9</v>
      </c>
      <c r="I39" s="58">
        <f t="shared" si="6"/>
        <v>1145.34</v>
      </c>
      <c r="J39" s="59">
        <f t="shared" si="6"/>
        <v>1557.36</v>
      </c>
      <c r="K39" s="57">
        <f t="shared" si="6"/>
        <v>2010.96</v>
      </c>
      <c r="L39" s="58">
        <f t="shared" si="6"/>
        <v>2464.56</v>
      </c>
      <c r="M39" s="59">
        <f t="shared" si="6"/>
        <v>3409.56</v>
      </c>
      <c r="N39" s="57">
        <f t="shared" si="6"/>
      </c>
      <c r="O39" s="58">
        <f t="shared" si="6"/>
      </c>
      <c r="P39" s="59">
        <f t="shared" si="6"/>
      </c>
      <c r="Q39" s="57">
        <f t="shared" si="6"/>
      </c>
      <c r="R39" s="58">
        <f t="shared" si="6"/>
      </c>
    </row>
    <row r="40" spans="2:18" ht="14.25" thickBot="1">
      <c r="B40" s="118"/>
      <c r="C40" s="123" t="s">
        <v>94</v>
      </c>
      <c r="D40" s="124"/>
      <c r="E40" s="124"/>
      <c r="F40" s="125"/>
      <c r="G40" s="72" t="str">
        <f aca="true" t="shared" si="7" ref="G40:R40">IF(G36="","",IF(AND(G36&lt;=G32,G37&lt;=G33),"○",IF(OR(G36&lt;=G32,G37&lt;=G33),"△","×")))</f>
        <v>×</v>
      </c>
      <c r="H40" s="73" t="str">
        <f t="shared" si="7"/>
        <v>○</v>
      </c>
      <c r="I40" s="74" t="str">
        <f t="shared" si="7"/>
        <v>○</v>
      </c>
      <c r="J40" s="75" t="str">
        <f t="shared" si="7"/>
        <v>×</v>
      </c>
      <c r="K40" s="73" t="str">
        <f t="shared" si="7"/>
        <v>×</v>
      </c>
      <c r="L40" s="74" t="str">
        <f t="shared" si="7"/>
        <v>△</v>
      </c>
      <c r="M40" s="75" t="str">
        <f t="shared" si="7"/>
        <v>×</v>
      </c>
      <c r="N40" s="73">
        <f t="shared" si="7"/>
      </c>
      <c r="O40" s="74">
        <f t="shared" si="7"/>
      </c>
      <c r="P40" s="75">
        <f t="shared" si="7"/>
      </c>
      <c r="Q40" s="73">
        <f t="shared" si="7"/>
      </c>
      <c r="R40" s="76">
        <f t="shared" si="7"/>
      </c>
    </row>
    <row r="41" spans="2:18" ht="41.25" customHeight="1">
      <c r="B41" s="137" t="s">
        <v>95</v>
      </c>
      <c r="C41" s="139" t="s">
        <v>96</v>
      </c>
      <c r="D41" s="139"/>
      <c r="E41" s="139"/>
      <c r="F41" s="140"/>
      <c r="G41" s="14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3"/>
    </row>
    <row r="42" spans="2:18" ht="40.5" customHeight="1">
      <c r="B42" s="138"/>
      <c r="C42" s="112" t="s">
        <v>97</v>
      </c>
      <c r="D42" s="112"/>
      <c r="E42" s="112"/>
      <c r="F42" s="114"/>
      <c r="G42" s="14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4"/>
    </row>
    <row r="43" spans="2:18" ht="40.5" customHeight="1">
      <c r="B43" s="138"/>
      <c r="C43" s="112" t="s">
        <v>98</v>
      </c>
      <c r="D43" s="112"/>
      <c r="E43" s="112"/>
      <c r="F43" s="114"/>
      <c r="G43" s="14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4"/>
    </row>
    <row r="44" spans="2:18" ht="27" customHeight="1" thickBot="1">
      <c r="B44" s="99" t="s">
        <v>99</v>
      </c>
      <c r="C44" s="100"/>
      <c r="D44" s="100"/>
      <c r="E44" s="100"/>
      <c r="F44" s="101"/>
      <c r="G44" s="102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4"/>
    </row>
  </sheetData>
  <sheetProtection/>
  <mergeCells count="89">
    <mergeCell ref="N4:O4"/>
    <mergeCell ref="N5:O5"/>
    <mergeCell ref="P13:Q13"/>
    <mergeCell ref="P14:Q14"/>
    <mergeCell ref="P7:Q7"/>
    <mergeCell ref="P8:Q8"/>
    <mergeCell ref="P9:Q9"/>
    <mergeCell ref="P10:Q10"/>
    <mergeCell ref="P17:R17"/>
    <mergeCell ref="I8:J8"/>
    <mergeCell ref="I9:J9"/>
    <mergeCell ref="I10:J10"/>
    <mergeCell ref="I11:J11"/>
    <mergeCell ref="I13:J13"/>
    <mergeCell ref="I14:J14"/>
    <mergeCell ref="P11:Q11"/>
    <mergeCell ref="P12:Q12"/>
    <mergeCell ref="B12:C12"/>
    <mergeCell ref="D12:G12"/>
    <mergeCell ref="D4:G4"/>
    <mergeCell ref="D5:G5"/>
    <mergeCell ref="D6:G6"/>
    <mergeCell ref="D13:G13"/>
    <mergeCell ref="B13:C13"/>
    <mergeCell ref="F7:G7"/>
    <mergeCell ref="F8:G8"/>
    <mergeCell ref="G42:I42"/>
    <mergeCell ref="G43:I43"/>
    <mergeCell ref="J41:L41"/>
    <mergeCell ref="J42:L42"/>
    <mergeCell ref="J43:L43"/>
    <mergeCell ref="B14:C14"/>
    <mergeCell ref="G17:O17"/>
    <mergeCell ref="M27:O27"/>
    <mergeCell ref="P27:R27"/>
    <mergeCell ref="C22:F22"/>
    <mergeCell ref="C23:F23"/>
    <mergeCell ref="C24:F24"/>
    <mergeCell ref="B41:B43"/>
    <mergeCell ref="C41:F41"/>
    <mergeCell ref="C42:F42"/>
    <mergeCell ref="C43:F43"/>
    <mergeCell ref="G41:I41"/>
    <mergeCell ref="B19:B27"/>
    <mergeCell ref="B28:B40"/>
    <mergeCell ref="G27:I27"/>
    <mergeCell ref="J27:L27"/>
    <mergeCell ref="C40:F40"/>
    <mergeCell ref="C26:F26"/>
    <mergeCell ref="C27:F27"/>
    <mergeCell ref="C28:D28"/>
    <mergeCell ref="E28:F28"/>
    <mergeCell ref="E29:F29"/>
    <mergeCell ref="E30:F30"/>
    <mergeCell ref="E31:F31"/>
    <mergeCell ref="E39:F39"/>
    <mergeCell ref="C36:D36"/>
    <mergeCell ref="E37:F37"/>
    <mergeCell ref="E38:F38"/>
    <mergeCell ref="E32:F32"/>
    <mergeCell ref="E33:F33"/>
    <mergeCell ref="E34:F34"/>
    <mergeCell ref="E35:F35"/>
    <mergeCell ref="M41:O41"/>
    <mergeCell ref="M42:O42"/>
    <mergeCell ref="M43:O43"/>
    <mergeCell ref="P41:R41"/>
    <mergeCell ref="P42:R42"/>
    <mergeCell ref="P43:R43"/>
    <mergeCell ref="B44:F44"/>
    <mergeCell ref="G44:R44"/>
    <mergeCell ref="G2:J2"/>
    <mergeCell ref="M2:O2"/>
    <mergeCell ref="B4:C4"/>
    <mergeCell ref="B5:C5"/>
    <mergeCell ref="B6:C6"/>
    <mergeCell ref="B9:B11"/>
    <mergeCell ref="F9:G9"/>
    <mergeCell ref="F10:G10"/>
    <mergeCell ref="F11:G11"/>
    <mergeCell ref="D14:G14"/>
    <mergeCell ref="C32:D32"/>
    <mergeCell ref="E36:F36"/>
    <mergeCell ref="C25:F25"/>
    <mergeCell ref="C16:F18"/>
    <mergeCell ref="C19:F19"/>
    <mergeCell ref="C20:F20"/>
    <mergeCell ref="C21:F21"/>
    <mergeCell ref="G16:R16"/>
  </mergeCells>
  <printOptions/>
  <pageMargins left="0.39" right="0.38" top="0.54" bottom="0.54" header="0.512" footer="0.512"/>
  <pageSetup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宇田環境経営研究所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宇田　吉明</dc:creator>
  <cp:keywords/>
  <dc:description/>
  <cp:lastModifiedBy>UDAYOSHIAKI</cp:lastModifiedBy>
  <dcterms:created xsi:type="dcterms:W3CDTF">2008-09-23T12:45:38Z</dcterms:created>
  <dcterms:modified xsi:type="dcterms:W3CDTF">2013-11-23T05:44:11Z</dcterms:modified>
  <cp:category/>
  <cp:version/>
  <cp:contentType/>
  <cp:contentStatus/>
</cp:coreProperties>
</file>