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threadedComments/threadedComment1.xml" ContentType="application/vnd.ms-excel.threaded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宇田　吉明\OneDrive\Data\[EA21]\EA21-plaza\yousiki\"/>
    </mc:Choice>
  </mc:AlternateContent>
  <xr:revisionPtr revIDLastSave="0" documentId="13_ncr:1_{CECBEDEA-B4A9-46E8-A2E5-C63DC831C89E}" xr6:coauthVersionLast="47" xr6:coauthVersionMax="47" xr10:uidLastSave="{00000000-0000-0000-0000-000000000000}"/>
  <bookViews>
    <workbookView xWindow="1845" yWindow="240" windowWidth="26100" windowHeight="15480" tabRatio="912" activeTab="1" xr2:uid="{00000000-000D-0000-FFFF-FFFF00000000}"/>
  </bookViews>
  <sheets>
    <sheet name="使い方" sheetId="12593" r:id="rId1"/>
    <sheet name="トップ" sheetId="12576" r:id="rId2"/>
    <sheet name="構築メニュー" sheetId="12584" r:id="rId3"/>
    <sheet name="作成順序" sheetId="12548" state="hidden" r:id="rId4"/>
    <sheet name="環境経営レポート" sheetId="12585" r:id="rId5"/>
    <sheet name="2課題とﾁｬﾝｽ" sheetId="12598" r:id="rId6"/>
    <sheet name="負荷記録表" sheetId="12583" r:id="rId7"/>
    <sheet name="4負荷 (基準年)" sheetId="12577" r:id="rId8"/>
    <sheet name="4負荷" sheetId="12561" r:id="rId9"/>
    <sheet name="4取組" sheetId="12595" r:id="rId10"/>
    <sheet name="4取組 (建設)" sheetId="12596" r:id="rId11"/>
    <sheet name="5法規" sheetId="12566" r:id="rId12"/>
    <sheet name="ﾌﾛﾝ点検" sheetId="12601" state="hidden" r:id="rId13"/>
    <sheet name="ﾏﾆﾌｪｽﾄ報告" sheetId="12602" state="hidden" r:id="rId14"/>
    <sheet name="6経営計画" sheetId="12563" r:id="rId15"/>
    <sheet name="6部門目標" sheetId="12603" r:id="rId16"/>
    <sheet name="8教育計画" sheetId="12568" r:id="rId17"/>
    <sheet name="8教育記録" sheetId="12569" r:id="rId18"/>
    <sheet name="9コミュニケーション" sheetId="12570" r:id="rId19"/>
    <sheet name="10手順書" sheetId="12571" r:id="rId20"/>
    <sheet name="11緊急事態手順書" sheetId="12572" r:id="rId21"/>
    <sheet name="11緊急事態" sheetId="12591" state="hidden" r:id="rId22"/>
    <sheet name="12文書一覧" sheetId="12574" r:id="rId23"/>
    <sheet name="13問題点" sheetId="12575" r:id="rId24"/>
    <sheet name="13内部監査手順書" sheetId="12586" r:id="rId25"/>
    <sheet name="13内部監査CHKLST" sheetId="12605" r:id="rId26"/>
    <sheet name="SDGs紐づけ" sheetId="12604" r:id="rId27"/>
    <sheet name="SDGsロゴ" sheetId="12600" r:id="rId28"/>
    <sheet name="見出印刷（２３×２９用）" sheetId="12531" r:id="rId29"/>
  </sheets>
  <definedNames>
    <definedName name="_xlnm._FilterDatabase" localSheetId="25" hidden="1">'13内部監査CHKLST'!$A$2:$J$115</definedName>
    <definedName name="_ftn1" localSheetId="9">'4取組'!#REF!</definedName>
    <definedName name="_ftn2" localSheetId="9">'4取組'!#REF!</definedName>
    <definedName name="_ftn3" localSheetId="9">'4取組'!#REF!</definedName>
    <definedName name="_ftn4" localSheetId="9">'4取組'!#REF!</definedName>
    <definedName name="_ftn5" localSheetId="9">'4取組'!#REF!</definedName>
    <definedName name="_ftnref1" localSheetId="9">'4取組'!$B$70</definedName>
    <definedName name="_ftnref2" localSheetId="9">'4取組'!$B$73</definedName>
    <definedName name="_ftnref3" localSheetId="9">'4取組'!$B$79</definedName>
    <definedName name="_ftnref4" localSheetId="9">'4取組'!$B$81</definedName>
    <definedName name="_ftnref5" localSheetId="9">'4取組'!#REF!</definedName>
    <definedName name="housin">環境経営レポート!$A$134</definedName>
    <definedName name="kinkyuu">環境経営レポート!$A$666</definedName>
    <definedName name="minaosi">環境経営レポート!#REF!</definedName>
    <definedName name="_xlnm.Print_Area" localSheetId="19">'10手順書'!$A$2:$F$39</definedName>
    <definedName name="_xlnm.Print_Area" localSheetId="21">'11緊急事態'!$A$2:$E$28</definedName>
    <definedName name="_xlnm.Print_Area" localSheetId="20">'11緊急事態手順書'!$A$2:$F$60</definedName>
    <definedName name="_xlnm.Print_Area" localSheetId="22">'12文書一覧'!$B$2:$H$32</definedName>
    <definedName name="_xlnm.Print_Area" localSheetId="25">'13内部監査CHKLST'!$A$2:$G$115</definedName>
    <definedName name="_xlnm.Print_Area" localSheetId="24">'13内部監査手順書'!$A$2:$F$45</definedName>
    <definedName name="_xlnm.Print_Area" localSheetId="23">'13問題点'!$A$2:$H$54</definedName>
    <definedName name="_xlnm.Print_Area" localSheetId="5">'2課題とﾁｬﾝｽ'!$A$2:$F$20</definedName>
    <definedName name="_xlnm.Print_Area" localSheetId="9">'4取組'!$A$2:$G$356</definedName>
    <definedName name="_xlnm.Print_Area" localSheetId="10">'4取組 (建設)'!$A$2:$I$201</definedName>
    <definedName name="_xlnm.Print_Area" localSheetId="8">'4負荷'!$A$2:$N$262</definedName>
    <definedName name="_xlnm.Print_Area" localSheetId="7">'4負荷 (基準年)'!$A$2:$N$260</definedName>
    <definedName name="_xlnm.Print_Area" localSheetId="11">'5法規'!$A$2:$M$88</definedName>
    <definedName name="_xlnm.Print_Area" localSheetId="14">'6経営計画'!$A$2:$Y$193</definedName>
    <definedName name="_xlnm.Print_Area" localSheetId="15">'6部門目標'!$A$2:$K$24</definedName>
    <definedName name="_xlnm.Print_Area" localSheetId="17">'8教育記録'!$A$2:$L$39</definedName>
    <definedName name="_xlnm.Print_Area" localSheetId="16">'8教育計画'!$A$2:$T$15</definedName>
    <definedName name="_xlnm.Print_Area" localSheetId="18">'9コミュニケーション'!$A$2:$G$37</definedName>
    <definedName name="_xlnm.Print_Area" localSheetId="1">トップ!$A$1:$BB$26</definedName>
    <definedName name="_xlnm.Print_Area" localSheetId="12">ﾌﾛﾝ点検!$A$1:$L$32</definedName>
    <definedName name="_xlnm.Print_Area" localSheetId="4">環境経営レポート!$A$2:$AK$743</definedName>
    <definedName name="_xlnm.Print_Area" localSheetId="2">構築メニュー!$A$2:$BB$29</definedName>
    <definedName name="_xlnm.Print_Area" localSheetId="6">負荷記録表!$A$2:$U$164</definedName>
    <definedName name="_xlnm.Print_Titles" localSheetId="11">'5法規'!$8:$9</definedName>
    <definedName name="_xlnm.Print_Titles" localSheetId="14">'6経営計画'!$5:$6</definedName>
    <definedName name="sosiki">環境経営レポート!$A$175</definedName>
    <definedName name="taisei">環境経営レポート!#REF!</definedName>
    <definedName name="方針">環境経営レポート!$A$134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12583" l="1"/>
  <c r="Q27" i="12583"/>
  <c r="R14" i="12583"/>
  <c r="R7" i="12583"/>
  <c r="M12" i="12583"/>
  <c r="H46" i="12561" l="1"/>
  <c r="N285" i="12585" s="1"/>
  <c r="D5" i="12566"/>
  <c r="G115" i="12561"/>
  <c r="N382" i="12585"/>
  <c r="N383" i="12585"/>
  <c r="N381" i="12585"/>
  <c r="Q16" i="12585"/>
  <c r="F3" i="12563"/>
  <c r="J56" i="12561" l="1"/>
  <c r="D26" i="12563"/>
  <c r="D25" i="12563"/>
  <c r="F30" i="12563"/>
  <c r="AG319" i="12585"/>
  <c r="AB319" i="12585"/>
  <c r="AA344" i="12585"/>
  <c r="AA341" i="12585"/>
  <c r="AA336" i="12585"/>
  <c r="AA333" i="12585"/>
  <c r="AA329" i="12585"/>
  <c r="AA326" i="12585"/>
  <c r="S319" i="12585"/>
  <c r="N291" i="12585" l="1"/>
  <c r="N290" i="12585"/>
  <c r="N289" i="12585"/>
  <c r="N288" i="12585"/>
  <c r="A109" i="12605"/>
  <c r="A107" i="12605"/>
  <c r="A105" i="12605"/>
  <c r="A103" i="12605"/>
  <c r="P152" i="12583" l="1"/>
  <c r="O152" i="12583"/>
  <c r="N152" i="12583"/>
  <c r="M152" i="12583"/>
  <c r="L152" i="12583"/>
  <c r="K152" i="12583"/>
  <c r="J152" i="12583"/>
  <c r="I152" i="12583"/>
  <c r="H152" i="12583"/>
  <c r="G152" i="12583"/>
  <c r="F152" i="12583"/>
  <c r="E152" i="12583"/>
  <c r="B152" i="12583"/>
  <c r="Q152" i="12583" l="1"/>
  <c r="BE12" i="12583"/>
  <c r="AX12" i="12583"/>
  <c r="AI12" i="12583"/>
  <c r="AB12" i="12583"/>
  <c r="Q29" i="12583"/>
  <c r="Q26" i="12583"/>
  <c r="Q558" i="12585"/>
  <c r="N559" i="12585"/>
  <c r="N560" i="12585"/>
  <c r="N561" i="12585"/>
  <c r="N562" i="12585"/>
  <c r="N558" i="12585"/>
  <c r="A559" i="12585"/>
  <c r="A560" i="12585"/>
  <c r="A561" i="12585"/>
  <c r="A562" i="12585"/>
  <c r="A558" i="12585"/>
  <c r="A557" i="12585"/>
  <c r="E11" i="12563"/>
  <c r="Q31" i="12583"/>
  <c r="P30" i="12583"/>
  <c r="O30" i="12583"/>
  <c r="N30" i="12583"/>
  <c r="M30" i="12583"/>
  <c r="L30" i="12583"/>
  <c r="K30" i="12583"/>
  <c r="J30" i="12583"/>
  <c r="I30" i="12583"/>
  <c r="H30" i="12583"/>
  <c r="G30" i="12583"/>
  <c r="F30" i="12583"/>
  <c r="E30" i="12583"/>
  <c r="Q28" i="12583"/>
  <c r="P27" i="12583"/>
  <c r="O27" i="12583"/>
  <c r="N27" i="12583"/>
  <c r="M27" i="12583"/>
  <c r="L27" i="12583"/>
  <c r="K27" i="12583"/>
  <c r="J27" i="12583"/>
  <c r="I27" i="12583"/>
  <c r="H27" i="12583"/>
  <c r="G27" i="12583"/>
  <c r="F27" i="12583"/>
  <c r="E27" i="12583"/>
  <c r="I127" i="12563"/>
  <c r="I131" i="12563" s="1"/>
  <c r="J127" i="12563"/>
  <c r="J131" i="12563" s="1"/>
  <c r="K127" i="12563"/>
  <c r="K131" i="12563" s="1"/>
  <c r="L127" i="12563"/>
  <c r="L131" i="12563" s="1"/>
  <c r="M127" i="12563"/>
  <c r="M130" i="12563" s="1"/>
  <c r="N127" i="12563"/>
  <c r="N131" i="12563" s="1"/>
  <c r="O127" i="12563"/>
  <c r="O130" i="12563" s="1"/>
  <c r="P127" i="12563"/>
  <c r="P130" i="12563" s="1"/>
  <c r="Q127" i="12563"/>
  <c r="Q131" i="12563" s="1"/>
  <c r="R127" i="12563"/>
  <c r="R131" i="12563" s="1"/>
  <c r="S127" i="12563"/>
  <c r="S131" i="12563" s="1"/>
  <c r="H127" i="12563"/>
  <c r="H130" i="12563" s="1"/>
  <c r="H131" i="12563" s="1"/>
  <c r="C48" i="12583"/>
  <c r="B43" i="12583"/>
  <c r="X43" i="12583" s="1"/>
  <c r="C136" i="12583"/>
  <c r="C127" i="12583"/>
  <c r="C118" i="12583"/>
  <c r="C109" i="12583"/>
  <c r="C100" i="12583"/>
  <c r="B107" i="12563" s="1"/>
  <c r="A479" i="12585" s="1"/>
  <c r="C82" i="12583"/>
  <c r="C74" i="12583"/>
  <c r="C70" i="12583"/>
  <c r="C66" i="12583"/>
  <c r="C62" i="12583"/>
  <c r="B134" i="12563" s="1"/>
  <c r="A520" i="12585" s="1"/>
  <c r="C55" i="12583"/>
  <c r="C44" i="12583"/>
  <c r="C40" i="12583"/>
  <c r="C36" i="12583"/>
  <c r="C32" i="12583"/>
  <c r="C26" i="12583"/>
  <c r="C22" i="12583"/>
  <c r="B46" i="12563" s="1"/>
  <c r="A398" i="12585" s="1"/>
  <c r="C18" i="12583"/>
  <c r="C14" i="12583"/>
  <c r="B9" i="12563" s="1"/>
  <c r="A376" i="12585" s="1"/>
  <c r="B31" i="12583"/>
  <c r="AT31" i="12583" s="1"/>
  <c r="E47" i="12563"/>
  <c r="B35" i="12583"/>
  <c r="AT35" i="12583" s="1"/>
  <c r="B47" i="12583"/>
  <c r="B39" i="12583"/>
  <c r="E75" i="12563" s="1"/>
  <c r="B51" i="12583"/>
  <c r="AT51" i="12583" s="1"/>
  <c r="J18" i="12596"/>
  <c r="J19" i="12596"/>
  <c r="J20" i="12596"/>
  <c r="J21" i="12596"/>
  <c r="J22" i="12596"/>
  <c r="J23" i="12596"/>
  <c r="J24" i="12596"/>
  <c r="J25" i="12596"/>
  <c r="J26" i="12596"/>
  <c r="J32" i="12596"/>
  <c r="J33" i="12596"/>
  <c r="J34" i="12596"/>
  <c r="J35" i="12596"/>
  <c r="J36" i="12596"/>
  <c r="J37" i="12596"/>
  <c r="J38" i="12596"/>
  <c r="J39" i="12596"/>
  <c r="J40" i="12596"/>
  <c r="J47" i="12596"/>
  <c r="J48" i="12596"/>
  <c r="J49" i="12596"/>
  <c r="J50" i="12596"/>
  <c r="J56" i="12596"/>
  <c r="J57" i="12596"/>
  <c r="J58" i="12596"/>
  <c r="J59" i="12596"/>
  <c r="J60" i="12596"/>
  <c r="J61" i="12596"/>
  <c r="J62" i="12596"/>
  <c r="J63" i="12596"/>
  <c r="J64" i="12596"/>
  <c r="J70" i="12596"/>
  <c r="J71" i="12596"/>
  <c r="J72" i="12596"/>
  <c r="J73" i="12596"/>
  <c r="J74" i="12596"/>
  <c r="J75" i="12596"/>
  <c r="J76" i="12596"/>
  <c r="J77" i="12596"/>
  <c r="J78" i="12596"/>
  <c r="J79" i="12596"/>
  <c r="J86" i="12596"/>
  <c r="J87" i="12596"/>
  <c r="J88" i="12596"/>
  <c r="J89" i="12596"/>
  <c r="J90" i="12596"/>
  <c r="J91" i="12596"/>
  <c r="J92" i="12596"/>
  <c r="J93" i="12596"/>
  <c r="J94" i="12596"/>
  <c r="J95" i="12596"/>
  <c r="J96" i="12596"/>
  <c r="J97" i="12596"/>
  <c r="J102" i="12596"/>
  <c r="J103" i="12596"/>
  <c r="J104" i="12596"/>
  <c r="J105" i="12596"/>
  <c r="J107" i="12596"/>
  <c r="J114" i="12596"/>
  <c r="J115" i="12596"/>
  <c r="J116" i="12596"/>
  <c r="J117" i="12596"/>
  <c r="J118" i="12596"/>
  <c r="J119" i="12596"/>
  <c r="J120" i="12596"/>
  <c r="J121" i="12596"/>
  <c r="J122" i="12596"/>
  <c r="J127" i="12596"/>
  <c r="J128" i="12596"/>
  <c r="J129" i="12596"/>
  <c r="J130" i="12596"/>
  <c r="J136" i="12596"/>
  <c r="J137" i="12596"/>
  <c r="J138" i="12596"/>
  <c r="J139" i="12596"/>
  <c r="J146" i="12596"/>
  <c r="J147" i="12596"/>
  <c r="J148" i="12596"/>
  <c r="J149" i="12596"/>
  <c r="J150" i="12596"/>
  <c r="J151" i="12596"/>
  <c r="J157" i="12596"/>
  <c r="J158" i="12596"/>
  <c r="J159" i="12596"/>
  <c r="J160" i="12596"/>
  <c r="J161" i="12596"/>
  <c r="J162" i="12596"/>
  <c r="J163" i="12596"/>
  <c r="J164" i="12596"/>
  <c r="J165" i="12596"/>
  <c r="J166" i="12596"/>
  <c r="J167" i="12596"/>
  <c r="J168" i="12596"/>
  <c r="J169" i="12596"/>
  <c r="J174" i="12596"/>
  <c r="J175" i="12596"/>
  <c r="J182" i="12596"/>
  <c r="J183" i="12596"/>
  <c r="J184" i="12596"/>
  <c r="J185" i="12596"/>
  <c r="J191" i="12596"/>
  <c r="J192" i="12596"/>
  <c r="J193" i="12596"/>
  <c r="J198" i="12596"/>
  <c r="J199" i="12596"/>
  <c r="J200" i="12596"/>
  <c r="I187" i="12596"/>
  <c r="H200" i="12596"/>
  <c r="H199" i="12596"/>
  <c r="H198" i="12596"/>
  <c r="H185" i="12596"/>
  <c r="H184" i="12596"/>
  <c r="H183" i="12596"/>
  <c r="H182" i="12596"/>
  <c r="H168" i="12596"/>
  <c r="H167" i="12596"/>
  <c r="H163" i="12596"/>
  <c r="H162" i="12596"/>
  <c r="H161" i="12596"/>
  <c r="H160" i="12596"/>
  <c r="H159" i="12596"/>
  <c r="H158" i="12596"/>
  <c r="H151" i="12596"/>
  <c r="H150" i="12596"/>
  <c r="H149" i="12596"/>
  <c r="H148" i="12596"/>
  <c r="H147" i="12596"/>
  <c r="H146" i="12596"/>
  <c r="H138" i="12596"/>
  <c r="H128" i="12596"/>
  <c r="H120" i="12596"/>
  <c r="H118" i="12596"/>
  <c r="H117" i="12596"/>
  <c r="H116" i="12596"/>
  <c r="H115" i="12596"/>
  <c r="H119" i="12596"/>
  <c r="H105" i="12596"/>
  <c r="H78" i="12596"/>
  <c r="H77" i="12596"/>
  <c r="H73" i="12596"/>
  <c r="H72" i="12596"/>
  <c r="H71" i="12596"/>
  <c r="H60" i="12596"/>
  <c r="H59" i="12596"/>
  <c r="H58" i="12596"/>
  <c r="H57" i="12596"/>
  <c r="H56" i="12596"/>
  <c r="H40" i="12596"/>
  <c r="H39" i="12596"/>
  <c r="H38" i="12596"/>
  <c r="H37" i="12596"/>
  <c r="H36" i="12596"/>
  <c r="H35" i="12596"/>
  <c r="H34" i="12596"/>
  <c r="H33" i="12596"/>
  <c r="H32" i="12596"/>
  <c r="H19" i="12596"/>
  <c r="H20" i="12596"/>
  <c r="H21" i="12596"/>
  <c r="H22" i="12596"/>
  <c r="H23" i="12596"/>
  <c r="H24" i="12596"/>
  <c r="H25" i="12596"/>
  <c r="G142" i="12596"/>
  <c r="I142" i="12596"/>
  <c r="I178" i="12596"/>
  <c r="G178" i="12596"/>
  <c r="H193" i="12596"/>
  <c r="H192" i="12596"/>
  <c r="H191" i="12596"/>
  <c r="G187" i="12596"/>
  <c r="H175" i="12596"/>
  <c r="H174" i="12596"/>
  <c r="H169" i="12596"/>
  <c r="H166" i="12596"/>
  <c r="H165" i="12596"/>
  <c r="H164" i="12596"/>
  <c r="H157" i="12596"/>
  <c r="H139" i="12596"/>
  <c r="H137" i="12596"/>
  <c r="H136" i="12596"/>
  <c r="H130" i="12596"/>
  <c r="H129" i="12596"/>
  <c r="H127" i="12596"/>
  <c r="H122" i="12596"/>
  <c r="H121" i="12596"/>
  <c r="H114" i="12596"/>
  <c r="H107" i="12596"/>
  <c r="H104" i="12596"/>
  <c r="H103" i="12596"/>
  <c r="H102" i="12596"/>
  <c r="H97" i="12596"/>
  <c r="H96" i="12596"/>
  <c r="H95" i="12596"/>
  <c r="H94" i="12596"/>
  <c r="H93" i="12596"/>
  <c r="H92" i="12596"/>
  <c r="H91" i="12596"/>
  <c r="H90" i="12596"/>
  <c r="H89" i="12596"/>
  <c r="H88" i="12596"/>
  <c r="H87" i="12596"/>
  <c r="H86" i="12596"/>
  <c r="H79" i="12596"/>
  <c r="H76" i="12596"/>
  <c r="H75" i="12596"/>
  <c r="H74" i="12596"/>
  <c r="H70" i="12596"/>
  <c r="H64" i="12596"/>
  <c r="H63" i="12596"/>
  <c r="H62" i="12596"/>
  <c r="H61" i="12596"/>
  <c r="H50" i="12596"/>
  <c r="H49" i="12596"/>
  <c r="H48" i="12596"/>
  <c r="H47" i="12596"/>
  <c r="H26" i="12596"/>
  <c r="H18" i="12596"/>
  <c r="H355" i="12595"/>
  <c r="F355" i="12595"/>
  <c r="H354" i="12595"/>
  <c r="F354" i="12595"/>
  <c r="H353" i="12595"/>
  <c r="F353" i="12595"/>
  <c r="H349" i="12595"/>
  <c r="F349" i="12595"/>
  <c r="H348" i="12595"/>
  <c r="F348" i="12595"/>
  <c r="H347" i="12595"/>
  <c r="F347" i="12595"/>
  <c r="H342" i="12595"/>
  <c r="F342" i="12595"/>
  <c r="H341" i="12595"/>
  <c r="F341" i="12595"/>
  <c r="H340" i="12595"/>
  <c r="F340" i="12595"/>
  <c r="H339" i="12595"/>
  <c r="F339" i="12595"/>
  <c r="H338" i="12595"/>
  <c r="F338" i="12595"/>
  <c r="H337" i="12595"/>
  <c r="F337" i="12595"/>
  <c r="H336" i="12595"/>
  <c r="F336" i="12595"/>
  <c r="H335" i="12595"/>
  <c r="F335" i="12595"/>
  <c r="H331" i="12595"/>
  <c r="F331" i="12595"/>
  <c r="H330" i="12595"/>
  <c r="F330" i="12595"/>
  <c r="H329" i="12595"/>
  <c r="F329" i="12595"/>
  <c r="H328" i="12595"/>
  <c r="F328" i="12595"/>
  <c r="H327" i="12595"/>
  <c r="F327" i="12595"/>
  <c r="H326" i="12595"/>
  <c r="F326" i="12595"/>
  <c r="H325" i="12595"/>
  <c r="F325" i="12595"/>
  <c r="H324" i="12595"/>
  <c r="F324" i="12595"/>
  <c r="H323" i="12595"/>
  <c r="F323" i="12595"/>
  <c r="H322" i="12595"/>
  <c r="F322" i="12595"/>
  <c r="H321" i="12595"/>
  <c r="F321" i="12595"/>
  <c r="H316" i="12595"/>
  <c r="F316" i="12595"/>
  <c r="H315" i="12595"/>
  <c r="F315" i="12595"/>
  <c r="H314" i="12595"/>
  <c r="F314" i="12595"/>
  <c r="H313" i="12595"/>
  <c r="F313" i="12595"/>
  <c r="H312" i="12595"/>
  <c r="F312" i="12595"/>
  <c r="H311" i="12595"/>
  <c r="F311" i="12595"/>
  <c r="H304" i="12595"/>
  <c r="F304" i="12595"/>
  <c r="H303" i="12595"/>
  <c r="F303" i="12595"/>
  <c r="H302" i="12595"/>
  <c r="F302" i="12595"/>
  <c r="H301" i="12595"/>
  <c r="F301" i="12595"/>
  <c r="H300" i="12595"/>
  <c r="F300" i="12595"/>
  <c r="H299" i="12595"/>
  <c r="F299" i="12595"/>
  <c r="H298" i="12595"/>
  <c r="F298" i="12595"/>
  <c r="H297" i="12595"/>
  <c r="F297" i="12595"/>
  <c r="H296" i="12595"/>
  <c r="F296" i="12595"/>
  <c r="H292" i="12595"/>
  <c r="F292" i="12595"/>
  <c r="H291" i="12595"/>
  <c r="F291" i="12595"/>
  <c r="H287" i="12595"/>
  <c r="F287" i="12595"/>
  <c r="H286" i="12595"/>
  <c r="F286" i="12595"/>
  <c r="H285" i="12595"/>
  <c r="F285" i="12595"/>
  <c r="H284" i="12595"/>
  <c r="F284" i="12595"/>
  <c r="H283" i="12595"/>
  <c r="F283" i="12595"/>
  <c r="H282" i="12595"/>
  <c r="F282" i="12595"/>
  <c r="H281" i="12595"/>
  <c r="F281" i="12595"/>
  <c r="H280" i="12595"/>
  <c r="F280" i="12595"/>
  <c r="H279" i="12595"/>
  <c r="F279" i="12595"/>
  <c r="H278" i="12595"/>
  <c r="F278" i="12595"/>
  <c r="H277" i="12595"/>
  <c r="F277" i="12595"/>
  <c r="H276" i="12595"/>
  <c r="F276" i="12595"/>
  <c r="H272" i="12595"/>
  <c r="F272" i="12595"/>
  <c r="H271" i="12595"/>
  <c r="F271" i="12595"/>
  <c r="H270" i="12595"/>
  <c r="F270" i="12595"/>
  <c r="H269" i="12595"/>
  <c r="F269" i="12595"/>
  <c r="H268" i="12595"/>
  <c r="F268" i="12595"/>
  <c r="H267" i="12595"/>
  <c r="F267" i="12595"/>
  <c r="H266" i="12595"/>
  <c r="F266" i="12595"/>
  <c r="H265" i="12595"/>
  <c r="F265" i="12595"/>
  <c r="H264" i="12595"/>
  <c r="F264" i="12595"/>
  <c r="H259" i="12595"/>
  <c r="F259" i="12595"/>
  <c r="H258" i="12595"/>
  <c r="F258" i="12595"/>
  <c r="H257" i="12595"/>
  <c r="F257" i="12595"/>
  <c r="H256" i="12595"/>
  <c r="F256" i="12595"/>
  <c r="H255" i="12595"/>
  <c r="F255" i="12595"/>
  <c r="H254" i="12595"/>
  <c r="F254" i="12595"/>
  <c r="H253" i="12595"/>
  <c r="F253" i="12595"/>
  <c r="H252" i="12595"/>
  <c r="F252" i="12595"/>
  <c r="H251" i="12595"/>
  <c r="F251" i="12595"/>
  <c r="H250" i="12595"/>
  <c r="F250" i="12595"/>
  <c r="H249" i="12595"/>
  <c r="F249" i="12595"/>
  <c r="H248" i="12595"/>
  <c r="F248" i="12595"/>
  <c r="H247" i="12595"/>
  <c r="F247" i="12595"/>
  <c r="H246" i="12595"/>
  <c r="F246" i="12595"/>
  <c r="H239" i="12595"/>
  <c r="F239" i="12595"/>
  <c r="H238" i="12595"/>
  <c r="F238" i="12595"/>
  <c r="H237" i="12595"/>
  <c r="F237" i="12595"/>
  <c r="H232" i="12595"/>
  <c r="F232" i="12595"/>
  <c r="H231" i="12595"/>
  <c r="F231" i="12595"/>
  <c r="H230" i="12595"/>
  <c r="F230" i="12595"/>
  <c r="H229" i="12595"/>
  <c r="F229" i="12595"/>
  <c r="H228" i="12595"/>
  <c r="F228" i="12595"/>
  <c r="H227" i="12595"/>
  <c r="F227" i="12595"/>
  <c r="H226" i="12595"/>
  <c r="F226" i="12595"/>
  <c r="H225" i="12595"/>
  <c r="F225" i="12595"/>
  <c r="H220" i="12595"/>
  <c r="F220" i="12595"/>
  <c r="H219" i="12595"/>
  <c r="F219" i="12595"/>
  <c r="H218" i="12595"/>
  <c r="F218" i="12595"/>
  <c r="H214" i="12595"/>
  <c r="F214" i="12595"/>
  <c r="H213" i="12595"/>
  <c r="F213" i="12595"/>
  <c r="H212" i="12595"/>
  <c r="F212" i="12595"/>
  <c r="H211" i="12595"/>
  <c r="F211" i="12595"/>
  <c r="H210" i="12595"/>
  <c r="F210" i="12595"/>
  <c r="H209" i="12595"/>
  <c r="F209" i="12595"/>
  <c r="H208" i="12595"/>
  <c r="F208" i="12595"/>
  <c r="H207" i="12595"/>
  <c r="F207" i="12595"/>
  <c r="H203" i="12595"/>
  <c r="F203" i="12595"/>
  <c r="H202" i="12595"/>
  <c r="F202" i="12595"/>
  <c r="H201" i="12595"/>
  <c r="F201" i="12595"/>
  <c r="H200" i="12595"/>
  <c r="F200" i="12595"/>
  <c r="H199" i="12595"/>
  <c r="F199" i="12595"/>
  <c r="H198" i="12595"/>
  <c r="F198" i="12595"/>
  <c r="H197" i="12595"/>
  <c r="F197" i="12595"/>
  <c r="H196" i="12595"/>
  <c r="F196" i="12595"/>
  <c r="H195" i="12595"/>
  <c r="F195" i="12595"/>
  <c r="H194" i="12595"/>
  <c r="F194" i="12595"/>
  <c r="H193" i="12595"/>
  <c r="F193" i="12595"/>
  <c r="H192" i="12595"/>
  <c r="F192" i="12595"/>
  <c r="H191" i="12595"/>
  <c r="F191" i="12595"/>
  <c r="H190" i="12595"/>
  <c r="F190" i="12595"/>
  <c r="H189" i="12595"/>
  <c r="F189" i="12595"/>
  <c r="H188" i="12595"/>
  <c r="F188" i="12595"/>
  <c r="H187" i="12595"/>
  <c r="F187" i="12595"/>
  <c r="H186" i="12595"/>
  <c r="F186" i="12595"/>
  <c r="H185" i="12595"/>
  <c r="F185" i="12595"/>
  <c r="H184" i="12595"/>
  <c r="F184" i="12595"/>
  <c r="H183" i="12595"/>
  <c r="F183" i="12595"/>
  <c r="H177" i="12595"/>
  <c r="F177" i="12595"/>
  <c r="H176" i="12595"/>
  <c r="F176" i="12595"/>
  <c r="H175" i="12595"/>
  <c r="F175" i="12595"/>
  <c r="H174" i="12595"/>
  <c r="F174" i="12595"/>
  <c r="H173" i="12595"/>
  <c r="F173" i="12595"/>
  <c r="H172" i="12595"/>
  <c r="F172" i="12595"/>
  <c r="H168" i="12595"/>
  <c r="F168" i="12595"/>
  <c r="H167" i="12595"/>
  <c r="F167" i="12595"/>
  <c r="H166" i="12595"/>
  <c r="F166" i="12595"/>
  <c r="H165" i="12595"/>
  <c r="F165" i="12595"/>
  <c r="H164" i="12595"/>
  <c r="F164" i="12595"/>
  <c r="H163" i="12595"/>
  <c r="F163" i="12595"/>
  <c r="H162" i="12595"/>
  <c r="F162" i="12595"/>
  <c r="H161" i="12595"/>
  <c r="F161" i="12595"/>
  <c r="H160" i="12595"/>
  <c r="F160" i="12595"/>
  <c r="H159" i="12595"/>
  <c r="F159" i="12595"/>
  <c r="H158" i="12595"/>
  <c r="F158" i="12595"/>
  <c r="H157" i="12595"/>
  <c r="F157" i="12595"/>
  <c r="H149" i="12595"/>
  <c r="F149" i="12595"/>
  <c r="H148" i="12595"/>
  <c r="F148" i="12595"/>
  <c r="H147" i="12595"/>
  <c r="F147" i="12595"/>
  <c r="H146" i="12595"/>
  <c r="F146" i="12595"/>
  <c r="H145" i="12595"/>
  <c r="F145" i="12595"/>
  <c r="H144" i="12595"/>
  <c r="F144" i="12595"/>
  <c r="H143" i="12595"/>
  <c r="F143" i="12595"/>
  <c r="H142" i="12595"/>
  <c r="F142" i="12595"/>
  <c r="H141" i="12595"/>
  <c r="F141" i="12595"/>
  <c r="H140" i="12595"/>
  <c r="F140" i="12595"/>
  <c r="H139" i="12595"/>
  <c r="F139" i="12595"/>
  <c r="H138" i="12595"/>
  <c r="F138" i="12595"/>
  <c r="H137" i="12595"/>
  <c r="F137" i="12595"/>
  <c r="H132" i="12595"/>
  <c r="F132" i="12595"/>
  <c r="H131" i="12595"/>
  <c r="F131" i="12595"/>
  <c r="H130" i="12595"/>
  <c r="F130" i="12595"/>
  <c r="H129" i="12595"/>
  <c r="F129" i="12595"/>
  <c r="H128" i="12595"/>
  <c r="F128" i="12595"/>
  <c r="H127" i="12595"/>
  <c r="F127" i="12595"/>
  <c r="H126" i="12595"/>
  <c r="F126" i="12595"/>
  <c r="H125" i="12595"/>
  <c r="F125" i="12595"/>
  <c r="H124" i="12595"/>
  <c r="F124" i="12595"/>
  <c r="H123" i="12595"/>
  <c r="F123" i="12595"/>
  <c r="H122" i="12595"/>
  <c r="F122" i="12595"/>
  <c r="H121" i="12595"/>
  <c r="F121" i="12595"/>
  <c r="H120" i="12595"/>
  <c r="F120" i="12595"/>
  <c r="H119" i="12595"/>
  <c r="F119" i="12595"/>
  <c r="H118" i="12595"/>
  <c r="F118" i="12595"/>
  <c r="H117" i="12595"/>
  <c r="F117" i="12595"/>
  <c r="H116" i="12595"/>
  <c r="F116" i="12595"/>
  <c r="H111" i="12595"/>
  <c r="F111" i="12595"/>
  <c r="H110" i="12595"/>
  <c r="F110" i="12595"/>
  <c r="H109" i="12595"/>
  <c r="F109" i="12595"/>
  <c r="H108" i="12595"/>
  <c r="F108" i="12595"/>
  <c r="H107" i="12595"/>
  <c r="F107" i="12595"/>
  <c r="H106" i="12595"/>
  <c r="F106" i="12595"/>
  <c r="H105" i="12595"/>
  <c r="F105" i="12595"/>
  <c r="H104" i="12595"/>
  <c r="F104" i="12595"/>
  <c r="H103" i="12595"/>
  <c r="F103" i="12595"/>
  <c r="H102" i="12595"/>
  <c r="F102" i="12595"/>
  <c r="H101" i="12595"/>
  <c r="F101" i="12595"/>
  <c r="H100" i="12595"/>
  <c r="F100" i="12595"/>
  <c r="H99" i="12595"/>
  <c r="F99" i="12595"/>
  <c r="H98" i="12595"/>
  <c r="F98" i="12595"/>
  <c r="H97" i="12595"/>
  <c r="F97" i="12595"/>
  <c r="H96" i="12595"/>
  <c r="F96" i="12595"/>
  <c r="H91" i="12595"/>
  <c r="F91" i="12595"/>
  <c r="H90" i="12595"/>
  <c r="F90" i="12595"/>
  <c r="H89" i="12595"/>
  <c r="F89" i="12595"/>
  <c r="H88" i="12595"/>
  <c r="F88" i="12595"/>
  <c r="H87" i="12595"/>
  <c r="F87" i="12595"/>
  <c r="H86" i="12595"/>
  <c r="F86" i="12595"/>
  <c r="H85" i="12595"/>
  <c r="F85" i="12595"/>
  <c r="H84" i="12595"/>
  <c r="F84" i="12595"/>
  <c r="H83" i="12595"/>
  <c r="F83" i="12595"/>
  <c r="H82" i="12595"/>
  <c r="F82" i="12595"/>
  <c r="H81" i="12595"/>
  <c r="F81" i="12595"/>
  <c r="H80" i="12595"/>
  <c r="F80" i="12595"/>
  <c r="H79" i="12595"/>
  <c r="F79" i="12595"/>
  <c r="H78" i="12595"/>
  <c r="F78" i="12595"/>
  <c r="H77" i="12595"/>
  <c r="F77" i="12595"/>
  <c r="H76" i="12595"/>
  <c r="F76" i="12595"/>
  <c r="H75" i="12595"/>
  <c r="F75" i="12595"/>
  <c r="H74" i="12595"/>
  <c r="F74" i="12595"/>
  <c r="H73" i="12595"/>
  <c r="F73" i="12595"/>
  <c r="H72" i="12595"/>
  <c r="F72" i="12595"/>
  <c r="H71" i="12595"/>
  <c r="F71" i="12595"/>
  <c r="H70" i="12595"/>
  <c r="F70" i="12595"/>
  <c r="H69" i="12595"/>
  <c r="F69" i="12595"/>
  <c r="H68" i="12595"/>
  <c r="F68" i="12595"/>
  <c r="H67" i="12595"/>
  <c r="F67" i="12595"/>
  <c r="H66" i="12595"/>
  <c r="F66" i="12595"/>
  <c r="H65" i="12595"/>
  <c r="F65" i="12595"/>
  <c r="H64" i="12595"/>
  <c r="F64" i="12595"/>
  <c r="H63" i="12595"/>
  <c r="F63" i="12595"/>
  <c r="H59" i="12595"/>
  <c r="F59" i="12595"/>
  <c r="H58" i="12595"/>
  <c r="F58" i="12595"/>
  <c r="H57" i="12595"/>
  <c r="F57" i="12595"/>
  <c r="H56" i="12595"/>
  <c r="F56" i="12595"/>
  <c r="H55" i="12595"/>
  <c r="F55" i="12595"/>
  <c r="H54" i="12595"/>
  <c r="F54" i="12595"/>
  <c r="H53" i="12595"/>
  <c r="F53" i="12595"/>
  <c r="H52" i="12595"/>
  <c r="F52" i="12595"/>
  <c r="H51" i="12595"/>
  <c r="F51" i="12595"/>
  <c r="H50" i="12595"/>
  <c r="F50" i="12595"/>
  <c r="H49" i="12595"/>
  <c r="F49" i="12595"/>
  <c r="H48" i="12595"/>
  <c r="F48" i="12595"/>
  <c r="H47" i="12595"/>
  <c r="F47" i="12595"/>
  <c r="H46" i="12595"/>
  <c r="F46" i="12595"/>
  <c r="H45" i="12595"/>
  <c r="F45" i="12595"/>
  <c r="H44" i="12595"/>
  <c r="F44" i="12595"/>
  <c r="H39" i="12595"/>
  <c r="F39" i="12595"/>
  <c r="H38" i="12595"/>
  <c r="F38" i="12595"/>
  <c r="H37" i="12595"/>
  <c r="F37" i="12595"/>
  <c r="H36" i="12595"/>
  <c r="F36" i="12595"/>
  <c r="H35" i="12595"/>
  <c r="F35" i="12595"/>
  <c r="H34" i="12595"/>
  <c r="F34" i="12595"/>
  <c r="H33" i="12595"/>
  <c r="F33" i="12595"/>
  <c r="H32" i="12595"/>
  <c r="F32" i="12595"/>
  <c r="H31" i="12595"/>
  <c r="F31" i="12595"/>
  <c r="H30" i="12595"/>
  <c r="F30" i="12595"/>
  <c r="H29" i="12595"/>
  <c r="F29" i="12595"/>
  <c r="H28" i="12595"/>
  <c r="F28" i="12595"/>
  <c r="H27" i="12595"/>
  <c r="F27" i="12595"/>
  <c r="H26" i="12595"/>
  <c r="F26" i="12595"/>
  <c r="H25" i="12595"/>
  <c r="F25" i="12595"/>
  <c r="H24" i="12595"/>
  <c r="F24" i="12595"/>
  <c r="H23" i="12595"/>
  <c r="F23" i="12595"/>
  <c r="H22" i="12595"/>
  <c r="F22" i="12595"/>
  <c r="H21" i="12595"/>
  <c r="F21" i="12595"/>
  <c r="H20" i="12595"/>
  <c r="F20" i="12595"/>
  <c r="H19" i="12595"/>
  <c r="F19" i="12595"/>
  <c r="H18" i="12595"/>
  <c r="F18" i="12595"/>
  <c r="H17" i="12595"/>
  <c r="F17" i="12595"/>
  <c r="E93" i="12595"/>
  <c r="E344" i="12595"/>
  <c r="G344" i="12595"/>
  <c r="E153" i="12595"/>
  <c r="E243" i="12595"/>
  <c r="E308" i="12595"/>
  <c r="E318" i="12595"/>
  <c r="E306" i="12595"/>
  <c r="E14" i="12595"/>
  <c r="G113" i="12595"/>
  <c r="G243" i="12595"/>
  <c r="G261" i="12595"/>
  <c r="G14" i="12595"/>
  <c r="E113" i="12595"/>
  <c r="E222" i="12595"/>
  <c r="E234" i="12595"/>
  <c r="G179" i="12595"/>
  <c r="G222" i="12595"/>
  <c r="E261" i="12595"/>
  <c r="E241" i="12595"/>
  <c r="G241" i="12595"/>
  <c r="G93" i="12595"/>
  <c r="G134" i="12595"/>
  <c r="G318" i="12595"/>
  <c r="E134" i="12595"/>
  <c r="G153" i="12595"/>
  <c r="E179" i="12595"/>
  <c r="G234" i="12595"/>
  <c r="G308" i="12595"/>
  <c r="G306" i="12595"/>
  <c r="G153" i="12596"/>
  <c r="G141" i="12596"/>
  <c r="I82" i="12596"/>
  <c r="G14" i="12596"/>
  <c r="G82" i="12596"/>
  <c r="I14" i="12596"/>
  <c r="I153" i="12596"/>
  <c r="I141" i="12596"/>
  <c r="G177" i="12596"/>
  <c r="G66" i="12596"/>
  <c r="G52" i="12596"/>
  <c r="I43" i="12596"/>
  <c r="I52" i="12596"/>
  <c r="G132" i="12596"/>
  <c r="I132" i="12596"/>
  <c r="G110" i="12596"/>
  <c r="G43" i="12596"/>
  <c r="I66" i="12596"/>
  <c r="I110" i="12596"/>
  <c r="I177" i="12596"/>
  <c r="E12" i="12595"/>
  <c r="G12" i="12595"/>
  <c r="E151" i="12595"/>
  <c r="E6" i="12595"/>
  <c r="G151" i="12595"/>
  <c r="G6" i="12595"/>
  <c r="I81" i="12596"/>
  <c r="I12" i="12596"/>
  <c r="I11" i="12596"/>
  <c r="G81" i="12596"/>
  <c r="G12" i="12596"/>
  <c r="G11" i="12596"/>
  <c r="Q69" i="12583"/>
  <c r="Q68" i="12583"/>
  <c r="G160" i="12561" s="1"/>
  <c r="J67" i="12561" s="1"/>
  <c r="Q67" i="12583"/>
  <c r="Q66" i="12583"/>
  <c r="G157" i="12577" s="1"/>
  <c r="J67" i="12577" s="1"/>
  <c r="BI21" i="12583"/>
  <c r="AT21" i="12583"/>
  <c r="AM21" i="12583"/>
  <c r="X21" i="12583"/>
  <c r="AP18" i="12583" s="1"/>
  <c r="Q21" i="12583"/>
  <c r="BM20" i="12583"/>
  <c r="BK20" i="12583"/>
  <c r="BI20" i="12583"/>
  <c r="AQ20" i="12583"/>
  <c r="AO20" i="12583"/>
  <c r="AM20" i="12583"/>
  <c r="U20" i="12583"/>
  <c r="S20" i="12583"/>
  <c r="Q20" i="12583"/>
  <c r="BI19" i="12583"/>
  <c r="AM19" i="12583"/>
  <c r="Q19" i="12583"/>
  <c r="BM18" i="12583"/>
  <c r="BK18" i="12583"/>
  <c r="BI18" i="12583"/>
  <c r="AQ18" i="12583"/>
  <c r="AO18" i="12583"/>
  <c r="AM18" i="12583"/>
  <c r="U18" i="12583"/>
  <c r="S18" i="12583"/>
  <c r="Q18" i="12583"/>
  <c r="G178" i="12577" s="1"/>
  <c r="H178" i="12577" s="1"/>
  <c r="O201" i="12585"/>
  <c r="P201" i="12585"/>
  <c r="Q201" i="12585"/>
  <c r="R201" i="12585"/>
  <c r="K201" i="12585"/>
  <c r="L201" i="12585"/>
  <c r="M201" i="12585"/>
  <c r="N201" i="12585"/>
  <c r="J201" i="12585"/>
  <c r="J207" i="12585"/>
  <c r="J210" i="12585"/>
  <c r="J206" i="12585"/>
  <c r="J211" i="12585"/>
  <c r="AF199" i="12585"/>
  <c r="AF198" i="12585"/>
  <c r="T197" i="12585"/>
  <c r="N197" i="12585"/>
  <c r="I197" i="12585"/>
  <c r="B178" i="12585"/>
  <c r="J205" i="12585" s="1"/>
  <c r="Q7" i="12583"/>
  <c r="AI480" i="12585"/>
  <c r="AF480" i="12585"/>
  <c r="AC480" i="12585"/>
  <c r="Z480" i="12585"/>
  <c r="W480" i="12585"/>
  <c r="T480" i="12585"/>
  <c r="Q480" i="12585"/>
  <c r="N480" i="12585"/>
  <c r="K480" i="12585"/>
  <c r="H480" i="12585"/>
  <c r="E480" i="12585"/>
  <c r="AI479" i="12585"/>
  <c r="AF479" i="12585"/>
  <c r="AC479" i="12585"/>
  <c r="Z479" i="12585"/>
  <c r="W479" i="12585"/>
  <c r="T479" i="12585"/>
  <c r="Q479" i="12585"/>
  <c r="N479" i="12585"/>
  <c r="K479" i="12585"/>
  <c r="H479" i="12585"/>
  <c r="E479" i="12585"/>
  <c r="B480" i="12585"/>
  <c r="B479" i="12585"/>
  <c r="I6" i="12563"/>
  <c r="E375" i="12585" s="1"/>
  <c r="J6" i="12563"/>
  <c r="H375" i="12585" s="1"/>
  <c r="H456" i="12585" s="1"/>
  <c r="K6" i="12563"/>
  <c r="K375" i="12585" s="1"/>
  <c r="K519" i="12585" s="1"/>
  <c r="L6" i="12563"/>
  <c r="N375" i="12585" s="1"/>
  <c r="N478" i="12585" s="1"/>
  <c r="M6" i="12563"/>
  <c r="Q375" i="12585" s="1"/>
  <c r="N6" i="12563"/>
  <c r="T375" i="12585" s="1"/>
  <c r="T435" i="12585" s="1"/>
  <c r="O6" i="12563"/>
  <c r="P6" i="12563"/>
  <c r="Z375" i="12585" s="1"/>
  <c r="Z397" i="12585" s="1"/>
  <c r="Q6" i="12563"/>
  <c r="AC375" i="12585" s="1"/>
  <c r="R6" i="12563"/>
  <c r="AF375" i="12585" s="1"/>
  <c r="AF478" i="12585" s="1"/>
  <c r="S6" i="12563"/>
  <c r="AI375" i="12585" s="1"/>
  <c r="AI478" i="12585" s="1"/>
  <c r="H6" i="12563"/>
  <c r="B375" i="12585" s="1"/>
  <c r="Q437" i="12585"/>
  <c r="H42" i="12561"/>
  <c r="AG338" i="12585"/>
  <c r="AB338" i="12585"/>
  <c r="S338" i="12585"/>
  <c r="N338" i="12585"/>
  <c r="B338" i="12585"/>
  <c r="W375" i="12585"/>
  <c r="W519" i="12585" s="1"/>
  <c r="BH162" i="12583"/>
  <c r="BG162" i="12583"/>
  <c r="BF162" i="12583"/>
  <c r="BE162" i="12583"/>
  <c r="BD162" i="12583"/>
  <c r="BC162" i="12583"/>
  <c r="BB162" i="12583"/>
  <c r="BA162" i="12583"/>
  <c r="AZ162" i="12583"/>
  <c r="AY162" i="12583"/>
  <c r="AX162" i="12583"/>
  <c r="AW162" i="12583"/>
  <c r="AT162" i="12583"/>
  <c r="BI161" i="12583"/>
  <c r="BJ161" i="12583" s="1"/>
  <c r="AT161" i="12583"/>
  <c r="BH157" i="12583"/>
  <c r="BG157" i="12583"/>
  <c r="BF157" i="12583"/>
  <c r="BE157" i="12583"/>
  <c r="BD157" i="12583"/>
  <c r="BC157" i="12583"/>
  <c r="BB157" i="12583"/>
  <c r="BA157" i="12583"/>
  <c r="AZ157" i="12583"/>
  <c r="AY157" i="12583"/>
  <c r="AX157" i="12583"/>
  <c r="AW157" i="12583"/>
  <c r="AT157" i="12583"/>
  <c r="BI156" i="12583"/>
  <c r="BJ156" i="12583" s="1"/>
  <c r="AT156" i="12583"/>
  <c r="BH151" i="12583"/>
  <c r="BG151" i="12583"/>
  <c r="BF151" i="12583"/>
  <c r="BE151" i="12583"/>
  <c r="BD151" i="12583"/>
  <c r="BC151" i="12583"/>
  <c r="BB151" i="12583"/>
  <c r="BA151" i="12583"/>
  <c r="AZ151" i="12583"/>
  <c r="AY151" i="12583"/>
  <c r="AX151" i="12583"/>
  <c r="AW151" i="12583"/>
  <c r="AT151" i="12583"/>
  <c r="BI150" i="12583"/>
  <c r="BJ150" i="12583" s="1"/>
  <c r="AT150" i="12583"/>
  <c r="BI144" i="12583"/>
  <c r="BI143" i="12583"/>
  <c r="BI142" i="12583"/>
  <c r="AV142" i="12583"/>
  <c r="BI141" i="12583"/>
  <c r="BI140" i="12583"/>
  <c r="AV140" i="12583"/>
  <c r="BI139" i="12583"/>
  <c r="BI138" i="12583"/>
  <c r="AV138" i="12583"/>
  <c r="BI137" i="12583"/>
  <c r="BI136" i="12583"/>
  <c r="AV136" i="12583"/>
  <c r="BI135" i="12583"/>
  <c r="BI134" i="12583"/>
  <c r="AV134" i="12583"/>
  <c r="BI133" i="12583"/>
  <c r="AV133" i="12583"/>
  <c r="BI132" i="12583"/>
  <c r="BI131" i="12583"/>
  <c r="AV131" i="12583"/>
  <c r="BI130" i="12583"/>
  <c r="BI129" i="12583"/>
  <c r="AV129" i="12583"/>
  <c r="BI128" i="12583"/>
  <c r="BI127" i="12583"/>
  <c r="AV127" i="12583"/>
  <c r="BI126" i="12583"/>
  <c r="BI125" i="12583"/>
  <c r="AV125" i="12583"/>
  <c r="BI124" i="12583"/>
  <c r="AV124" i="12583"/>
  <c r="BI123" i="12583"/>
  <c r="BI122" i="12583"/>
  <c r="AV122" i="12583"/>
  <c r="BI121" i="12583"/>
  <c r="BI120" i="12583"/>
  <c r="AV120" i="12583"/>
  <c r="BI119" i="12583"/>
  <c r="BI118" i="12583"/>
  <c r="AV118" i="12583"/>
  <c r="BI117" i="12583"/>
  <c r="BI116" i="12583"/>
  <c r="AV116" i="12583"/>
  <c r="BI115" i="12583"/>
  <c r="AV115" i="12583"/>
  <c r="BI114" i="12583"/>
  <c r="BI113" i="12583"/>
  <c r="AV113" i="12583"/>
  <c r="BI112" i="12583"/>
  <c r="BI111" i="12583"/>
  <c r="AV111" i="12583"/>
  <c r="BI110" i="12583"/>
  <c r="BI109" i="12583"/>
  <c r="AV109" i="12583"/>
  <c r="BI108" i="12583"/>
  <c r="BI107" i="12583"/>
  <c r="AV107" i="12583"/>
  <c r="BI106" i="12583"/>
  <c r="AV106" i="12583"/>
  <c r="BI105" i="12583"/>
  <c r="BI104" i="12583"/>
  <c r="AV104" i="12583"/>
  <c r="BI103" i="12583"/>
  <c r="BI102" i="12583"/>
  <c r="AV102" i="12583"/>
  <c r="BI101" i="12583"/>
  <c r="BH100" i="12583"/>
  <c r="BG100" i="12583"/>
  <c r="BF100" i="12583"/>
  <c r="BE100" i="12583"/>
  <c r="BD100" i="12583"/>
  <c r="BC100" i="12583"/>
  <c r="BB100" i="12583"/>
  <c r="BA100" i="12583"/>
  <c r="AZ100" i="12583"/>
  <c r="AY100" i="12583"/>
  <c r="AV100" i="12583"/>
  <c r="BI94" i="12583"/>
  <c r="BI93" i="12583"/>
  <c r="BI92" i="12583"/>
  <c r="BI91" i="12583"/>
  <c r="BI90" i="12583"/>
  <c r="BI89" i="12583"/>
  <c r="BH88" i="12583"/>
  <c r="BH95" i="12583" s="1"/>
  <c r="BG88" i="12583"/>
  <c r="BG95" i="12583" s="1"/>
  <c r="BF88" i="12583"/>
  <c r="BF95" i="12583" s="1"/>
  <c r="BE88" i="12583"/>
  <c r="BE95" i="12583" s="1"/>
  <c r="BD88" i="12583"/>
  <c r="BD95" i="12583" s="1"/>
  <c r="BC88" i="12583"/>
  <c r="BC95" i="12583" s="1"/>
  <c r="BB88" i="12583"/>
  <c r="BB95" i="12583" s="1"/>
  <c r="BA88" i="12583"/>
  <c r="BA95" i="12583" s="1"/>
  <c r="AZ88" i="12583"/>
  <c r="AZ95" i="12583" s="1"/>
  <c r="AY88" i="12583"/>
  <c r="AY95" i="12583" s="1"/>
  <c r="AX88" i="12583"/>
  <c r="AX95" i="12583" s="1"/>
  <c r="AW88" i="12583"/>
  <c r="AW95" i="12583" s="1"/>
  <c r="BI85" i="12583"/>
  <c r="BI84" i="12583"/>
  <c r="AV84" i="12583"/>
  <c r="BI83" i="12583"/>
  <c r="BI82" i="12583"/>
  <c r="AV82" i="12583"/>
  <c r="BI77" i="12583"/>
  <c r="BI76" i="12583"/>
  <c r="BI75" i="12583"/>
  <c r="BI74" i="12583"/>
  <c r="BI73" i="12583"/>
  <c r="BI72" i="12583"/>
  <c r="BI71" i="12583"/>
  <c r="BI70" i="12583"/>
  <c r="BI65" i="12583"/>
  <c r="BI64" i="12583"/>
  <c r="BI63" i="12583"/>
  <c r="BI62" i="12583"/>
  <c r="BI58" i="12583"/>
  <c r="BI57" i="12583"/>
  <c r="BI56" i="12583"/>
  <c r="BI55" i="12583"/>
  <c r="BH54" i="12583"/>
  <c r="BG54" i="12583"/>
  <c r="BF54" i="12583"/>
  <c r="BE54" i="12583"/>
  <c r="BD54" i="12583"/>
  <c r="BC54" i="12583"/>
  <c r="BB54" i="12583"/>
  <c r="BA54" i="12583"/>
  <c r="AZ54" i="12583"/>
  <c r="AY54" i="12583"/>
  <c r="AX54" i="12583"/>
  <c r="AW54" i="12583"/>
  <c r="BI51" i="12583"/>
  <c r="BM50" i="12583"/>
  <c r="BK50" i="12583"/>
  <c r="BI50" i="12583"/>
  <c r="BJ50" i="12583" s="1"/>
  <c r="BI49" i="12583"/>
  <c r="BM48" i="12583"/>
  <c r="BK48" i="12583"/>
  <c r="BI48" i="12583"/>
  <c r="BJ49" i="12583" s="1"/>
  <c r="BI47" i="12583"/>
  <c r="BM46" i="12583"/>
  <c r="BK46" i="12583"/>
  <c r="BI46" i="12583"/>
  <c r="BJ46" i="12583" s="1"/>
  <c r="BI45" i="12583"/>
  <c r="BM44" i="12583"/>
  <c r="BK44" i="12583"/>
  <c r="BI44" i="12583"/>
  <c r="BJ44" i="12583" s="1"/>
  <c r="BI43" i="12583"/>
  <c r="BM42" i="12583"/>
  <c r="BK42" i="12583"/>
  <c r="BI42" i="12583"/>
  <c r="BJ42" i="12583" s="1"/>
  <c r="BI41" i="12583"/>
  <c r="BM40" i="12583"/>
  <c r="BK40" i="12583"/>
  <c r="BI40" i="12583"/>
  <c r="BJ40" i="12583" s="1"/>
  <c r="BI39" i="12583"/>
  <c r="BM38" i="12583"/>
  <c r="BK38" i="12583"/>
  <c r="BI38" i="12583"/>
  <c r="BJ38" i="12583" s="1"/>
  <c r="BI37" i="12583"/>
  <c r="BM36" i="12583"/>
  <c r="BK36" i="12583"/>
  <c r="BI36" i="12583"/>
  <c r="BI35" i="12583"/>
  <c r="BM34" i="12583"/>
  <c r="BK34" i="12583"/>
  <c r="BI34" i="12583"/>
  <c r="BJ34" i="12583" s="1"/>
  <c r="BI33" i="12583"/>
  <c r="BM32" i="12583"/>
  <c r="BK32" i="12583"/>
  <c r="BI32" i="12583"/>
  <c r="BJ33" i="12583" s="1"/>
  <c r="BI31" i="12583"/>
  <c r="BM30" i="12583"/>
  <c r="BK30" i="12583"/>
  <c r="BI30" i="12583"/>
  <c r="BI28" i="12583"/>
  <c r="BM27" i="12583"/>
  <c r="BK27" i="12583"/>
  <c r="BI27" i="12583"/>
  <c r="BJ28" i="12583" s="1"/>
  <c r="BI25" i="12583"/>
  <c r="BM24" i="12583"/>
  <c r="BK24" i="12583"/>
  <c r="BI24" i="12583"/>
  <c r="BI23" i="12583"/>
  <c r="BM22" i="12583"/>
  <c r="BK22" i="12583"/>
  <c r="BI22" i="12583"/>
  <c r="BJ23" i="12583" s="1"/>
  <c r="BI17" i="12583"/>
  <c r="BM16" i="12583"/>
  <c r="BK16" i="12583"/>
  <c r="BI16" i="12583"/>
  <c r="BL16" i="12583" s="1"/>
  <c r="BI15" i="12583"/>
  <c r="BM14" i="12583"/>
  <c r="BK14" i="12583"/>
  <c r="BI14" i="12583"/>
  <c r="BJ15" i="12583" s="1"/>
  <c r="BH13" i="12583"/>
  <c r="BH160" i="12583" s="1"/>
  <c r="BG13" i="12583"/>
  <c r="BG149" i="12583" s="1"/>
  <c r="BF13" i="12583"/>
  <c r="BF155" i="12583" s="1"/>
  <c r="BE13" i="12583"/>
  <c r="BE155" i="12583" s="1"/>
  <c r="BD13" i="12583"/>
  <c r="BC13" i="12583"/>
  <c r="BC149" i="12583" s="1"/>
  <c r="BB13" i="12583"/>
  <c r="BB81" i="12583" s="1"/>
  <c r="BA13" i="12583"/>
  <c r="BA81" i="12583" s="1"/>
  <c r="BA160" i="12583"/>
  <c r="AZ13" i="12583"/>
  <c r="AZ155" i="12583" s="1"/>
  <c r="AY13" i="12583"/>
  <c r="AY87" i="12583" s="1"/>
  <c r="AX13" i="12583"/>
  <c r="AX155" i="12583" s="1"/>
  <c r="AW13" i="12583"/>
  <c r="AW160" i="12583" s="1"/>
  <c r="BI10" i="12583"/>
  <c r="BI9" i="12583"/>
  <c r="AW8" i="12583"/>
  <c r="AX8" i="12583"/>
  <c r="AY8" i="12583" s="1"/>
  <c r="AZ8" i="12583" s="1"/>
  <c r="BA8" i="12583" s="1"/>
  <c r="BB8" i="12583" s="1"/>
  <c r="BC8" i="12583" s="1"/>
  <c r="BD8" i="12583" s="1"/>
  <c r="BE8" i="12583" s="1"/>
  <c r="BF8" i="12583" s="1"/>
  <c r="BG8" i="12583" s="1"/>
  <c r="BH8" i="12583" s="1"/>
  <c r="AW6" i="12583"/>
  <c r="AX6" i="12583" s="1"/>
  <c r="AY6" i="12583" s="1"/>
  <c r="AZ6" i="12583" s="1"/>
  <c r="BA6" i="12583" s="1"/>
  <c r="BB6" i="12583" s="1"/>
  <c r="BC6" i="12583" s="1"/>
  <c r="BD6" i="12583" s="1"/>
  <c r="BE6" i="12583" s="1"/>
  <c r="BF6" i="12583" s="1"/>
  <c r="BG6" i="12583" s="1"/>
  <c r="BH6" i="12583" s="1"/>
  <c r="BI5" i="12583"/>
  <c r="AL162" i="12583"/>
  <c r="AK162" i="12583"/>
  <c r="AJ162" i="12583"/>
  <c r="AI162" i="12583"/>
  <c r="AH162" i="12583"/>
  <c r="AG162" i="12583"/>
  <c r="AF162" i="12583"/>
  <c r="AE162" i="12583"/>
  <c r="AD162" i="12583"/>
  <c r="AC162" i="12583"/>
  <c r="AB162" i="12583"/>
  <c r="AA162" i="12583"/>
  <c r="X162" i="12583"/>
  <c r="AM161" i="12583"/>
  <c r="AN161" i="12583" s="1"/>
  <c r="X161" i="12583"/>
  <c r="AL157" i="12583"/>
  <c r="AK157" i="12583"/>
  <c r="AJ157" i="12583"/>
  <c r="AI157" i="12583"/>
  <c r="AH157" i="12583"/>
  <c r="AG157" i="12583"/>
  <c r="AF157" i="12583"/>
  <c r="AE157" i="12583"/>
  <c r="AD157" i="12583"/>
  <c r="AC157" i="12583"/>
  <c r="AB157" i="12583"/>
  <c r="AA157" i="12583"/>
  <c r="X157" i="12583"/>
  <c r="AM156" i="12583"/>
  <c r="AN156" i="12583" s="1"/>
  <c r="X156" i="12583"/>
  <c r="AL151" i="12583"/>
  <c r="AK151" i="12583"/>
  <c r="AJ151" i="12583"/>
  <c r="AI151" i="12583"/>
  <c r="AH151" i="12583"/>
  <c r="AG151" i="12583"/>
  <c r="AF151" i="12583"/>
  <c r="AE151" i="12583"/>
  <c r="AD151" i="12583"/>
  <c r="AC151" i="12583"/>
  <c r="AB151" i="12583"/>
  <c r="AA151" i="12583"/>
  <c r="X151" i="12583"/>
  <c r="AM150" i="12583"/>
  <c r="AN150" i="12583" s="1"/>
  <c r="X150" i="12583"/>
  <c r="AM144" i="12583"/>
  <c r="AM143" i="12583"/>
  <c r="AM142" i="12583"/>
  <c r="Z142" i="12583"/>
  <c r="AM141" i="12583"/>
  <c r="AM140" i="12583"/>
  <c r="Z140" i="12583"/>
  <c r="AM139" i="12583"/>
  <c r="AM138" i="12583"/>
  <c r="Z138" i="12583"/>
  <c r="AM137" i="12583"/>
  <c r="AM136" i="12583"/>
  <c r="Z136" i="12583"/>
  <c r="AM135" i="12583"/>
  <c r="AM134" i="12583"/>
  <c r="Z134" i="12583"/>
  <c r="AM133" i="12583"/>
  <c r="Z133" i="12583"/>
  <c r="AM132" i="12583"/>
  <c r="AM131" i="12583"/>
  <c r="Z131" i="12583"/>
  <c r="AM130" i="12583"/>
  <c r="AM129" i="12583"/>
  <c r="Z129" i="12583"/>
  <c r="AM128" i="12583"/>
  <c r="AM127" i="12583"/>
  <c r="Z127" i="12583"/>
  <c r="AM126" i="12583"/>
  <c r="AM125" i="12583"/>
  <c r="Z125" i="12583"/>
  <c r="AM124" i="12583"/>
  <c r="Z124" i="12583"/>
  <c r="AM123" i="12583"/>
  <c r="AM122" i="12583"/>
  <c r="Z122" i="12583"/>
  <c r="AM121" i="12583"/>
  <c r="AM120" i="12583"/>
  <c r="Z120" i="12583"/>
  <c r="AM119" i="12583"/>
  <c r="AM118" i="12583"/>
  <c r="Z118" i="12583"/>
  <c r="AM117" i="12583"/>
  <c r="AM116" i="12583"/>
  <c r="Z116" i="12583"/>
  <c r="AM115" i="12583"/>
  <c r="Z115" i="12583"/>
  <c r="AM114" i="12583"/>
  <c r="AM113" i="12583"/>
  <c r="Z113" i="12583"/>
  <c r="AM112" i="12583"/>
  <c r="AM111" i="12583"/>
  <c r="Z111" i="12583"/>
  <c r="AM110" i="12583"/>
  <c r="AM109" i="12583"/>
  <c r="Z109" i="12583"/>
  <c r="AM108" i="12583"/>
  <c r="AM107" i="12583"/>
  <c r="Z107" i="12583"/>
  <c r="AM106" i="12583"/>
  <c r="Z106" i="12583"/>
  <c r="AM105" i="12583"/>
  <c r="AM104" i="12583"/>
  <c r="Z104" i="12583"/>
  <c r="AM103" i="12583"/>
  <c r="AM102" i="12583"/>
  <c r="Z102" i="12583"/>
  <c r="AM101" i="12583"/>
  <c r="AL100" i="12583"/>
  <c r="AK100" i="12583"/>
  <c r="AJ100" i="12583"/>
  <c r="AI100" i="12583"/>
  <c r="AH100" i="12583"/>
  <c r="AG100" i="12583"/>
  <c r="AF100" i="12583"/>
  <c r="AE100" i="12583"/>
  <c r="AD100" i="12583"/>
  <c r="AC100" i="12583"/>
  <c r="Z100" i="12583"/>
  <c r="AM94" i="12583"/>
  <c r="AM93" i="12583"/>
  <c r="AM92" i="12583"/>
  <c r="AM91" i="12583"/>
  <c r="AM90" i="12583"/>
  <c r="AM89" i="12583"/>
  <c r="AL88" i="12583"/>
  <c r="AL95" i="12583" s="1"/>
  <c r="AK88" i="12583"/>
  <c r="AK95" i="12583" s="1"/>
  <c r="AJ88" i="12583"/>
  <c r="AJ95" i="12583" s="1"/>
  <c r="AI88" i="12583"/>
  <c r="AI95" i="12583" s="1"/>
  <c r="AH88" i="12583"/>
  <c r="AH95" i="12583" s="1"/>
  <c r="AG88" i="12583"/>
  <c r="AG95" i="12583" s="1"/>
  <c r="AF88" i="12583"/>
  <c r="AF95" i="12583" s="1"/>
  <c r="AE88" i="12583"/>
  <c r="AE95" i="12583" s="1"/>
  <c r="AD88" i="12583"/>
  <c r="AD95" i="12583" s="1"/>
  <c r="AC88" i="12583"/>
  <c r="AC95" i="12583" s="1"/>
  <c r="AB88" i="12583"/>
  <c r="AA88" i="12583"/>
  <c r="AA95" i="12583" s="1"/>
  <c r="AM85" i="12583"/>
  <c r="AM84" i="12583"/>
  <c r="Z84" i="12583"/>
  <c r="AM83" i="12583"/>
  <c r="AM82" i="12583"/>
  <c r="Z82" i="12583"/>
  <c r="AM77" i="12583"/>
  <c r="AM76" i="12583"/>
  <c r="AM75" i="12583"/>
  <c r="AM74" i="12583"/>
  <c r="AM73" i="12583"/>
  <c r="AM72" i="12583"/>
  <c r="AM71" i="12583"/>
  <c r="AM70" i="12583"/>
  <c r="AM65" i="12583"/>
  <c r="AM64" i="12583"/>
  <c r="AM63" i="12583"/>
  <c r="AM62" i="12583"/>
  <c r="AM58" i="12583"/>
  <c r="AM57" i="12583"/>
  <c r="AM56" i="12583"/>
  <c r="AM55" i="12583"/>
  <c r="AL54" i="12583"/>
  <c r="AK54" i="12583"/>
  <c r="AJ54" i="12583"/>
  <c r="AI54" i="12583"/>
  <c r="AH54" i="12583"/>
  <c r="AG54" i="12583"/>
  <c r="AF54" i="12583"/>
  <c r="AE54" i="12583"/>
  <c r="AD54" i="12583"/>
  <c r="AC54" i="12583"/>
  <c r="AB54" i="12583"/>
  <c r="AA54" i="12583"/>
  <c r="AM51" i="12583"/>
  <c r="AQ50" i="12583"/>
  <c r="AO50" i="12583"/>
  <c r="AM50" i="12583"/>
  <c r="AN50" i="12583" s="1"/>
  <c r="AM49" i="12583"/>
  <c r="AQ48" i="12583"/>
  <c r="AO48" i="12583"/>
  <c r="AM48" i="12583"/>
  <c r="AM47" i="12583"/>
  <c r="AQ46" i="12583"/>
  <c r="AO46" i="12583"/>
  <c r="AM46" i="12583"/>
  <c r="AN46" i="12583" s="1"/>
  <c r="AM45" i="12583"/>
  <c r="AN45" i="12583" s="1"/>
  <c r="AQ44" i="12583"/>
  <c r="AO44" i="12583"/>
  <c r="AM44" i="12583"/>
  <c r="AM43" i="12583"/>
  <c r="AQ42" i="12583"/>
  <c r="AO42" i="12583"/>
  <c r="AM42" i="12583"/>
  <c r="AN42" i="12583" s="1"/>
  <c r="AM41" i="12583"/>
  <c r="AQ40" i="12583"/>
  <c r="AO40" i="12583"/>
  <c r="AM40" i="12583"/>
  <c r="AM39" i="12583"/>
  <c r="AQ38" i="12583"/>
  <c r="AO38" i="12583"/>
  <c r="AM38" i="12583"/>
  <c r="AN38" i="12583" s="1"/>
  <c r="AM37" i="12583"/>
  <c r="AN37" i="12583" s="1"/>
  <c r="AQ36" i="12583"/>
  <c r="AO36" i="12583"/>
  <c r="AM36" i="12583"/>
  <c r="AM35" i="12583"/>
  <c r="AQ34" i="12583"/>
  <c r="AO34" i="12583"/>
  <c r="AM34" i="12583"/>
  <c r="AN34" i="12583" s="1"/>
  <c r="AM33" i="12583"/>
  <c r="AN33" i="12583" s="1"/>
  <c r="AQ32" i="12583"/>
  <c r="AO32" i="12583"/>
  <c r="AM32" i="12583"/>
  <c r="AM31" i="12583"/>
  <c r="AQ30" i="12583"/>
  <c r="AO30" i="12583"/>
  <c r="AM30" i="12583"/>
  <c r="AN30" i="12583" s="1"/>
  <c r="AM28" i="12583"/>
  <c r="AN28" i="12583" s="1"/>
  <c r="AQ27" i="12583"/>
  <c r="AO27" i="12583"/>
  <c r="AM27" i="12583"/>
  <c r="AM25" i="12583"/>
  <c r="AQ24" i="12583"/>
  <c r="AO24" i="12583"/>
  <c r="AM24" i="12583"/>
  <c r="AN24" i="12583" s="1"/>
  <c r="AM23" i="12583"/>
  <c r="AN23" i="12583" s="1"/>
  <c r="AQ22" i="12583"/>
  <c r="AO22" i="12583"/>
  <c r="AM22" i="12583"/>
  <c r="AM17" i="12583"/>
  <c r="AQ16" i="12583"/>
  <c r="AO16" i="12583"/>
  <c r="AM16" i="12583"/>
  <c r="AN16" i="12583" s="1"/>
  <c r="AM15" i="12583"/>
  <c r="AQ14" i="12583"/>
  <c r="AO14" i="12583"/>
  <c r="AM14" i="12583"/>
  <c r="AL13" i="12583"/>
  <c r="AL87" i="12583" s="1"/>
  <c r="AK13" i="12583"/>
  <c r="AK149" i="12583" s="1"/>
  <c r="AJ13" i="12583"/>
  <c r="AI13" i="12583"/>
  <c r="AI99" i="12583" s="1"/>
  <c r="AH13" i="12583"/>
  <c r="AH81" i="12583" s="1"/>
  <c r="AG13" i="12583"/>
  <c r="AG149" i="12583" s="1"/>
  <c r="AF13" i="12583"/>
  <c r="AF87" i="12583" s="1"/>
  <c r="AE13" i="12583"/>
  <c r="AE61" i="12583" s="1"/>
  <c r="AD13" i="12583"/>
  <c r="AD149" i="12583" s="1"/>
  <c r="AC13" i="12583"/>
  <c r="AC149" i="12583" s="1"/>
  <c r="AB13" i="12583"/>
  <c r="AA13" i="12583"/>
  <c r="AA87" i="12583" s="1"/>
  <c r="AA160" i="12583"/>
  <c r="AM10" i="12583"/>
  <c r="AM9" i="12583"/>
  <c r="AN18" i="12583" s="1"/>
  <c r="AA8" i="12583"/>
  <c r="AB8" i="12583" s="1"/>
  <c r="AC8" i="12583" s="1"/>
  <c r="AD8" i="12583" s="1"/>
  <c r="AE8" i="12583" s="1"/>
  <c r="AF8" i="12583" s="1"/>
  <c r="AG8" i="12583" s="1"/>
  <c r="AH8" i="12583" s="1"/>
  <c r="AI8" i="12583" s="1"/>
  <c r="AJ8" i="12583" s="1"/>
  <c r="AK8" i="12583" s="1"/>
  <c r="AL8" i="12583" s="1"/>
  <c r="AA6" i="12583"/>
  <c r="AB6" i="12583" s="1"/>
  <c r="AC6" i="12583" s="1"/>
  <c r="AD6" i="12583" s="1"/>
  <c r="AE6" i="12583" s="1"/>
  <c r="AF6" i="12583" s="1"/>
  <c r="AG6" i="12583" s="1"/>
  <c r="AH6" i="12583" s="1"/>
  <c r="AI6" i="12583" s="1"/>
  <c r="AJ6" i="12583" s="1"/>
  <c r="AK6" i="12583" s="1"/>
  <c r="AL6" i="12583" s="1"/>
  <c r="AM5" i="12583"/>
  <c r="AN32" i="12583" s="1"/>
  <c r="BJ37" i="12583"/>
  <c r="AC99" i="12583"/>
  <c r="AG155" i="12583"/>
  <c r="AC87" i="12583"/>
  <c r="AK155" i="12583"/>
  <c r="BF160" i="12583"/>
  <c r="AN22" i="12583"/>
  <c r="AK87" i="12583"/>
  <c r="AC155" i="12583"/>
  <c r="BJ30" i="12583"/>
  <c r="BJ16" i="12583"/>
  <c r="AN49" i="12583"/>
  <c r="BF61" i="12583"/>
  <c r="BF81" i="12583"/>
  <c r="BD87" i="12583"/>
  <c r="BH99" i="12583"/>
  <c r="AW149" i="12583"/>
  <c r="BE149" i="12583"/>
  <c r="AW61" i="12583"/>
  <c r="BJ24" i="12583"/>
  <c r="AY81" i="12583"/>
  <c r="AW87" i="12583"/>
  <c r="BE87" i="12583"/>
  <c r="AW99" i="12583"/>
  <c r="BA99" i="12583"/>
  <c r="BE99" i="12583"/>
  <c r="BB149" i="12583"/>
  <c r="AW155" i="12583"/>
  <c r="BD160" i="12583"/>
  <c r="AW81" i="12583"/>
  <c r="BE81" i="12583"/>
  <c r="BJ22" i="12583"/>
  <c r="BD61" i="12583"/>
  <c r="BF87" i="12583"/>
  <c r="BF99" i="12583"/>
  <c r="AN27" i="12583"/>
  <c r="AN36" i="12583"/>
  <c r="AJ61" i="12583"/>
  <c r="AB81" i="12583"/>
  <c r="AH99" i="12583"/>
  <c r="AC160" i="12583"/>
  <c r="AC61" i="12583"/>
  <c r="AG61" i="12583"/>
  <c r="AC81" i="12583"/>
  <c r="AA99" i="12583"/>
  <c r="AB149" i="12583"/>
  <c r="AA155" i="12583"/>
  <c r="AL160" i="12583"/>
  <c r="AA61" i="12583"/>
  <c r="AN15" i="12583"/>
  <c r="AB99" i="12583"/>
  <c r="AJ99" i="12583"/>
  <c r="A4" i="12586"/>
  <c r="G138" i="12577"/>
  <c r="G136" i="12577"/>
  <c r="G139" i="12561"/>
  <c r="B94" i="12563"/>
  <c r="A457" i="12585" s="1"/>
  <c r="B70" i="12563"/>
  <c r="G76" i="12561"/>
  <c r="F76" i="12561"/>
  <c r="M78" i="12561" s="1"/>
  <c r="M76" i="12561"/>
  <c r="A46" i="12571"/>
  <c r="A45" i="12572"/>
  <c r="C3" i="12568"/>
  <c r="Q483" i="12585"/>
  <c r="N488" i="12585"/>
  <c r="N487" i="12585"/>
  <c r="N485" i="12585"/>
  <c r="N486" i="12585"/>
  <c r="N484" i="12585"/>
  <c r="A488" i="12585"/>
  <c r="A487" i="12585"/>
  <c r="A486" i="12585"/>
  <c r="A485" i="12585"/>
  <c r="A484" i="12585"/>
  <c r="A482" i="12585"/>
  <c r="G132" i="12561"/>
  <c r="G133" i="12561"/>
  <c r="T128" i="12563"/>
  <c r="G135" i="12561" s="1"/>
  <c r="T129" i="12563"/>
  <c r="G136" i="12561" s="1"/>
  <c r="N524" i="12585"/>
  <c r="N502" i="12585"/>
  <c r="N461" i="12585"/>
  <c r="N439" i="12585"/>
  <c r="N402" i="12585"/>
  <c r="N380" i="12585"/>
  <c r="Q355" i="12585"/>
  <c r="S141" i="12563"/>
  <c r="AI521" i="12585" s="1"/>
  <c r="R141" i="12563"/>
  <c r="AF521" i="12585" s="1"/>
  <c r="Q141" i="12563"/>
  <c r="AC521" i="12585" s="1"/>
  <c r="P141" i="12563"/>
  <c r="O141" i="12563"/>
  <c r="W521" i="12585" s="1"/>
  <c r="N141" i="12563"/>
  <c r="T521" i="12585" s="1"/>
  <c r="M141" i="12563"/>
  <c r="Q521" i="12585" s="1"/>
  <c r="L141" i="12563"/>
  <c r="N521" i="12585" s="1"/>
  <c r="K141" i="12563"/>
  <c r="K521" i="12585" s="1"/>
  <c r="J141" i="12563"/>
  <c r="H521" i="12585" s="1"/>
  <c r="I141" i="12563"/>
  <c r="E521" i="12585" s="1"/>
  <c r="H141" i="12563"/>
  <c r="H142" i="12563" s="1"/>
  <c r="S101" i="12563"/>
  <c r="AI458" i="12585" s="1"/>
  <c r="R101" i="12563"/>
  <c r="Q101" i="12563"/>
  <c r="AC458" i="12585" s="1"/>
  <c r="P101" i="12563"/>
  <c r="Z458" i="12585" s="1"/>
  <c r="O101" i="12563"/>
  <c r="W458" i="12585" s="1"/>
  <c r="N101" i="12563"/>
  <c r="T458" i="12585" s="1"/>
  <c r="M101" i="12563"/>
  <c r="L101" i="12563"/>
  <c r="N458" i="12585" s="1"/>
  <c r="K101" i="12563"/>
  <c r="K458" i="12585" s="1"/>
  <c r="J101" i="12563"/>
  <c r="I101" i="12563"/>
  <c r="E458" i="12585" s="1"/>
  <c r="H101" i="12563"/>
  <c r="B458" i="12585" s="1"/>
  <c r="S79" i="12563"/>
  <c r="AI437" i="12585" s="1"/>
  <c r="R79" i="12563"/>
  <c r="AF437" i="12585" s="1"/>
  <c r="Q79" i="12563"/>
  <c r="AC437" i="12585" s="1"/>
  <c r="P79" i="12563"/>
  <c r="Z437" i="12585" s="1"/>
  <c r="O79" i="12563"/>
  <c r="W437" i="12585" s="1"/>
  <c r="N79" i="12563"/>
  <c r="T437" i="12585" s="1"/>
  <c r="M79" i="12563"/>
  <c r="M91" i="12563" s="1"/>
  <c r="L79" i="12563"/>
  <c r="K79" i="12563"/>
  <c r="K437" i="12585" s="1"/>
  <c r="J79" i="12563"/>
  <c r="H437" i="12585" s="1"/>
  <c r="I79" i="12563"/>
  <c r="E437" i="12585" s="1"/>
  <c r="H79" i="12563"/>
  <c r="H91" i="12563" s="1"/>
  <c r="S78" i="12563"/>
  <c r="AI421" i="12585" s="1"/>
  <c r="R78" i="12563"/>
  <c r="AF421" i="12585" s="1"/>
  <c r="Q78" i="12563"/>
  <c r="AC421" i="12585" s="1"/>
  <c r="P78" i="12563"/>
  <c r="Z421" i="12585" s="1"/>
  <c r="O78" i="12563"/>
  <c r="W421" i="12585" s="1"/>
  <c r="N78" i="12563"/>
  <c r="T421" i="12585" s="1"/>
  <c r="M78" i="12563"/>
  <c r="M87" i="12563" s="1"/>
  <c r="L78" i="12563"/>
  <c r="K78" i="12563"/>
  <c r="K87" i="12563" s="1"/>
  <c r="J78" i="12563"/>
  <c r="H421" i="12585" s="1"/>
  <c r="I78" i="12563"/>
  <c r="E421" i="12585" s="1"/>
  <c r="H78" i="12563"/>
  <c r="B421" i="12585" s="1"/>
  <c r="S54" i="12563"/>
  <c r="AI399" i="12585" s="1"/>
  <c r="R54" i="12563"/>
  <c r="AF399" i="12585" s="1"/>
  <c r="Q54" i="12563"/>
  <c r="AC399" i="12585" s="1"/>
  <c r="P54" i="12563"/>
  <c r="Z399" i="12585" s="1"/>
  <c r="O54" i="12563"/>
  <c r="N54" i="12563"/>
  <c r="T399" i="12585" s="1"/>
  <c r="M54" i="12563"/>
  <c r="Q399" i="12585" s="1"/>
  <c r="L54" i="12563"/>
  <c r="N399" i="12585" s="1"/>
  <c r="K54" i="12563"/>
  <c r="K399" i="12585" s="1"/>
  <c r="J54" i="12563"/>
  <c r="H399" i="12585" s="1"/>
  <c r="I54" i="12563"/>
  <c r="E399" i="12585" s="1"/>
  <c r="H54" i="12563"/>
  <c r="S20" i="12563"/>
  <c r="R20" i="12563"/>
  <c r="AF377" i="12585" s="1"/>
  <c r="Q20" i="12563"/>
  <c r="P20" i="12563"/>
  <c r="O20" i="12563"/>
  <c r="N20" i="12563"/>
  <c r="M20" i="12563"/>
  <c r="L20" i="12563"/>
  <c r="K20" i="12563"/>
  <c r="J20" i="12563"/>
  <c r="I20" i="12563"/>
  <c r="H20" i="12563"/>
  <c r="Q380" i="12585"/>
  <c r="A384" i="12585"/>
  <c r="A383" i="12585"/>
  <c r="A382" i="12585"/>
  <c r="A381" i="12585"/>
  <c r="A379" i="12585"/>
  <c r="W327" i="12585"/>
  <c r="Z521" i="12585"/>
  <c r="N546" i="12585"/>
  <c r="A546" i="12585"/>
  <c r="N545" i="12585"/>
  <c r="A545" i="12585"/>
  <c r="N544" i="12585"/>
  <c r="A544" i="12585"/>
  <c r="Q543" i="12585"/>
  <c r="N543" i="12585"/>
  <c r="A543" i="12585"/>
  <c r="A542" i="12585"/>
  <c r="N528" i="12585"/>
  <c r="A528" i="12585"/>
  <c r="N527" i="12585"/>
  <c r="A527" i="12585"/>
  <c r="N526" i="12585"/>
  <c r="A526" i="12585"/>
  <c r="N525" i="12585"/>
  <c r="A525" i="12585"/>
  <c r="Q524" i="12585"/>
  <c r="A523" i="12585"/>
  <c r="N506" i="12585"/>
  <c r="A506" i="12585"/>
  <c r="N505" i="12585"/>
  <c r="A505" i="12585"/>
  <c r="N504" i="12585"/>
  <c r="A504" i="12585"/>
  <c r="N503" i="12585"/>
  <c r="A503" i="12585"/>
  <c r="Q502" i="12585"/>
  <c r="A501" i="12585"/>
  <c r="N464" i="12585"/>
  <c r="A464" i="12585"/>
  <c r="N463" i="12585"/>
  <c r="A463" i="12585"/>
  <c r="N462" i="12585"/>
  <c r="A462" i="12585"/>
  <c r="Q461" i="12585"/>
  <c r="A460" i="12585"/>
  <c r="N443" i="12585"/>
  <c r="A443" i="12585"/>
  <c r="N442" i="12585"/>
  <c r="A442" i="12585"/>
  <c r="N441" i="12585"/>
  <c r="A441" i="12585"/>
  <c r="N440" i="12585"/>
  <c r="A440" i="12585"/>
  <c r="Q439" i="12585"/>
  <c r="A438" i="12585"/>
  <c r="N405" i="12585"/>
  <c r="A405" i="12585"/>
  <c r="N404" i="12585"/>
  <c r="A404" i="12585"/>
  <c r="N403" i="12585"/>
  <c r="A403" i="12585"/>
  <c r="Q402" i="12585"/>
  <c r="A401" i="12585"/>
  <c r="N361" i="12585"/>
  <c r="A361" i="12585"/>
  <c r="N360" i="12585"/>
  <c r="A360" i="12585"/>
  <c r="N359" i="12585"/>
  <c r="A359" i="12585"/>
  <c r="N358" i="12585"/>
  <c r="A358" i="12585"/>
  <c r="N357" i="12585"/>
  <c r="A357" i="12585"/>
  <c r="A354" i="12585"/>
  <c r="B346" i="12585"/>
  <c r="AG345" i="12585"/>
  <c r="AB345" i="12585"/>
  <c r="S345" i="12585"/>
  <c r="B343" i="12585"/>
  <c r="AG342" i="12585"/>
  <c r="AB342" i="12585"/>
  <c r="S342" i="12585"/>
  <c r="B340" i="12585"/>
  <c r="AG337" i="12585"/>
  <c r="AB337" i="12585"/>
  <c r="S337" i="12585"/>
  <c r="B335" i="12585"/>
  <c r="AG334" i="12585"/>
  <c r="AB334" i="12585"/>
  <c r="S334" i="12585"/>
  <c r="B332" i="12585"/>
  <c r="AG330" i="12585"/>
  <c r="AB330" i="12585"/>
  <c r="S330" i="12585"/>
  <c r="B328" i="12585"/>
  <c r="AG327" i="12585"/>
  <c r="AB327" i="12585"/>
  <c r="S327" i="12585"/>
  <c r="B325" i="12585"/>
  <c r="AG323" i="12585"/>
  <c r="AB323" i="12585"/>
  <c r="S323" i="12585"/>
  <c r="B317" i="12585"/>
  <c r="B16" i="12585"/>
  <c r="AG313" i="12585" s="1"/>
  <c r="A13" i="12585"/>
  <c r="I197" i="12577"/>
  <c r="I196" i="12577"/>
  <c r="I195" i="12577"/>
  <c r="I194" i="12577"/>
  <c r="I193" i="12577"/>
  <c r="I192" i="12577"/>
  <c r="I191" i="12577"/>
  <c r="I190" i="12577"/>
  <c r="I189" i="12577"/>
  <c r="I187" i="12577"/>
  <c r="I186" i="12577"/>
  <c r="S152" i="12563"/>
  <c r="R152" i="12563"/>
  <c r="Q152" i="12563"/>
  <c r="P152" i="12563"/>
  <c r="P156" i="12563" s="1"/>
  <c r="O152" i="12563"/>
  <c r="O156" i="12563" s="1"/>
  <c r="N152" i="12563"/>
  <c r="N156" i="12563" s="1"/>
  <c r="M152" i="12563"/>
  <c r="M156" i="12563" s="1"/>
  <c r="L152" i="12563"/>
  <c r="K152" i="12563"/>
  <c r="J152" i="12563"/>
  <c r="J156" i="12563" s="1"/>
  <c r="I152" i="12563"/>
  <c r="I156" i="12563" s="1"/>
  <c r="H152" i="12563"/>
  <c r="H156" i="12563" s="1"/>
  <c r="S112" i="12563"/>
  <c r="S116" i="12563" s="1"/>
  <c r="R112" i="12563"/>
  <c r="R116" i="12563" s="1"/>
  <c r="Q112" i="12563"/>
  <c r="Q116" i="12563" s="1"/>
  <c r="P112" i="12563"/>
  <c r="O112" i="12563"/>
  <c r="N112" i="12563"/>
  <c r="N116" i="12563" s="1"/>
  <c r="M112" i="12563"/>
  <c r="M116" i="12563" s="1"/>
  <c r="L112" i="12563"/>
  <c r="L116" i="12563" s="1"/>
  <c r="K112" i="12563"/>
  <c r="K116" i="12563" s="1"/>
  <c r="J112" i="12563"/>
  <c r="I112" i="12563"/>
  <c r="H112" i="12563"/>
  <c r="J86" i="12577"/>
  <c r="J45" i="12577" s="1"/>
  <c r="S291" i="12585" s="1"/>
  <c r="H171" i="12577"/>
  <c r="D171" i="12577"/>
  <c r="D73" i="12577" s="1"/>
  <c r="A171" i="12577"/>
  <c r="H170" i="12577"/>
  <c r="D170" i="12577"/>
  <c r="D72" i="12577" s="1"/>
  <c r="A170" i="12577"/>
  <c r="H169" i="12577"/>
  <c r="D169" i="12577"/>
  <c r="D71" i="12577" s="1"/>
  <c r="A169" i="12577"/>
  <c r="D119" i="12577"/>
  <c r="D118" i="12577"/>
  <c r="D117" i="12577"/>
  <c r="D116" i="12577"/>
  <c r="D115" i="12577"/>
  <c r="D118" i="12561"/>
  <c r="D120" i="12561"/>
  <c r="D119" i="12561"/>
  <c r="D117" i="12561"/>
  <c r="D116" i="12561"/>
  <c r="S137" i="12563"/>
  <c r="S139" i="12563" s="1"/>
  <c r="R137" i="12563"/>
  <c r="R139" i="12563" s="1"/>
  <c r="Q137" i="12563"/>
  <c r="AC520" i="12585" s="1"/>
  <c r="P137" i="12563"/>
  <c r="Z520" i="12585" s="1"/>
  <c r="O137" i="12563"/>
  <c r="N137" i="12563"/>
  <c r="T520" i="12585" s="1"/>
  <c r="M137" i="12563"/>
  <c r="Q520" i="12585" s="1"/>
  <c r="L137" i="12563"/>
  <c r="L139" i="12563" s="1"/>
  <c r="K137" i="12563"/>
  <c r="K139" i="12563" s="1"/>
  <c r="J137" i="12563"/>
  <c r="J139" i="12563" s="1"/>
  <c r="I137" i="12563"/>
  <c r="I139" i="12563" s="1"/>
  <c r="H137" i="12563"/>
  <c r="H138" i="12563" s="1"/>
  <c r="S97" i="12563"/>
  <c r="S99" i="12563" s="1"/>
  <c r="R97" i="12563"/>
  <c r="Q97" i="12563"/>
  <c r="AC457" i="12585" s="1"/>
  <c r="P97" i="12563"/>
  <c r="P99" i="12563" s="1"/>
  <c r="O97" i="12563"/>
  <c r="O99" i="12563" s="1"/>
  <c r="N97" i="12563"/>
  <c r="N99" i="12563" s="1"/>
  <c r="M97" i="12563"/>
  <c r="L97" i="12563"/>
  <c r="N457" i="12585" s="1"/>
  <c r="K97" i="12563"/>
  <c r="K99" i="12563" s="1"/>
  <c r="J97" i="12563"/>
  <c r="J99" i="12563" s="1"/>
  <c r="I97" i="12563"/>
  <c r="E457" i="12585" s="1"/>
  <c r="H97" i="12563"/>
  <c r="B457" i="12585" s="1"/>
  <c r="K91" i="12563"/>
  <c r="S72" i="12563"/>
  <c r="AI436" i="12585" s="1"/>
  <c r="R72" i="12563"/>
  <c r="R89" i="12563" s="1"/>
  <c r="Q72" i="12563"/>
  <c r="AC436" i="12585" s="1"/>
  <c r="P72" i="12563"/>
  <c r="P89" i="12563" s="1"/>
  <c r="O72" i="12563"/>
  <c r="O89" i="12563" s="1"/>
  <c r="N72" i="12563"/>
  <c r="N89" i="12563" s="1"/>
  <c r="M72" i="12563"/>
  <c r="Q436" i="12585" s="1"/>
  <c r="L72" i="12563"/>
  <c r="L89" i="12563" s="1"/>
  <c r="K72" i="12563"/>
  <c r="J72" i="12563"/>
  <c r="J89" i="12563" s="1"/>
  <c r="I72" i="12563"/>
  <c r="I89" i="12563" s="1"/>
  <c r="S71" i="12563"/>
  <c r="AI420" i="12585" s="1"/>
  <c r="R71" i="12563"/>
  <c r="AF420" i="12585" s="1"/>
  <c r="Q71" i="12563"/>
  <c r="Q85" i="12563" s="1"/>
  <c r="P71" i="12563"/>
  <c r="Z420" i="12585" s="1"/>
  <c r="O71" i="12563"/>
  <c r="W420" i="12585" s="1"/>
  <c r="N71" i="12563"/>
  <c r="N85" i="12563" s="1"/>
  <c r="M71" i="12563"/>
  <c r="Q420" i="12585" s="1"/>
  <c r="L71" i="12563"/>
  <c r="K71" i="12563"/>
  <c r="K85" i="12563" s="1"/>
  <c r="J71" i="12563"/>
  <c r="I71" i="12563"/>
  <c r="I85" i="12563" s="1"/>
  <c r="H72" i="12563"/>
  <c r="H73" i="12563" s="1"/>
  <c r="H71" i="12563"/>
  <c r="H85" i="12563" s="1"/>
  <c r="T90" i="12563"/>
  <c r="T88" i="12563"/>
  <c r="T86" i="12563"/>
  <c r="T84" i="12563"/>
  <c r="F39" i="12563"/>
  <c r="F38" i="12563"/>
  <c r="F62" i="12563"/>
  <c r="F61" i="12563"/>
  <c r="S49" i="12563"/>
  <c r="AI398" i="12585" s="1"/>
  <c r="R49" i="12563"/>
  <c r="AF398" i="12585" s="1"/>
  <c r="Q49" i="12563"/>
  <c r="AC398" i="12585" s="1"/>
  <c r="P49" i="12563"/>
  <c r="W398" i="12585" s="1"/>
  <c r="O49" i="12563"/>
  <c r="N49" i="12563"/>
  <c r="T398" i="12585" s="1"/>
  <c r="M49" i="12563"/>
  <c r="Q398" i="12585" s="1"/>
  <c r="L49" i="12563"/>
  <c r="N398" i="12585" s="1"/>
  <c r="K49" i="12563"/>
  <c r="K398" i="12585" s="1"/>
  <c r="J49" i="12563"/>
  <c r="H398" i="12585" s="1"/>
  <c r="I49" i="12563"/>
  <c r="H49" i="12563"/>
  <c r="E53" i="12563"/>
  <c r="E52" i="12563"/>
  <c r="D51" i="12563"/>
  <c r="E10" i="12563"/>
  <c r="I14" i="12563" s="1"/>
  <c r="I36" i="12563" s="1"/>
  <c r="I38" i="12563" s="1"/>
  <c r="S12" i="12563"/>
  <c r="AI376" i="12585" s="1"/>
  <c r="R12" i="12563"/>
  <c r="R16" i="12563" s="1"/>
  <c r="Q12" i="12563"/>
  <c r="Q16" i="12563" s="1"/>
  <c r="P12" i="12563"/>
  <c r="O12" i="12563"/>
  <c r="O16" i="12563" s="1"/>
  <c r="N12" i="12563"/>
  <c r="N16" i="12563" s="1"/>
  <c r="M12" i="12563"/>
  <c r="M16" i="12563" s="1"/>
  <c r="L12" i="12563"/>
  <c r="L16" i="12563" s="1"/>
  <c r="K12" i="12563"/>
  <c r="J12" i="12563"/>
  <c r="J16" i="12563" s="1"/>
  <c r="I12" i="12563"/>
  <c r="I16" i="12563" s="1"/>
  <c r="H12" i="12563"/>
  <c r="H16" i="12563" s="1"/>
  <c r="H17" i="12563" s="1"/>
  <c r="H457" i="12585"/>
  <c r="N436" i="12585"/>
  <c r="H174" i="12561"/>
  <c r="D174" i="12561"/>
  <c r="D73" i="12561" s="1"/>
  <c r="A174" i="12561"/>
  <c r="H173" i="12561"/>
  <c r="D173" i="12561"/>
  <c r="D72" i="12561" s="1"/>
  <c r="A173" i="12561"/>
  <c r="H172" i="12561"/>
  <c r="D172" i="12561"/>
  <c r="D71" i="12561" s="1"/>
  <c r="A172" i="12561"/>
  <c r="F54" i="12583"/>
  <c r="G54" i="12583"/>
  <c r="H54" i="12583"/>
  <c r="I54" i="12583"/>
  <c r="J54" i="12583"/>
  <c r="K54" i="12583"/>
  <c r="L54" i="12583"/>
  <c r="M54" i="12583"/>
  <c r="N54" i="12583"/>
  <c r="O54" i="12583"/>
  <c r="P54" i="12583"/>
  <c r="E54" i="12583"/>
  <c r="F13" i="12583"/>
  <c r="F99" i="12583" s="1"/>
  <c r="G13" i="12583"/>
  <c r="G160" i="12583" s="1"/>
  <c r="H13" i="12583"/>
  <c r="I13" i="12583"/>
  <c r="I160" i="12583" s="1"/>
  <c r="J13" i="12583"/>
  <c r="J81" i="12583" s="1"/>
  <c r="K13" i="12583"/>
  <c r="K149" i="12583" s="1"/>
  <c r="L13" i="12583"/>
  <c r="L87" i="12583" s="1"/>
  <c r="M13" i="12583"/>
  <c r="M61" i="12583" s="1"/>
  <c r="N13" i="12583"/>
  <c r="O13" i="12583"/>
  <c r="O160" i="12583" s="1"/>
  <c r="P13" i="12583"/>
  <c r="E13" i="12583"/>
  <c r="E160" i="12583" s="1"/>
  <c r="P162" i="12583"/>
  <c r="O162" i="12583"/>
  <c r="N162" i="12583"/>
  <c r="M162" i="12583"/>
  <c r="L162" i="12583"/>
  <c r="K162" i="12583"/>
  <c r="J162" i="12583"/>
  <c r="I162" i="12583"/>
  <c r="H162" i="12583"/>
  <c r="G162" i="12583"/>
  <c r="F162" i="12583"/>
  <c r="E162" i="12583"/>
  <c r="B162" i="12583"/>
  <c r="Q161" i="12583"/>
  <c r="R161" i="12583" s="1"/>
  <c r="B161" i="12583"/>
  <c r="J160" i="12583"/>
  <c r="P157" i="12583"/>
  <c r="O157" i="12583"/>
  <c r="N157" i="12583"/>
  <c r="M157" i="12583"/>
  <c r="L157" i="12583"/>
  <c r="K157" i="12583"/>
  <c r="J157" i="12583"/>
  <c r="I157" i="12583"/>
  <c r="H157" i="12583"/>
  <c r="G157" i="12583"/>
  <c r="F157" i="12583"/>
  <c r="E157" i="12583"/>
  <c r="B157" i="12583"/>
  <c r="Q156" i="12583"/>
  <c r="R156" i="12583" s="1"/>
  <c r="B156" i="12583"/>
  <c r="P155" i="12583"/>
  <c r="H155" i="12583"/>
  <c r="E155" i="12583"/>
  <c r="P151" i="12583"/>
  <c r="O151" i="12583"/>
  <c r="N151" i="12583"/>
  <c r="M151" i="12583"/>
  <c r="L151" i="12583"/>
  <c r="K151" i="12583"/>
  <c r="J151" i="12583"/>
  <c r="I151" i="12583"/>
  <c r="H151" i="12583"/>
  <c r="G151" i="12583"/>
  <c r="F151" i="12583"/>
  <c r="E151" i="12583"/>
  <c r="B151" i="12583"/>
  <c r="Q150" i="12583"/>
  <c r="B150" i="12583"/>
  <c r="P149" i="12583"/>
  <c r="N149" i="12583"/>
  <c r="H149" i="12583"/>
  <c r="E149" i="12583"/>
  <c r="Q144" i="12583"/>
  <c r="Q143" i="12583"/>
  <c r="Q142" i="12583"/>
  <c r="D142" i="12583"/>
  <c r="Q141" i="12583"/>
  <c r="Q140" i="12583"/>
  <c r="D140" i="12583"/>
  <c r="Q139" i="12583"/>
  <c r="Q138" i="12583"/>
  <c r="D138" i="12583"/>
  <c r="Q137" i="12583"/>
  <c r="Q136" i="12583"/>
  <c r="G119" i="12577" s="1"/>
  <c r="I119" i="12577" s="1"/>
  <c r="J119" i="12577" s="1"/>
  <c r="D136" i="12583"/>
  <c r="Q135" i="12583"/>
  <c r="Q134" i="12583"/>
  <c r="D134" i="12583"/>
  <c r="Q133" i="12583"/>
  <c r="D133" i="12583"/>
  <c r="Q132" i="12583"/>
  <c r="Q131" i="12583"/>
  <c r="D131" i="12583"/>
  <c r="Q130" i="12583"/>
  <c r="Q129" i="12583"/>
  <c r="D129" i="12583"/>
  <c r="Q128" i="12583"/>
  <c r="Q127" i="12583"/>
  <c r="G118" i="12577" s="1"/>
  <c r="I118" i="12577" s="1"/>
  <c r="J118" i="12577" s="1"/>
  <c r="D127" i="12583"/>
  <c r="Q126" i="12583"/>
  <c r="Q125" i="12583"/>
  <c r="I118" i="12561" s="1"/>
  <c r="D125" i="12583"/>
  <c r="Q124" i="12583"/>
  <c r="H118" i="12561" s="1"/>
  <c r="D124" i="12583"/>
  <c r="Q123" i="12583"/>
  <c r="Q122" i="12583"/>
  <c r="G118" i="12561" s="1"/>
  <c r="D122" i="12583"/>
  <c r="Q121" i="12583"/>
  <c r="Q120" i="12583"/>
  <c r="F118" i="12561" s="1"/>
  <c r="D120" i="12583"/>
  <c r="Q119" i="12583"/>
  <c r="Q118" i="12583"/>
  <c r="G117" i="12577" s="1"/>
  <c r="I117" i="12577" s="1"/>
  <c r="D118" i="12583"/>
  <c r="Q117" i="12583"/>
  <c r="Q116" i="12583"/>
  <c r="I117" i="12561" s="1"/>
  <c r="D116" i="12583"/>
  <c r="Q115" i="12583"/>
  <c r="H117" i="12561" s="1"/>
  <c r="D115" i="12583"/>
  <c r="Q114" i="12583"/>
  <c r="Q113" i="12583"/>
  <c r="G117" i="12561" s="1"/>
  <c r="D113" i="12583"/>
  <c r="Q112" i="12583"/>
  <c r="Q111" i="12583"/>
  <c r="F117" i="12561" s="1"/>
  <c r="D111" i="12583"/>
  <c r="Q110" i="12583"/>
  <c r="Q109" i="12583"/>
  <c r="G116" i="12577" s="1"/>
  <c r="I116" i="12577" s="1"/>
  <c r="J116" i="12577" s="1"/>
  <c r="D109" i="12583"/>
  <c r="Q108" i="12583"/>
  <c r="Q107" i="12583"/>
  <c r="I116" i="12561" s="1"/>
  <c r="D107" i="12583"/>
  <c r="Q106" i="12583"/>
  <c r="H116" i="12561" s="1"/>
  <c r="D106" i="12583"/>
  <c r="Q105" i="12583"/>
  <c r="Q104" i="12583"/>
  <c r="G116" i="12561" s="1"/>
  <c r="D104" i="12583"/>
  <c r="Q103" i="12583"/>
  <c r="Q102" i="12583"/>
  <c r="F116" i="12561" s="1"/>
  <c r="D102" i="12583"/>
  <c r="Q101" i="12583"/>
  <c r="D100" i="12583"/>
  <c r="P99" i="12583"/>
  <c r="N99" i="12583"/>
  <c r="H99" i="12583"/>
  <c r="Q94" i="12583"/>
  <c r="Q93" i="12583"/>
  <c r="Q92" i="12583"/>
  <c r="Q91" i="12583"/>
  <c r="Q90" i="12583"/>
  <c r="Q89" i="12583"/>
  <c r="P88" i="12583"/>
  <c r="P95" i="12583"/>
  <c r="O88" i="12583"/>
  <c r="O95" i="12583" s="1"/>
  <c r="N88" i="12583"/>
  <c r="N95" i="12583" s="1"/>
  <c r="M88" i="12583"/>
  <c r="M95" i="12583" s="1"/>
  <c r="L88" i="12583"/>
  <c r="L95" i="12583" s="1"/>
  <c r="K88" i="12583"/>
  <c r="K95" i="12583" s="1"/>
  <c r="J88" i="12583"/>
  <c r="J95" i="12583" s="1"/>
  <c r="I88" i="12583"/>
  <c r="I95" i="12583" s="1"/>
  <c r="H88" i="12583"/>
  <c r="H95" i="12583" s="1"/>
  <c r="G88" i="12583"/>
  <c r="G95" i="12583"/>
  <c r="F88" i="12583"/>
  <c r="F95" i="12583" s="1"/>
  <c r="E88" i="12583"/>
  <c r="E95" i="12583" s="1"/>
  <c r="G87" i="12583"/>
  <c r="Q85" i="12583"/>
  <c r="Q84" i="12583"/>
  <c r="R85" i="12583" s="1"/>
  <c r="D84" i="12583"/>
  <c r="Q83" i="12583"/>
  <c r="Q82" i="12583"/>
  <c r="G110" i="12577" s="1"/>
  <c r="I110" i="12577" s="1"/>
  <c r="J110" i="12577" s="1"/>
  <c r="D82" i="12583"/>
  <c r="P81" i="12583"/>
  <c r="O81" i="12583"/>
  <c r="N81" i="12583"/>
  <c r="H81" i="12583"/>
  <c r="Q77" i="12583"/>
  <c r="Q76" i="12583"/>
  <c r="Q75" i="12583"/>
  <c r="Q74" i="12583"/>
  <c r="Q73" i="12583"/>
  <c r="Q72" i="12583"/>
  <c r="Q71" i="12583"/>
  <c r="Q70" i="12583"/>
  <c r="Q65" i="12583"/>
  <c r="Q64" i="12583"/>
  <c r="G159" i="12561" s="1"/>
  <c r="Q63" i="12583"/>
  <c r="Q62" i="12583"/>
  <c r="G156" i="12577" s="1"/>
  <c r="J66" i="12577" s="1"/>
  <c r="P61" i="12583"/>
  <c r="H61" i="12583"/>
  <c r="Q58" i="12583"/>
  <c r="Q57" i="12583"/>
  <c r="Q56" i="12583"/>
  <c r="Q55" i="12583"/>
  <c r="G188" i="12577" s="1"/>
  <c r="H188" i="12577" s="1"/>
  <c r="Q51" i="12583"/>
  <c r="U50" i="12583"/>
  <c r="S50" i="12583"/>
  <c r="Q50" i="12583"/>
  <c r="G182" i="12561" s="1"/>
  <c r="H182" i="12561" s="1"/>
  <c r="Q49" i="12583"/>
  <c r="R49" i="12583" s="1"/>
  <c r="U48" i="12583"/>
  <c r="S48" i="12583"/>
  <c r="Q48" i="12583"/>
  <c r="G179" i="12577" s="1"/>
  <c r="Q47" i="12583"/>
  <c r="U46" i="12583"/>
  <c r="S46" i="12583"/>
  <c r="Q46" i="12583"/>
  <c r="Q45" i="12583"/>
  <c r="R45" i="12583" s="1"/>
  <c r="U44" i="12583"/>
  <c r="S44" i="12583"/>
  <c r="Q44" i="12583"/>
  <c r="G180" i="12577" s="1"/>
  <c r="H180" i="12577" s="1"/>
  <c r="Q43" i="12583"/>
  <c r="U42" i="12583"/>
  <c r="S42" i="12583"/>
  <c r="Q42" i="12583"/>
  <c r="R42" i="12583" s="1"/>
  <c r="Q41" i="12583"/>
  <c r="R41" i="12583" s="1"/>
  <c r="U40" i="12583"/>
  <c r="S40" i="12583"/>
  <c r="Q40" i="12583"/>
  <c r="G185" i="12577" s="1"/>
  <c r="Q39" i="12583"/>
  <c r="U38" i="12583"/>
  <c r="S38" i="12583"/>
  <c r="Q38" i="12583"/>
  <c r="R38" i="12583" s="1"/>
  <c r="Q37" i="12583"/>
  <c r="U36" i="12583"/>
  <c r="S36" i="12583"/>
  <c r="Q36" i="12583"/>
  <c r="G184" i="12577" s="1"/>
  <c r="G93" i="12577" s="1"/>
  <c r="Q35" i="12583"/>
  <c r="U34" i="12583"/>
  <c r="S34" i="12583"/>
  <c r="Q34" i="12583"/>
  <c r="R34" i="12583" s="1"/>
  <c r="Q33" i="12583"/>
  <c r="U32" i="12583"/>
  <c r="S32" i="12583"/>
  <c r="Q32" i="12583"/>
  <c r="U30" i="12583"/>
  <c r="S30" i="12583"/>
  <c r="U27" i="12583"/>
  <c r="S27" i="12583"/>
  <c r="Q25" i="12583"/>
  <c r="U24" i="12583"/>
  <c r="S24" i="12583"/>
  <c r="Q24" i="12583"/>
  <c r="R24" i="12583" s="1"/>
  <c r="Q23" i="12583"/>
  <c r="U22" i="12583"/>
  <c r="S22" i="12583"/>
  <c r="Q22" i="12583"/>
  <c r="G181" i="12577" s="1"/>
  <c r="H181" i="12577" s="1"/>
  <c r="Q17" i="12583"/>
  <c r="U16" i="12583"/>
  <c r="S16" i="12583"/>
  <c r="Q16" i="12583"/>
  <c r="G180" i="12561" s="1"/>
  <c r="G86" i="12561" s="1"/>
  <c r="L86" i="12561" s="1"/>
  <c r="Q15" i="12583"/>
  <c r="U14" i="12583"/>
  <c r="J324" i="12585" s="1"/>
  <c r="S14" i="12583"/>
  <c r="Q14" i="12583"/>
  <c r="Q10" i="12583"/>
  <c r="Q9" i="12583"/>
  <c r="E8" i="12583"/>
  <c r="E6" i="12583"/>
  <c r="F6" i="12583" s="1"/>
  <c r="G6" i="12583" s="1"/>
  <c r="H6" i="12583" s="1"/>
  <c r="I6" i="12583" s="1"/>
  <c r="J6" i="12583" s="1"/>
  <c r="K6" i="12583" s="1"/>
  <c r="L6" i="12583" s="1"/>
  <c r="M6" i="12583" s="1"/>
  <c r="N6" i="12583" s="1"/>
  <c r="O6" i="12583" s="1"/>
  <c r="P6" i="12583" s="1"/>
  <c r="Q5" i="12583"/>
  <c r="F8" i="12583"/>
  <c r="G8" i="12583" s="1"/>
  <c r="H8" i="12583" s="1"/>
  <c r="I8" i="12583" s="1"/>
  <c r="J8" i="12583" s="1"/>
  <c r="K8" i="12583" s="1"/>
  <c r="L8" i="12583" s="1"/>
  <c r="M8" i="12583" s="1"/>
  <c r="N8" i="12583" s="1"/>
  <c r="O8" i="12583" s="1"/>
  <c r="P8" i="12583" s="1"/>
  <c r="R51" i="12583"/>
  <c r="G188" i="12561"/>
  <c r="G94" i="12561" s="1"/>
  <c r="H94" i="12561" s="1"/>
  <c r="J53" i="12561" s="1"/>
  <c r="F172" i="12561"/>
  <c r="R30" i="12583"/>
  <c r="R50" i="12583"/>
  <c r="Q100" i="12583"/>
  <c r="R40" i="12583"/>
  <c r="H260" i="12577"/>
  <c r="H251" i="12577"/>
  <c r="H241" i="12577"/>
  <c r="G219" i="12577"/>
  <c r="G213" i="12577"/>
  <c r="G209" i="12577"/>
  <c r="H197" i="12577"/>
  <c r="H193" i="12577"/>
  <c r="H192" i="12577"/>
  <c r="H191" i="12577"/>
  <c r="H190" i="12577"/>
  <c r="H189" i="12577"/>
  <c r="H161" i="12577"/>
  <c r="H160" i="12577"/>
  <c r="H159" i="12577"/>
  <c r="H158" i="12577"/>
  <c r="G149" i="12577"/>
  <c r="H148" i="12577"/>
  <c r="H147" i="12577"/>
  <c r="H146" i="12577"/>
  <c r="H145" i="12577"/>
  <c r="H144" i="12577"/>
  <c r="H126" i="12577"/>
  <c r="J63" i="12577" s="1"/>
  <c r="I63" i="12561" s="1"/>
  <c r="F126" i="12577"/>
  <c r="J61" i="12577" s="1"/>
  <c r="I125" i="12577"/>
  <c r="J125" i="12577" s="1"/>
  <c r="I124" i="12577"/>
  <c r="J124" i="12577" s="1"/>
  <c r="I123" i="12577"/>
  <c r="J123" i="12577" s="1"/>
  <c r="I122" i="12577"/>
  <c r="J122" i="12577" s="1"/>
  <c r="I121" i="12577"/>
  <c r="J121" i="12577" s="1"/>
  <c r="I120" i="12577"/>
  <c r="J120" i="12577" s="1"/>
  <c r="H114" i="12577"/>
  <c r="J58" i="12577" s="1"/>
  <c r="I58" i="12561" s="1"/>
  <c r="F114" i="12577"/>
  <c r="J56" i="12577" s="1"/>
  <c r="I113" i="12577"/>
  <c r="J113" i="12577" s="1"/>
  <c r="I112" i="12577"/>
  <c r="J112" i="12577" s="1"/>
  <c r="I111" i="12577"/>
  <c r="J111" i="12577" s="1"/>
  <c r="I109" i="12577"/>
  <c r="J109" i="12577" s="1"/>
  <c r="I108" i="12577"/>
  <c r="J108" i="12577" s="1"/>
  <c r="I107" i="12577"/>
  <c r="J107" i="12577" s="1"/>
  <c r="I106" i="12577"/>
  <c r="J106" i="12577" s="1"/>
  <c r="I105" i="12577"/>
  <c r="J105" i="12577" s="1"/>
  <c r="G97" i="12577"/>
  <c r="H97" i="12577" s="1"/>
  <c r="G96" i="12577"/>
  <c r="H96" i="12577" s="1"/>
  <c r="J69" i="12577"/>
  <c r="I69" i="12561" s="1"/>
  <c r="J68" i="12577"/>
  <c r="I68" i="12561" s="1"/>
  <c r="I64" i="12577"/>
  <c r="H64" i="12577"/>
  <c r="I59" i="12577"/>
  <c r="H59" i="12577"/>
  <c r="G55" i="12577"/>
  <c r="G56" i="12577" s="1"/>
  <c r="G57" i="12577" s="1"/>
  <c r="G58" i="12577" s="1"/>
  <c r="G60" i="12577" s="1"/>
  <c r="G61" i="12577" s="1"/>
  <c r="G62" i="12577" s="1"/>
  <c r="G63" i="12577" s="1"/>
  <c r="E53" i="12577"/>
  <c r="E52" i="12577"/>
  <c r="E51" i="12577"/>
  <c r="E50" i="12577"/>
  <c r="E49" i="12577"/>
  <c r="E48" i="12577"/>
  <c r="E47" i="12577"/>
  <c r="H98" i="12563"/>
  <c r="H111" i="12563"/>
  <c r="I111" i="12563" s="1"/>
  <c r="J111" i="12563" s="1"/>
  <c r="K111" i="12563" s="1"/>
  <c r="L111" i="12563" s="1"/>
  <c r="M111" i="12563" s="1"/>
  <c r="N111" i="12563" s="1"/>
  <c r="O111" i="12563" s="1"/>
  <c r="P111" i="12563" s="1"/>
  <c r="Q111" i="12563" s="1"/>
  <c r="R111" i="12563" s="1"/>
  <c r="S111" i="12563" s="1"/>
  <c r="D107" i="12563" s="1"/>
  <c r="H113" i="12563"/>
  <c r="H115" i="12563"/>
  <c r="I115" i="12563" s="1"/>
  <c r="H151" i="12563"/>
  <c r="I151" i="12563" s="1"/>
  <c r="J151" i="12563" s="1"/>
  <c r="K151" i="12563" s="1"/>
  <c r="L151" i="12563" s="1"/>
  <c r="M151" i="12563" s="1"/>
  <c r="N151" i="12563" s="1"/>
  <c r="O151" i="12563" s="1"/>
  <c r="P151" i="12563" s="1"/>
  <c r="Q151" i="12563" s="1"/>
  <c r="R151" i="12563" s="1"/>
  <c r="S151" i="12563" s="1"/>
  <c r="H155" i="12563"/>
  <c r="K156" i="12563"/>
  <c r="L156" i="12563"/>
  <c r="E53" i="12561"/>
  <c r="F115" i="12561"/>
  <c r="H151" i="12561"/>
  <c r="H150" i="12561"/>
  <c r="H149" i="12561"/>
  <c r="H148" i="12561"/>
  <c r="H147" i="12561"/>
  <c r="I200" i="12561"/>
  <c r="I199" i="12561"/>
  <c r="I198" i="12561"/>
  <c r="I197" i="12561"/>
  <c r="I196" i="12561"/>
  <c r="I195" i="12561"/>
  <c r="I194" i="12561"/>
  <c r="I193" i="12561"/>
  <c r="I192" i="12561"/>
  <c r="I191" i="12561"/>
  <c r="I190" i="12561"/>
  <c r="I189" i="12561"/>
  <c r="H262" i="12561"/>
  <c r="H253" i="12561"/>
  <c r="H243" i="12561"/>
  <c r="G222" i="12561"/>
  <c r="H222" i="12561" s="1"/>
  <c r="G216" i="12561"/>
  <c r="G212" i="12561"/>
  <c r="H200" i="12561"/>
  <c r="H196" i="12561"/>
  <c r="H195" i="12561"/>
  <c r="H194" i="12561"/>
  <c r="H193" i="12561"/>
  <c r="H192" i="12561"/>
  <c r="H191" i="12561"/>
  <c r="H164" i="12561"/>
  <c r="H163" i="12561"/>
  <c r="H162" i="12561"/>
  <c r="H161" i="12561"/>
  <c r="G152" i="12561"/>
  <c r="I142" i="12561"/>
  <c r="J126" i="12561"/>
  <c r="K126" i="12561" s="1"/>
  <c r="J125" i="12561"/>
  <c r="K125" i="12561" s="1"/>
  <c r="J124" i="12561"/>
  <c r="K124" i="12561" s="1"/>
  <c r="J123" i="12561"/>
  <c r="K123" i="12561" s="1"/>
  <c r="J122" i="12561"/>
  <c r="K122" i="12561" s="1"/>
  <c r="J121" i="12561"/>
  <c r="K121" i="12561" s="1"/>
  <c r="J120" i="12561"/>
  <c r="K120" i="12561" s="1"/>
  <c r="J119" i="12561"/>
  <c r="K119" i="12561" s="1"/>
  <c r="I115" i="12561"/>
  <c r="J58" i="12561" s="1"/>
  <c r="J114" i="12561"/>
  <c r="K114" i="12561" s="1"/>
  <c r="J113" i="12561"/>
  <c r="K113" i="12561" s="1"/>
  <c r="J112" i="12561"/>
  <c r="K112" i="12561" s="1"/>
  <c r="J110" i="12561"/>
  <c r="K110" i="12561" s="1"/>
  <c r="J109" i="12561"/>
  <c r="K109" i="12561" s="1"/>
  <c r="J108" i="12561"/>
  <c r="K108" i="12561" s="1"/>
  <c r="J107" i="12561"/>
  <c r="K107" i="12561" s="1"/>
  <c r="J106" i="12561"/>
  <c r="K106" i="12561" s="1"/>
  <c r="G97" i="12561"/>
  <c r="H97" i="12561" s="1"/>
  <c r="G96" i="12561"/>
  <c r="H96" i="12561" s="1"/>
  <c r="J69" i="12561"/>
  <c r="J68" i="12561"/>
  <c r="H64" i="12561"/>
  <c r="H59" i="12561"/>
  <c r="G55" i="12561"/>
  <c r="M77" i="12561" s="1"/>
  <c r="E52" i="12561"/>
  <c r="E51" i="12561"/>
  <c r="E50" i="12561"/>
  <c r="E49" i="12561"/>
  <c r="E48" i="12561"/>
  <c r="E47" i="12561"/>
  <c r="L3" i="12561"/>
  <c r="A5" i="12572"/>
  <c r="A5" i="12571"/>
  <c r="B3" i="12563"/>
  <c r="A458" i="12585" s="1"/>
  <c r="D15" i="12563"/>
  <c r="E16" i="12563"/>
  <c r="E17" i="12563"/>
  <c r="U67" i="12563"/>
  <c r="U92" i="12563" s="1"/>
  <c r="U105" i="12563" s="1"/>
  <c r="U70" i="12563"/>
  <c r="U95" i="12563" s="1"/>
  <c r="U75" i="12563"/>
  <c r="U98" i="12563" s="1"/>
  <c r="D79" i="12563"/>
  <c r="E80" i="12563"/>
  <c r="D98" i="12563"/>
  <c r="E99" i="12563"/>
  <c r="T110" i="12563"/>
  <c r="D111" i="12563"/>
  <c r="E112" i="12563"/>
  <c r="O116" i="12563"/>
  <c r="P116" i="12563"/>
  <c r="T114" i="12563"/>
  <c r="D138" i="12563"/>
  <c r="E139" i="12563"/>
  <c r="D147" i="12563"/>
  <c r="D154" i="12563" s="1"/>
  <c r="T150" i="12563"/>
  <c r="D151" i="12563"/>
  <c r="E152" i="12563"/>
  <c r="Q156" i="12563"/>
  <c r="R156" i="12563"/>
  <c r="S156" i="12563"/>
  <c r="T154" i="12563"/>
  <c r="W343" i="12585" s="1"/>
  <c r="H3" i="12561"/>
  <c r="I38" i="12561" s="1"/>
  <c r="I3" i="12561"/>
  <c r="H3" i="12577"/>
  <c r="G6" i="12577" s="1"/>
  <c r="I3" i="12577"/>
  <c r="L3" i="12577"/>
  <c r="U3" i="12576"/>
  <c r="AC3" i="12576" s="1"/>
  <c r="H116" i="12563"/>
  <c r="H117" i="12563"/>
  <c r="Q155" i="12563"/>
  <c r="R155" i="12563"/>
  <c r="S155" i="12563"/>
  <c r="Q157" i="12563"/>
  <c r="R157" i="12563"/>
  <c r="S157" i="12563"/>
  <c r="G131" i="12561"/>
  <c r="T130" i="12563"/>
  <c r="W338" i="12585" s="1"/>
  <c r="G130" i="12561"/>
  <c r="H159" i="12561" l="1"/>
  <c r="J66" i="12561"/>
  <c r="B398" i="12585"/>
  <c r="AC376" i="12585"/>
  <c r="H41" i="12561"/>
  <c r="G56" i="12561"/>
  <c r="G57" i="12561" s="1"/>
  <c r="G58" i="12561" s="1"/>
  <c r="G60" i="12561" s="1"/>
  <c r="G61" i="12561" s="1"/>
  <c r="G62" i="12561" s="1"/>
  <c r="G63" i="12561" s="1"/>
  <c r="G89" i="12577"/>
  <c r="H89" i="12577" s="1"/>
  <c r="J48" i="12577" s="1"/>
  <c r="I48" i="12561" s="1"/>
  <c r="H127" i="12577"/>
  <c r="H102" i="12563"/>
  <c r="I102" i="12563" s="1"/>
  <c r="J102" i="12563" s="1"/>
  <c r="K102" i="12563" s="1"/>
  <c r="L143" i="12563"/>
  <c r="D155" i="12563"/>
  <c r="H153" i="12563"/>
  <c r="H157" i="12563" s="1"/>
  <c r="W457" i="12585"/>
  <c r="H87" i="12563"/>
  <c r="AL480" i="12585"/>
  <c r="AL479" i="12585"/>
  <c r="D10" i="12563"/>
  <c r="Q162" i="12583"/>
  <c r="T420" i="12585"/>
  <c r="AF61" i="12583"/>
  <c r="AZ87" i="12583"/>
  <c r="BG61" i="12583"/>
  <c r="BG155" i="12583"/>
  <c r="AH149" i="12583"/>
  <c r="R22" i="12583"/>
  <c r="R15" i="12583"/>
  <c r="R23" i="12583"/>
  <c r="K61" i="12583"/>
  <c r="L81" i="12583"/>
  <c r="L160" i="12583"/>
  <c r="AF149" i="12583"/>
  <c r="BA61" i="12583"/>
  <c r="BG160" i="12583"/>
  <c r="AF160" i="12583"/>
  <c r="L61" i="12583"/>
  <c r="L99" i="12583"/>
  <c r="J87" i="12563"/>
  <c r="I17" i="12563"/>
  <c r="J17" i="12563" s="1"/>
  <c r="AF99" i="12583"/>
  <c r="BA87" i="12583"/>
  <c r="AG99" i="12583"/>
  <c r="I87" i="12563"/>
  <c r="G187" i="12561"/>
  <c r="G93" i="12561" s="1"/>
  <c r="L94" i="12561" s="1"/>
  <c r="L149" i="12583"/>
  <c r="P139" i="12563"/>
  <c r="AG160" i="12583"/>
  <c r="BA155" i="12583"/>
  <c r="AN17" i="12583"/>
  <c r="AN39" i="12583"/>
  <c r="L155" i="12583"/>
  <c r="Q87" i="12563"/>
  <c r="BG99" i="12583"/>
  <c r="AG81" i="12583"/>
  <c r="BG81" i="12583"/>
  <c r="BA149" i="12583"/>
  <c r="BG87" i="12583"/>
  <c r="G183" i="12577"/>
  <c r="R27" i="12583"/>
  <c r="R28" i="12583"/>
  <c r="M24" i="12563"/>
  <c r="E87" i="12583"/>
  <c r="F149" i="12583"/>
  <c r="O87" i="12563"/>
  <c r="S89" i="12563"/>
  <c r="N24" i="12563"/>
  <c r="AL155" i="12583"/>
  <c r="BE61" i="12583"/>
  <c r="BJ48" i="12583"/>
  <c r="AM100" i="12583"/>
  <c r="AN19" i="12583"/>
  <c r="J320" i="12585"/>
  <c r="F31" i="12563"/>
  <c r="L24" i="12563"/>
  <c r="O14" i="12563"/>
  <c r="O36" i="12563" s="1"/>
  <c r="O38" i="12563" s="1"/>
  <c r="E61" i="12583"/>
  <c r="F169" i="12577"/>
  <c r="I169" i="12577" s="1"/>
  <c r="J71" i="12577" s="1"/>
  <c r="I71" i="12561" s="1"/>
  <c r="R150" i="12583"/>
  <c r="I155" i="12583"/>
  <c r="O24" i="12563"/>
  <c r="AH155" i="12583"/>
  <c r="BE160" i="12583"/>
  <c r="BJ41" i="12583"/>
  <c r="BJ45" i="12583"/>
  <c r="R39" i="12583"/>
  <c r="P143" i="12563"/>
  <c r="M22" i="12563"/>
  <c r="M40" i="12563" s="1"/>
  <c r="H21" i="12563"/>
  <c r="H25" i="12563" s="1"/>
  <c r="H24" i="12563"/>
  <c r="AE81" i="12583"/>
  <c r="BJ32" i="12583"/>
  <c r="BI157" i="12583"/>
  <c r="BI162" i="12583"/>
  <c r="K16" i="12563"/>
  <c r="K24" i="12563" s="1"/>
  <c r="N318" i="12585"/>
  <c r="S318" i="12585" s="1"/>
  <c r="I61" i="12583"/>
  <c r="E81" i="12583"/>
  <c r="J87" i="12583"/>
  <c r="I32" i="12563"/>
  <c r="I24" i="12563"/>
  <c r="Q24" i="12563"/>
  <c r="BJ17" i="12583"/>
  <c r="AK99" i="12583"/>
  <c r="H93" i="12577"/>
  <c r="J52" i="12577" s="1"/>
  <c r="I52" i="12561" s="1"/>
  <c r="L94" i="12577"/>
  <c r="I87" i="12583"/>
  <c r="E99" i="12583"/>
  <c r="I149" i="12583"/>
  <c r="G184" i="12561"/>
  <c r="H184" i="12561" s="1"/>
  <c r="R83" i="12583"/>
  <c r="T436" i="12585"/>
  <c r="S91" i="12563"/>
  <c r="O103" i="12563"/>
  <c r="H377" i="12585"/>
  <c r="J24" i="12563"/>
  <c r="R24" i="12563"/>
  <c r="AK81" i="12583"/>
  <c r="AH87" i="12583"/>
  <c r="AK61" i="12583"/>
  <c r="J149" i="12583"/>
  <c r="R16" i="12583"/>
  <c r="W320" i="12585" s="1"/>
  <c r="I81" i="12583"/>
  <c r="I99" i="12583"/>
  <c r="M149" i="12583"/>
  <c r="AF436" i="12585"/>
  <c r="W318" i="12585"/>
  <c r="AK160" i="12583"/>
  <c r="AL149" i="12583"/>
  <c r="BJ25" i="12583"/>
  <c r="BJ31" i="12583"/>
  <c r="BJ35" i="12583"/>
  <c r="BJ39" i="12583"/>
  <c r="BJ43" i="12583"/>
  <c r="BJ47" i="12583"/>
  <c r="BJ51" i="12583"/>
  <c r="G127" i="12561"/>
  <c r="W456" i="12585"/>
  <c r="AP20" i="12583"/>
  <c r="BL20" i="12583"/>
  <c r="I113" i="12563"/>
  <c r="J113" i="12563" s="1"/>
  <c r="K113" i="12563" s="1"/>
  <c r="L113" i="12563" s="1"/>
  <c r="M113" i="12563" s="1"/>
  <c r="N113" i="12563" s="1"/>
  <c r="O113" i="12563" s="1"/>
  <c r="P113" i="12563" s="1"/>
  <c r="Q113" i="12563" s="1"/>
  <c r="R113" i="12563" s="1"/>
  <c r="S113" i="12563" s="1"/>
  <c r="D112" i="12563" s="1"/>
  <c r="I21" i="12563"/>
  <c r="J21" i="12563" s="1"/>
  <c r="K21" i="12563" s="1"/>
  <c r="L21" i="12563" s="1"/>
  <c r="M21" i="12563" s="1"/>
  <c r="N21" i="12563" s="1"/>
  <c r="O21" i="12563" s="1"/>
  <c r="P21" i="12563" s="1"/>
  <c r="Q21" i="12563" s="1"/>
  <c r="R21" i="12563" s="1"/>
  <c r="S21" i="12563" s="1"/>
  <c r="I116" i="12563"/>
  <c r="P28" i="12563"/>
  <c r="P30" i="12563" s="1"/>
  <c r="P16" i="12563"/>
  <c r="S28" i="12563"/>
  <c r="S30" i="12563" s="1"/>
  <c r="S16" i="12563"/>
  <c r="S24" i="12563" s="1"/>
  <c r="Q139" i="12563"/>
  <c r="Q143" i="12563" s="1"/>
  <c r="I155" i="12563"/>
  <c r="J155" i="12563" s="1"/>
  <c r="K155" i="12563" s="1"/>
  <c r="N103" i="12563"/>
  <c r="J143" i="12563"/>
  <c r="R143" i="12563"/>
  <c r="E520" i="12585"/>
  <c r="N520" i="12585"/>
  <c r="K420" i="12585"/>
  <c r="S87" i="12563"/>
  <c r="B436" i="12585"/>
  <c r="K103" i="12563"/>
  <c r="S103" i="12563"/>
  <c r="K376" i="12585"/>
  <c r="K28" i="12563"/>
  <c r="K30" i="12563" s="1"/>
  <c r="T377" i="12585"/>
  <c r="N32" i="12563"/>
  <c r="N376" i="12585"/>
  <c r="L28" i="12563"/>
  <c r="L30" i="12563" s="1"/>
  <c r="O22" i="12563"/>
  <c r="O40" i="12563" s="1"/>
  <c r="O32" i="12563"/>
  <c r="Q376" i="12585"/>
  <c r="M28" i="12563"/>
  <c r="M30" i="12563" s="1"/>
  <c r="B377" i="12585"/>
  <c r="H32" i="12563"/>
  <c r="Z377" i="12585"/>
  <c r="P32" i="12563"/>
  <c r="N14" i="12563"/>
  <c r="N36" i="12563" s="1"/>
  <c r="N38" i="12563" s="1"/>
  <c r="N28" i="12563"/>
  <c r="N30" i="12563" s="1"/>
  <c r="AC377" i="12585"/>
  <c r="Q32" i="12563"/>
  <c r="W376" i="12585"/>
  <c r="O28" i="12563"/>
  <c r="O30" i="12563" s="1"/>
  <c r="J22" i="12563"/>
  <c r="J40" i="12563" s="1"/>
  <c r="J32" i="12563"/>
  <c r="R22" i="12563"/>
  <c r="R40" i="12563" s="1"/>
  <c r="R32" i="12563"/>
  <c r="H13" i="12563"/>
  <c r="H28" i="12563"/>
  <c r="H30" i="12563" s="1"/>
  <c r="H31" i="12563" s="1"/>
  <c r="M89" i="12563"/>
  <c r="K22" i="12563"/>
  <c r="K32" i="12563"/>
  <c r="S22" i="12563"/>
  <c r="S40" i="12563" s="1"/>
  <c r="S32" i="12563"/>
  <c r="J103" i="12563"/>
  <c r="E376" i="12585"/>
  <c r="I28" i="12563"/>
  <c r="I30" i="12563" s="1"/>
  <c r="I34" i="12563" s="1"/>
  <c r="Z376" i="12585"/>
  <c r="Q28" i="12563"/>
  <c r="Q30" i="12563" s="1"/>
  <c r="N377" i="12585"/>
  <c r="L32" i="12563"/>
  <c r="H376" i="12585"/>
  <c r="J28" i="12563"/>
  <c r="J30" i="12563" s="1"/>
  <c r="AF376" i="12585"/>
  <c r="R28" i="12563"/>
  <c r="R30" i="12563" s="1"/>
  <c r="Q377" i="12585"/>
  <c r="M32" i="12563"/>
  <c r="L130" i="12563"/>
  <c r="T115" i="12563"/>
  <c r="S85" i="12563"/>
  <c r="Q99" i="12563"/>
  <c r="Q103" i="12563" s="1"/>
  <c r="Q89" i="12563"/>
  <c r="T457" i="12585"/>
  <c r="AI377" i="12585"/>
  <c r="S130" i="12563"/>
  <c r="N130" i="12563"/>
  <c r="AI520" i="12585"/>
  <c r="I98" i="12563"/>
  <c r="J98" i="12563" s="1"/>
  <c r="K98" i="12563" s="1"/>
  <c r="L98" i="12563" s="1"/>
  <c r="M98" i="12563" s="1"/>
  <c r="N98" i="12563" s="1"/>
  <c r="O98" i="12563" s="1"/>
  <c r="P98" i="12563" s="1"/>
  <c r="Q98" i="12563" s="1"/>
  <c r="R98" i="12563" s="1"/>
  <c r="S98" i="12563" s="1"/>
  <c r="M139" i="12563"/>
  <c r="M143" i="12563" s="1"/>
  <c r="P85" i="12563"/>
  <c r="R14" i="12563"/>
  <c r="R36" i="12563" s="1"/>
  <c r="R38" i="12563" s="1"/>
  <c r="B147" i="12563"/>
  <c r="K130" i="12563"/>
  <c r="AC420" i="12585"/>
  <c r="O91" i="12563"/>
  <c r="B120" i="12563"/>
  <c r="P91" i="12563"/>
  <c r="M131" i="12563"/>
  <c r="I153" i="12563"/>
  <c r="J153" i="12563" s="1"/>
  <c r="K153" i="12563" s="1"/>
  <c r="L153" i="12563" s="1"/>
  <c r="M153" i="12563" s="1"/>
  <c r="N153" i="12563" s="1"/>
  <c r="O153" i="12563" s="1"/>
  <c r="P153" i="12563" s="1"/>
  <c r="Q153" i="12563" s="1"/>
  <c r="R153" i="12563" s="1"/>
  <c r="S153" i="12563" s="1"/>
  <c r="D152" i="12563" s="1"/>
  <c r="E420" i="12585"/>
  <c r="Z457" i="12585"/>
  <c r="I91" i="12563"/>
  <c r="AA338" i="12585"/>
  <c r="N483" i="12585" s="1"/>
  <c r="Z435" i="12585"/>
  <c r="Z419" i="12585"/>
  <c r="H93" i="12561"/>
  <c r="J52" i="12561" s="1"/>
  <c r="T48" i="12583"/>
  <c r="T50" i="12583"/>
  <c r="J44" i="12561"/>
  <c r="T40" i="12583"/>
  <c r="U135" i="12563"/>
  <c r="U108" i="12563"/>
  <c r="J115" i="12563"/>
  <c r="U118" i="12563"/>
  <c r="U145" i="12563"/>
  <c r="N335" i="12585"/>
  <c r="AG335" i="12585" s="1"/>
  <c r="D114" i="12563"/>
  <c r="D115" i="12563"/>
  <c r="U138" i="12563"/>
  <c r="U111" i="12563"/>
  <c r="N343" i="12585"/>
  <c r="S343" i="12585" s="1"/>
  <c r="AA343" i="12585" s="1"/>
  <c r="Z436" i="12585"/>
  <c r="Q22" i="12563"/>
  <c r="Q40" i="12563" s="1"/>
  <c r="N397" i="12585"/>
  <c r="R130" i="12563"/>
  <c r="J130" i="12563"/>
  <c r="O131" i="12563"/>
  <c r="A399" i="12585"/>
  <c r="R85" i="12563"/>
  <c r="Q130" i="12563"/>
  <c r="I130" i="12563"/>
  <c r="P131" i="12563"/>
  <c r="T152" i="12563"/>
  <c r="B49" i="12563"/>
  <c r="B55" i="12563" s="1"/>
  <c r="B56" i="12563" s="1"/>
  <c r="T155" i="12563"/>
  <c r="A437" i="12585"/>
  <c r="AF520" i="12585"/>
  <c r="K421" i="12585"/>
  <c r="P22" i="12563"/>
  <c r="P40" i="12563" s="1"/>
  <c r="AF435" i="12585"/>
  <c r="T112" i="12563"/>
  <c r="B12" i="12563"/>
  <c r="U132" i="12563"/>
  <c r="A521" i="12585"/>
  <c r="P103" i="12563"/>
  <c r="N87" i="12563"/>
  <c r="H436" i="12585"/>
  <c r="T127" i="12563"/>
  <c r="A377" i="12585"/>
  <c r="A421" i="12585"/>
  <c r="J116" i="12563"/>
  <c r="K143" i="12563"/>
  <c r="H22" i="12563"/>
  <c r="A480" i="12585"/>
  <c r="I138" i="12563"/>
  <c r="J138" i="12563" s="1"/>
  <c r="K138" i="12563" s="1"/>
  <c r="L138" i="12563" s="1"/>
  <c r="M138" i="12563" s="1"/>
  <c r="N138" i="12563" s="1"/>
  <c r="O138" i="12563" s="1"/>
  <c r="P138" i="12563" s="1"/>
  <c r="Q138" i="12563" s="1"/>
  <c r="R138" i="12563" s="1"/>
  <c r="S138" i="12563" s="1"/>
  <c r="K435" i="12585"/>
  <c r="K419" i="12585"/>
  <c r="K456" i="12585"/>
  <c r="K397" i="12585"/>
  <c r="K478" i="12585"/>
  <c r="T478" i="12585"/>
  <c r="T397" i="12585"/>
  <c r="Z456" i="12585"/>
  <c r="B419" i="12585"/>
  <c r="B435" i="12585"/>
  <c r="B456" i="12585"/>
  <c r="B397" i="12585"/>
  <c r="G88" i="12577"/>
  <c r="H179" i="12577"/>
  <c r="Q456" i="12585"/>
  <c r="Q478" i="12585"/>
  <c r="Q419" i="12585"/>
  <c r="Q435" i="12585"/>
  <c r="Q519" i="12585"/>
  <c r="Q14" i="12563"/>
  <c r="K99" i="12583"/>
  <c r="B420" i="12585"/>
  <c r="T376" i="12585"/>
  <c r="J91" i="12563"/>
  <c r="B520" i="12585"/>
  <c r="N22" i="12563"/>
  <c r="N40" i="12563" s="1"/>
  <c r="AI81" i="12583"/>
  <c r="AE99" i="12583"/>
  <c r="AI61" i="12583"/>
  <c r="AX149" i="12583"/>
  <c r="BC81" i="12583"/>
  <c r="BJ27" i="12583"/>
  <c r="AX61" i="12583"/>
  <c r="BC87" i="12583"/>
  <c r="AG87" i="12583"/>
  <c r="AY155" i="12583"/>
  <c r="AE160" i="12583"/>
  <c r="AP16" i="12583"/>
  <c r="AM162" i="12583"/>
  <c r="AY149" i="12583"/>
  <c r="T79" i="12563"/>
  <c r="T91" i="12563" s="1"/>
  <c r="M14" i="12563"/>
  <c r="I73" i="12563"/>
  <c r="J73" i="12563" s="1"/>
  <c r="K73" i="12563" s="1"/>
  <c r="L73" i="12563" s="1"/>
  <c r="M73" i="12563" s="1"/>
  <c r="N73" i="12563" s="1"/>
  <c r="O73" i="12563" s="1"/>
  <c r="P73" i="12563" s="1"/>
  <c r="Q73" i="12563" s="1"/>
  <c r="R73" i="12563" s="1"/>
  <c r="S73" i="12563" s="1"/>
  <c r="AD87" i="12583"/>
  <c r="BJ14" i="12583"/>
  <c r="I142" i="12563"/>
  <c r="J142" i="12563" s="1"/>
  <c r="K142" i="12563" s="1"/>
  <c r="Q88" i="12583"/>
  <c r="Q95" i="12583" s="1"/>
  <c r="R35" i="12583"/>
  <c r="K81" i="12583"/>
  <c r="K87" i="12583"/>
  <c r="Q157" i="12583"/>
  <c r="K160" i="12583"/>
  <c r="AI87" i="12583"/>
  <c r="AX99" i="12583"/>
  <c r="BJ36" i="12583"/>
  <c r="AN31" i="12583"/>
  <c r="AM151" i="12583"/>
  <c r="R19" i="12583"/>
  <c r="G185" i="12561"/>
  <c r="H185" i="12561" s="1"/>
  <c r="R18" i="12583"/>
  <c r="H111" i="12561"/>
  <c r="J111" i="12561" s="1"/>
  <c r="K111" i="12561" s="1"/>
  <c r="W436" i="12585"/>
  <c r="B437" i="12585"/>
  <c r="AI155" i="12583"/>
  <c r="AE87" i="12583"/>
  <c r="AI149" i="12583"/>
  <c r="BC61" i="12583"/>
  <c r="AI419" i="12585"/>
  <c r="BC155" i="12583"/>
  <c r="BJ21" i="12583"/>
  <c r="T16" i="12583"/>
  <c r="W324" i="12585" s="1"/>
  <c r="R17" i="12583"/>
  <c r="R36" i="12583"/>
  <c r="R43" i="12583"/>
  <c r="K155" i="12583"/>
  <c r="P87" i="12563"/>
  <c r="H139" i="12563"/>
  <c r="H140" i="12563" s="1"/>
  <c r="H144" i="12563" s="1"/>
  <c r="M85" i="12563"/>
  <c r="AE155" i="12583"/>
  <c r="AE149" i="12583"/>
  <c r="AX87" i="12583"/>
  <c r="AY61" i="12583"/>
  <c r="BC160" i="12583"/>
  <c r="AI397" i="12585"/>
  <c r="AN43" i="12583"/>
  <c r="BC99" i="12583"/>
  <c r="AY99" i="12583"/>
  <c r="AN14" i="12583"/>
  <c r="AN35" i="12583"/>
  <c r="AN51" i="12583"/>
  <c r="AM157" i="12583"/>
  <c r="BJ20" i="12583"/>
  <c r="T20" i="12563"/>
  <c r="Z398" i="12585"/>
  <c r="S143" i="12563"/>
  <c r="S14" i="12563"/>
  <c r="B399" i="12585"/>
  <c r="L22" i="12563"/>
  <c r="L40" i="12563" s="1"/>
  <c r="T141" i="12563"/>
  <c r="AY160" i="12583"/>
  <c r="W419" i="12585"/>
  <c r="AI519" i="12585"/>
  <c r="AI456" i="12585"/>
  <c r="AX160" i="12583"/>
  <c r="AN40" i="12583"/>
  <c r="AN44" i="12583"/>
  <c r="AN48" i="12583"/>
  <c r="BI151" i="12583"/>
  <c r="D70" i="12563"/>
  <c r="T72" i="12563"/>
  <c r="T89" i="12563" s="1"/>
  <c r="T18" i="12583"/>
  <c r="O85" i="12563"/>
  <c r="R87" i="12563"/>
  <c r="E436" i="12585"/>
  <c r="AD61" i="12583"/>
  <c r="AD99" i="12583"/>
  <c r="AX81" i="12583"/>
  <c r="AI435" i="12585"/>
  <c r="AN25" i="12583"/>
  <c r="AI160" i="12583"/>
  <c r="AN21" i="12583"/>
  <c r="I18" i="12563"/>
  <c r="H185" i="12577"/>
  <c r="G94" i="12577"/>
  <c r="H94" i="12577" s="1"/>
  <c r="J53" i="12577" s="1"/>
  <c r="I53" i="12561" s="1"/>
  <c r="F173" i="12561"/>
  <c r="I173" i="12561" s="1"/>
  <c r="J72" i="12561" s="1"/>
  <c r="F170" i="12577"/>
  <c r="I170" i="12577" s="1"/>
  <c r="J72" i="12577" s="1"/>
  <c r="I72" i="12561" s="1"/>
  <c r="M160" i="12583"/>
  <c r="M87" i="12583"/>
  <c r="M81" i="12583"/>
  <c r="M99" i="12583"/>
  <c r="K457" i="12585"/>
  <c r="T49" i="12563"/>
  <c r="D45" i="12563" s="1"/>
  <c r="D53" i="12563" s="1"/>
  <c r="E398" i="12585"/>
  <c r="N420" i="12585"/>
  <c r="L85" i="12563"/>
  <c r="N437" i="12585"/>
  <c r="L91" i="12563"/>
  <c r="B376" i="12585"/>
  <c r="T12" i="12563"/>
  <c r="D8" i="12563" s="1"/>
  <c r="L87" i="12563"/>
  <c r="N421" i="12585"/>
  <c r="T78" i="12563"/>
  <c r="T87" i="12563" s="1"/>
  <c r="H14" i="12563"/>
  <c r="R25" i="12583"/>
  <c r="L99" i="12563"/>
  <c r="L103" i="12563" s="1"/>
  <c r="R99" i="12563"/>
  <c r="R103" i="12563" s="1"/>
  <c r="AF457" i="12585"/>
  <c r="AF458" i="12585"/>
  <c r="A420" i="12585"/>
  <c r="N330" i="12585"/>
  <c r="BD81" i="12583"/>
  <c r="BD155" i="12583"/>
  <c r="BD99" i="12583"/>
  <c r="BD149" i="12583"/>
  <c r="J86" i="12561"/>
  <c r="J45" i="12561" s="1"/>
  <c r="L14" i="12563"/>
  <c r="K14" i="12563"/>
  <c r="P14" i="12563"/>
  <c r="J14" i="12563"/>
  <c r="K436" i="12585"/>
  <c r="K89" i="12563"/>
  <c r="O139" i="12563"/>
  <c r="O143" i="12563" s="1"/>
  <c r="W520" i="12585"/>
  <c r="E377" i="12585"/>
  <c r="R48" i="12583"/>
  <c r="R44" i="12583"/>
  <c r="N320" i="12585"/>
  <c r="H89" i="12563"/>
  <c r="D71" i="12563"/>
  <c r="M99" i="12563"/>
  <c r="M103" i="12563" s="1"/>
  <c r="Q457" i="12585"/>
  <c r="I22" i="12563"/>
  <c r="G181" i="12561"/>
  <c r="H181" i="12561" s="1"/>
  <c r="R21" i="12583"/>
  <c r="K180" i="12561"/>
  <c r="T20" i="12583"/>
  <c r="R20" i="12583"/>
  <c r="Q458" i="12585"/>
  <c r="R46" i="12583"/>
  <c r="G183" i="12561"/>
  <c r="G89" i="12561" s="1"/>
  <c r="L90" i="12561" s="1"/>
  <c r="T46" i="12583"/>
  <c r="M155" i="12583"/>
  <c r="T54" i="12563"/>
  <c r="I143" i="12563"/>
  <c r="I99" i="12563"/>
  <c r="I103" i="12563" s="1"/>
  <c r="Q91" i="12563"/>
  <c r="W399" i="12585"/>
  <c r="W377" i="12585"/>
  <c r="H458" i="12585"/>
  <c r="D94" i="12563"/>
  <c r="G115" i="12577"/>
  <c r="I115" i="12577" s="1"/>
  <c r="J115" i="12577" s="1"/>
  <c r="R101" i="12583"/>
  <c r="Q151" i="12583"/>
  <c r="F171" i="12577"/>
  <c r="I171" i="12577" s="1"/>
  <c r="J73" i="12577" s="1"/>
  <c r="I73" i="12561" s="1"/>
  <c r="F174" i="12561"/>
  <c r="I174" i="12561" s="1"/>
  <c r="J73" i="12561" s="1"/>
  <c r="O149" i="12583"/>
  <c r="O99" i="12583"/>
  <c r="O61" i="12583"/>
  <c r="O155" i="12583"/>
  <c r="O87" i="12583"/>
  <c r="G149" i="12583"/>
  <c r="G99" i="12583"/>
  <c r="G61" i="12583"/>
  <c r="G155" i="12583"/>
  <c r="G81" i="12583"/>
  <c r="H420" i="12585"/>
  <c r="J85" i="12563"/>
  <c r="T71" i="12563"/>
  <c r="T85" i="12563" s="1"/>
  <c r="AC478" i="12585"/>
  <c r="AC456" i="12585"/>
  <c r="AC397" i="12585"/>
  <c r="AC435" i="12585"/>
  <c r="AC419" i="12585"/>
  <c r="AC519" i="12585"/>
  <c r="E519" i="12585"/>
  <c r="E478" i="12585"/>
  <c r="T101" i="12563"/>
  <c r="G182" i="12577"/>
  <c r="R33" i="12583"/>
  <c r="R32" i="12583"/>
  <c r="N160" i="12583"/>
  <c r="N155" i="12583"/>
  <c r="N87" i="12583"/>
  <c r="N61" i="12583"/>
  <c r="F160" i="12583"/>
  <c r="F87" i="12583"/>
  <c r="F61" i="12583"/>
  <c r="F155" i="12583"/>
  <c r="F81" i="12583"/>
  <c r="K520" i="12585"/>
  <c r="T137" i="12563"/>
  <c r="T142" i="12563" s="1"/>
  <c r="D134" i="12563"/>
  <c r="B521" i="12585"/>
  <c r="AL521" i="12585" s="1"/>
  <c r="AB155" i="12583"/>
  <c r="AB61" i="12583"/>
  <c r="AB160" i="12583"/>
  <c r="AN47" i="12583"/>
  <c r="BI100" i="12583"/>
  <c r="AZ81" i="12583"/>
  <c r="AZ99" i="12583"/>
  <c r="BJ18" i="12583"/>
  <c r="BL18" i="12583"/>
  <c r="AP14" i="12583"/>
  <c r="T14" i="12583"/>
  <c r="N324" i="12585" s="1"/>
  <c r="I44" i="12561"/>
  <c r="R47" i="12583"/>
  <c r="N139" i="12563"/>
  <c r="H99" i="12563"/>
  <c r="N91" i="12563"/>
  <c r="R91" i="12563"/>
  <c r="Q421" i="12585"/>
  <c r="K377" i="12585"/>
  <c r="BL14" i="12583"/>
  <c r="G177" i="12577"/>
  <c r="G86" i="12577" s="1"/>
  <c r="J99" i="12583"/>
  <c r="H520" i="12585"/>
  <c r="AB87" i="12583"/>
  <c r="AZ149" i="12583"/>
  <c r="B519" i="12585"/>
  <c r="B478" i="12585"/>
  <c r="R31" i="12583"/>
  <c r="G186" i="12561"/>
  <c r="R37" i="12583"/>
  <c r="BH61" i="12583"/>
  <c r="AJ155" i="12583"/>
  <c r="AJ149" i="12583"/>
  <c r="AJ87" i="12583"/>
  <c r="AJ160" i="12583"/>
  <c r="AJ81" i="12583"/>
  <c r="AN41" i="12583"/>
  <c r="AM88" i="12583"/>
  <c r="AM95" i="12583" s="1"/>
  <c r="AB95" i="12583"/>
  <c r="N456" i="12585"/>
  <c r="N435" i="12585"/>
  <c r="N519" i="12585"/>
  <c r="N419" i="12585"/>
  <c r="BH81" i="12583"/>
  <c r="BH149" i="12583"/>
  <c r="BH87" i="12583"/>
  <c r="BH155" i="12583"/>
  <c r="X47" i="12583"/>
  <c r="AP44" i="12583" s="1"/>
  <c r="AT47" i="12583"/>
  <c r="BL44" i="12583" s="1"/>
  <c r="T97" i="12563"/>
  <c r="T42" i="12583"/>
  <c r="J61" i="12583"/>
  <c r="J155" i="12583"/>
  <c r="P160" i="12583"/>
  <c r="P87" i="12583"/>
  <c r="H160" i="12583"/>
  <c r="H87" i="12583"/>
  <c r="AI457" i="12585"/>
  <c r="AZ61" i="12583"/>
  <c r="AZ160" i="12583"/>
  <c r="Z519" i="12585"/>
  <c r="Z478" i="12585"/>
  <c r="BI88" i="12583"/>
  <c r="BI95" i="12583" s="1"/>
  <c r="AF155" i="12583"/>
  <c r="AF81" i="12583"/>
  <c r="BJ19" i="12583"/>
  <c r="AL61" i="12583"/>
  <c r="AH160" i="12583"/>
  <c r="AA149" i="12583"/>
  <c r="BB87" i="12583"/>
  <c r="BF149" i="12583"/>
  <c r="BB61" i="12583"/>
  <c r="Q397" i="12585"/>
  <c r="AH61" i="12583"/>
  <c r="AD160" i="12583"/>
  <c r="AL99" i="12583"/>
  <c r="BB160" i="12583"/>
  <c r="AD81" i="12583"/>
  <c r="AL81" i="12583"/>
  <c r="BB155" i="12583"/>
  <c r="H519" i="12585"/>
  <c r="AN20" i="12583"/>
  <c r="BL27" i="12583"/>
  <c r="H435" i="12585"/>
  <c r="AA81" i="12583"/>
  <c r="AD155" i="12583"/>
  <c r="BB99" i="12583"/>
  <c r="A436" i="12585"/>
  <c r="X283" i="12585"/>
  <c r="S283" i="12585" s="1"/>
  <c r="N283" i="12585" s="1"/>
  <c r="L18" i="12585"/>
  <c r="T519" i="12585"/>
  <c r="AF397" i="12585"/>
  <c r="E397" i="12585"/>
  <c r="E435" i="12585"/>
  <c r="W435" i="12585"/>
  <c r="AF456" i="12585"/>
  <c r="H419" i="12585"/>
  <c r="T419" i="12585"/>
  <c r="T456" i="12585"/>
  <c r="H397" i="12585"/>
  <c r="W397" i="12585"/>
  <c r="W478" i="12585"/>
  <c r="E456" i="12585"/>
  <c r="H478" i="12585"/>
  <c r="AF519" i="12585"/>
  <c r="AF419" i="12585"/>
  <c r="E419" i="12585"/>
  <c r="AB313" i="12585"/>
  <c r="S313" i="12585"/>
  <c r="N313" i="12585" s="1"/>
  <c r="G90" i="12577"/>
  <c r="G162" i="12577"/>
  <c r="G150" i="12577" s="1"/>
  <c r="G151" i="12577" s="1"/>
  <c r="H156" i="12577"/>
  <c r="H98" i="12577"/>
  <c r="G220" i="12577"/>
  <c r="I211" i="12577" s="1"/>
  <c r="G114" i="12577"/>
  <c r="I114" i="12577" s="1"/>
  <c r="J114" i="12577" s="1"/>
  <c r="J87" i="12577"/>
  <c r="I56" i="12561"/>
  <c r="I61" i="12561"/>
  <c r="J65" i="12577"/>
  <c r="I65" i="12561" s="1"/>
  <c r="S290" i="12585" s="1"/>
  <c r="I66" i="12561"/>
  <c r="J117" i="12577"/>
  <c r="H194" i="12577"/>
  <c r="H219" i="12577"/>
  <c r="F127" i="12577"/>
  <c r="H184" i="12577"/>
  <c r="H149" i="12577"/>
  <c r="H6" i="12577"/>
  <c r="J38" i="12577" s="1"/>
  <c r="K3" i="12577"/>
  <c r="F6" i="12577"/>
  <c r="T38" i="12583"/>
  <c r="AT39" i="12583"/>
  <c r="BL38" i="12583" s="1"/>
  <c r="X39" i="12583"/>
  <c r="AP36" i="12583" s="1"/>
  <c r="T36" i="12583"/>
  <c r="T34" i="12583"/>
  <c r="J116" i="12561"/>
  <c r="K116" i="12561" s="1"/>
  <c r="H127" i="12561"/>
  <c r="J62" i="12561" s="1"/>
  <c r="T32" i="12583"/>
  <c r="H180" i="12561"/>
  <c r="H38" i="12561"/>
  <c r="J118" i="12561"/>
  <c r="K118" i="12561" s="1"/>
  <c r="F6" i="12561"/>
  <c r="J65" i="12561"/>
  <c r="G88" i="12561"/>
  <c r="L89" i="12561" s="1"/>
  <c r="T44" i="12583"/>
  <c r="G165" i="12561"/>
  <c r="G153" i="12561" s="1"/>
  <c r="G154" i="12561" s="1"/>
  <c r="F127" i="12561"/>
  <c r="J117" i="12561"/>
  <c r="K117" i="12561" s="1"/>
  <c r="G223" i="12561"/>
  <c r="I215" i="12561" s="1"/>
  <c r="K3" i="12561"/>
  <c r="T27" i="12583"/>
  <c r="H188" i="12561"/>
  <c r="H187" i="12561"/>
  <c r="X31" i="12583"/>
  <c r="T30" i="12583"/>
  <c r="I172" i="12561"/>
  <c r="J71" i="12561" s="1"/>
  <c r="BL30" i="12583"/>
  <c r="AT43" i="12583"/>
  <c r="E76" i="12563"/>
  <c r="Q80" i="12563" s="1"/>
  <c r="H197" i="12561"/>
  <c r="BL50" i="12583"/>
  <c r="BL48" i="12583"/>
  <c r="H98" i="12561"/>
  <c r="BL34" i="12583"/>
  <c r="BL32" i="12583"/>
  <c r="AP42" i="12583"/>
  <c r="AP40" i="12583"/>
  <c r="O55" i="12563"/>
  <c r="S55" i="12563"/>
  <c r="L50" i="12563"/>
  <c r="I55" i="12563"/>
  <c r="P55" i="12563"/>
  <c r="Q50" i="12563"/>
  <c r="S50" i="12563"/>
  <c r="H55" i="12563"/>
  <c r="M55" i="12563"/>
  <c r="P50" i="12563"/>
  <c r="M50" i="12563"/>
  <c r="N55" i="12563"/>
  <c r="L55" i="12563"/>
  <c r="J50" i="12563"/>
  <c r="O50" i="12563"/>
  <c r="N50" i="12563"/>
  <c r="Q55" i="12563"/>
  <c r="K55" i="12563"/>
  <c r="H50" i="12563"/>
  <c r="J55" i="12563"/>
  <c r="R55" i="12563"/>
  <c r="R50" i="12563"/>
  <c r="K50" i="12563"/>
  <c r="I50" i="12563"/>
  <c r="G6" i="12561"/>
  <c r="I127" i="12561"/>
  <c r="X25" i="12583"/>
  <c r="J38" i="12561"/>
  <c r="X51" i="12583"/>
  <c r="H152" i="12561"/>
  <c r="X35" i="12583"/>
  <c r="T22" i="12583"/>
  <c r="T24" i="12583"/>
  <c r="H6" i="12561"/>
  <c r="AT25" i="12583"/>
  <c r="N42" i="12563" l="1"/>
  <c r="J44" i="12577"/>
  <c r="N286" i="12585"/>
  <c r="H40" i="12561"/>
  <c r="N284" i="12585" s="1"/>
  <c r="L90" i="12577"/>
  <c r="I208" i="12577"/>
  <c r="I219" i="12577"/>
  <c r="AL421" i="12585"/>
  <c r="I117" i="12563"/>
  <c r="K17" i="12563"/>
  <c r="L17" i="12563" s="1"/>
  <c r="M17" i="12563" s="1"/>
  <c r="N17" i="12563" s="1"/>
  <c r="O17" i="12563" s="1"/>
  <c r="P17" i="12563" s="1"/>
  <c r="AL398" i="12585"/>
  <c r="AL458" i="12585"/>
  <c r="AL457" i="12585"/>
  <c r="AL376" i="12585"/>
  <c r="AL520" i="12585"/>
  <c r="AL436" i="12585"/>
  <c r="AL437" i="12585"/>
  <c r="AL399" i="12585"/>
  <c r="AL420" i="12585"/>
  <c r="AL377" i="12585"/>
  <c r="N18" i="12563"/>
  <c r="N26" i="12563" s="1"/>
  <c r="O42" i="12563"/>
  <c r="N322" i="12585"/>
  <c r="S322" i="12585" s="1"/>
  <c r="P24" i="12563"/>
  <c r="H90" i="12577"/>
  <c r="J49" i="12577" s="1"/>
  <c r="I49" i="12561" s="1"/>
  <c r="L91" i="12577"/>
  <c r="J25" i="12563"/>
  <c r="G90" i="12561"/>
  <c r="L91" i="12561" s="1"/>
  <c r="H86" i="12577"/>
  <c r="J42" i="12577" s="1"/>
  <c r="L86" i="12577"/>
  <c r="K40" i="12563"/>
  <c r="W322" i="12585"/>
  <c r="T16" i="12563"/>
  <c r="T25" i="12563" s="1"/>
  <c r="I25" i="12563"/>
  <c r="H88" i="12577"/>
  <c r="L89" i="12577"/>
  <c r="L25" i="12563"/>
  <c r="W317" i="12585"/>
  <c r="O18" i="12563"/>
  <c r="O26" i="12563" s="1"/>
  <c r="AG320" i="12585"/>
  <c r="S320" i="12585"/>
  <c r="AA320" i="12585" s="1"/>
  <c r="AB320" i="12585"/>
  <c r="J169" i="12577"/>
  <c r="J172" i="12561"/>
  <c r="H183" i="12577"/>
  <c r="G92" i="12577"/>
  <c r="J61" i="12561"/>
  <c r="G128" i="12561"/>
  <c r="S335" i="12585"/>
  <c r="V18" i="12585"/>
  <c r="J157" i="12563"/>
  <c r="T157" i="12563"/>
  <c r="L34" i="12563"/>
  <c r="J34" i="12563"/>
  <c r="O34" i="12563"/>
  <c r="K34" i="12563"/>
  <c r="M34" i="12563"/>
  <c r="P34" i="12563"/>
  <c r="I31" i="12563"/>
  <c r="J31" i="12563" s="1"/>
  <c r="K31" i="12563" s="1"/>
  <c r="L31" i="12563" s="1"/>
  <c r="M31" i="12563" s="1"/>
  <c r="N31" i="12563" s="1"/>
  <c r="O31" i="12563" s="1"/>
  <c r="P31" i="12563" s="1"/>
  <c r="Q31" i="12563" s="1"/>
  <c r="R31" i="12563" s="1"/>
  <c r="S31" i="12563" s="1"/>
  <c r="T31" i="12563" s="1"/>
  <c r="Q34" i="12563"/>
  <c r="H34" i="12563"/>
  <c r="N34" i="12563"/>
  <c r="I13" i="12563"/>
  <c r="H33" i="12563"/>
  <c r="H35" i="12563" s="1"/>
  <c r="H29" i="12563"/>
  <c r="R34" i="12563"/>
  <c r="S34" i="12563"/>
  <c r="R18" i="12563"/>
  <c r="R26" i="12563" s="1"/>
  <c r="T56" i="12563"/>
  <c r="D17" i="12563"/>
  <c r="N317" i="12585"/>
  <c r="I157" i="12563"/>
  <c r="J57" i="12577"/>
  <c r="I57" i="12561" s="1"/>
  <c r="I59" i="12561" s="1"/>
  <c r="H177" i="12577"/>
  <c r="BL46" i="12583"/>
  <c r="H183" i="12561"/>
  <c r="H89" i="12561"/>
  <c r="J48" i="12561" s="1"/>
  <c r="H88" i="12561"/>
  <c r="J47" i="12561" s="1"/>
  <c r="G91" i="12561"/>
  <c r="L92" i="12561" s="1"/>
  <c r="H86" i="12561"/>
  <c r="J87" i="12561"/>
  <c r="H115" i="12561"/>
  <c r="J57" i="12561" s="1"/>
  <c r="J59" i="12561" s="1"/>
  <c r="E76" i="12561"/>
  <c r="X290" i="12585"/>
  <c r="AB343" i="12585"/>
  <c r="AG343" i="12585"/>
  <c r="W345" i="12585"/>
  <c r="D11" i="12563"/>
  <c r="B19" i="12563"/>
  <c r="B77" i="12563"/>
  <c r="AB335" i="12585"/>
  <c r="B96" i="12563"/>
  <c r="B136" i="12563" s="1"/>
  <c r="H40" i="12563"/>
  <c r="H23" i="12563"/>
  <c r="H41" i="12563" s="1"/>
  <c r="I45" i="12561"/>
  <c r="I42" i="12561" s="1"/>
  <c r="I41" i="12561" s="1"/>
  <c r="S286" i="12585" s="1"/>
  <c r="X291" i="12585"/>
  <c r="K157" i="12563"/>
  <c r="L155" i="12563"/>
  <c r="T131" i="12563"/>
  <c r="G134" i="12561"/>
  <c r="U151" i="12563"/>
  <c r="U124" i="12563"/>
  <c r="J117" i="12563"/>
  <c r="K115" i="12563"/>
  <c r="U121" i="12563"/>
  <c r="U148" i="12563"/>
  <c r="I140" i="12563"/>
  <c r="J140" i="12563" s="1"/>
  <c r="H143" i="12563"/>
  <c r="Q18" i="12563"/>
  <c r="Q26" i="12563" s="1"/>
  <c r="Q36" i="12563"/>
  <c r="Q38" i="12563" s="1"/>
  <c r="Q42" i="12563" s="1"/>
  <c r="S36" i="12563"/>
  <c r="S38" i="12563" s="1"/>
  <c r="S42" i="12563" s="1"/>
  <c r="S18" i="12563"/>
  <c r="S26" i="12563" s="1"/>
  <c r="G87" i="12561"/>
  <c r="M36" i="12563"/>
  <c r="M38" i="12563" s="1"/>
  <c r="M42" i="12563" s="1"/>
  <c r="M18" i="12563"/>
  <c r="M26" i="12563" s="1"/>
  <c r="I127" i="12577"/>
  <c r="J127" i="12577" s="1"/>
  <c r="P36" i="12563"/>
  <c r="P38" i="12563" s="1"/>
  <c r="P42" i="12563" s="1"/>
  <c r="P18" i="12563"/>
  <c r="P26" i="12563" s="1"/>
  <c r="AG324" i="12585"/>
  <c r="AB324" i="12585"/>
  <c r="G126" i="12577"/>
  <c r="I126" i="12577" s="1"/>
  <c r="J126" i="12577" s="1"/>
  <c r="S324" i="12585"/>
  <c r="AA324" i="12585" s="1"/>
  <c r="K36" i="12563"/>
  <c r="K38" i="12563" s="1"/>
  <c r="K18" i="12563"/>
  <c r="K26" i="12563" s="1"/>
  <c r="G87" i="12577"/>
  <c r="H87" i="12577" s="1"/>
  <c r="H182" i="12577"/>
  <c r="G91" i="12577"/>
  <c r="I40" i="12563"/>
  <c r="I26" i="12563"/>
  <c r="N340" i="12585"/>
  <c r="D142" i="12563"/>
  <c r="D141" i="12563"/>
  <c r="T102" i="12563"/>
  <c r="D102" i="12563"/>
  <c r="D101" i="12563"/>
  <c r="N332" i="12585"/>
  <c r="H36" i="12563"/>
  <c r="H38" i="12563" s="1"/>
  <c r="H15" i="12563"/>
  <c r="D9" i="12563"/>
  <c r="H18" i="12563"/>
  <c r="H186" i="12561"/>
  <c r="G92" i="12561"/>
  <c r="L93" i="12561" s="1"/>
  <c r="L102" i="12563"/>
  <c r="J170" i="12577"/>
  <c r="J173" i="12561"/>
  <c r="L36" i="12563"/>
  <c r="L38" i="12563" s="1"/>
  <c r="L42" i="12563" s="1"/>
  <c r="L18" i="12563"/>
  <c r="L26" i="12563" s="1"/>
  <c r="AP46" i="12583"/>
  <c r="R42" i="12563"/>
  <c r="H100" i="12563"/>
  <c r="H103" i="12563"/>
  <c r="T99" i="12563"/>
  <c r="J174" i="12561"/>
  <c r="J171" i="12577"/>
  <c r="L142" i="12563"/>
  <c r="H153" i="12561"/>
  <c r="L78" i="12561"/>
  <c r="N143" i="12563"/>
  <c r="T139" i="12563"/>
  <c r="J36" i="12563"/>
  <c r="J38" i="12563" s="1"/>
  <c r="J42" i="12563" s="1"/>
  <c r="J18" i="12563"/>
  <c r="J26" i="12563" s="1"/>
  <c r="I204" i="12577"/>
  <c r="I216" i="12577"/>
  <c r="I218" i="12577"/>
  <c r="I205" i="12577"/>
  <c r="I206" i="12577"/>
  <c r="I209" i="12577"/>
  <c r="I210" i="12577"/>
  <c r="I207" i="12577"/>
  <c r="H150" i="12577"/>
  <c r="I213" i="12577"/>
  <c r="I212" i="12577"/>
  <c r="I217" i="12577"/>
  <c r="I214" i="12577"/>
  <c r="I215" i="12577"/>
  <c r="F128" i="12561"/>
  <c r="BL36" i="12583"/>
  <c r="AP38" i="12583"/>
  <c r="I214" i="12561"/>
  <c r="I221" i="12561"/>
  <c r="I210" i="12561"/>
  <c r="I212" i="12561"/>
  <c r="I213" i="12561"/>
  <c r="I216" i="12561"/>
  <c r="I218" i="12561"/>
  <c r="I217" i="12561"/>
  <c r="I207" i="12561"/>
  <c r="I222" i="12561"/>
  <c r="I223" i="12561"/>
  <c r="I219" i="12561"/>
  <c r="J127" i="12561"/>
  <c r="K127" i="12561" s="1"/>
  <c r="J128" i="12561"/>
  <c r="K128" i="12561" s="1"/>
  <c r="I220" i="12561"/>
  <c r="I208" i="12561"/>
  <c r="I209" i="12561"/>
  <c r="I211" i="12561"/>
  <c r="O74" i="12563"/>
  <c r="O76" i="12563" s="1"/>
  <c r="I74" i="12563"/>
  <c r="I76" i="12563" s="1"/>
  <c r="H74" i="12563"/>
  <c r="H76" i="12563" s="1"/>
  <c r="O80" i="12563"/>
  <c r="R80" i="12563"/>
  <c r="J74" i="12563"/>
  <c r="J76" i="12563" s="1"/>
  <c r="H80" i="12563"/>
  <c r="H81" i="12563" s="1"/>
  <c r="R74" i="12563"/>
  <c r="R76" i="12563" s="1"/>
  <c r="N74" i="12563"/>
  <c r="N76" i="12563" s="1"/>
  <c r="M74" i="12563"/>
  <c r="M76" i="12563" s="1"/>
  <c r="I80" i="12563"/>
  <c r="AP27" i="12583"/>
  <c r="AP30" i="12583"/>
  <c r="P80" i="12563"/>
  <c r="L74" i="12563"/>
  <c r="L76" i="12563" s="1"/>
  <c r="L80" i="12563"/>
  <c r="Q74" i="12563"/>
  <c r="Q76" i="12563" s="1"/>
  <c r="Q82" i="12563" s="1"/>
  <c r="N80" i="12563"/>
  <c r="S80" i="12563"/>
  <c r="M80" i="12563"/>
  <c r="K80" i="12563"/>
  <c r="P74" i="12563"/>
  <c r="P76" i="12563" s="1"/>
  <c r="J80" i="12563"/>
  <c r="S74" i="12563"/>
  <c r="S76" i="12563" s="1"/>
  <c r="K74" i="12563"/>
  <c r="K76" i="12563" s="1"/>
  <c r="BL42" i="12583"/>
  <c r="BL40" i="12583"/>
  <c r="AP34" i="12583"/>
  <c r="AP32" i="12583"/>
  <c r="H59" i="12563"/>
  <c r="H61" i="12563" s="1"/>
  <c r="H51" i="12563"/>
  <c r="D46" i="12563"/>
  <c r="H52" i="12563"/>
  <c r="H53" i="12563" s="1"/>
  <c r="K63" i="12563"/>
  <c r="S63" i="12563"/>
  <c r="AP22" i="12583"/>
  <c r="AP24" i="12583"/>
  <c r="I59" i="12563"/>
  <c r="I61" i="12563" s="1"/>
  <c r="I52" i="12563"/>
  <c r="I57" i="12563" s="1"/>
  <c r="H56" i="12563"/>
  <c r="I56" i="12563" s="1"/>
  <c r="J56" i="12563" s="1"/>
  <c r="K56" i="12563" s="1"/>
  <c r="T55" i="12563"/>
  <c r="H63" i="12563"/>
  <c r="J63" i="12561"/>
  <c r="J64" i="12561" s="1"/>
  <c r="I128" i="12561"/>
  <c r="K52" i="12563"/>
  <c r="K57" i="12563" s="1"/>
  <c r="K59" i="12563"/>
  <c r="K61" i="12563" s="1"/>
  <c r="O52" i="12563"/>
  <c r="O57" i="12563" s="1"/>
  <c r="O59" i="12563"/>
  <c r="O61" i="12563" s="1"/>
  <c r="S59" i="12563"/>
  <c r="S61" i="12563" s="1"/>
  <c r="S52" i="12563"/>
  <c r="S57" i="12563" s="1"/>
  <c r="L52" i="12563"/>
  <c r="L57" i="12563" s="1"/>
  <c r="L59" i="12563"/>
  <c r="L61" i="12563" s="1"/>
  <c r="AP50" i="12583"/>
  <c r="AP48" i="12583"/>
  <c r="N52" i="12563"/>
  <c r="N57" i="12563" s="1"/>
  <c r="N59" i="12563"/>
  <c r="N61" i="12563" s="1"/>
  <c r="R59" i="12563"/>
  <c r="R61" i="12563" s="1"/>
  <c r="R52" i="12563"/>
  <c r="R57" i="12563" s="1"/>
  <c r="J52" i="12563"/>
  <c r="J57" i="12563" s="1"/>
  <c r="J59" i="12563"/>
  <c r="J61" i="12563" s="1"/>
  <c r="Q59" i="12563"/>
  <c r="Q61" i="12563" s="1"/>
  <c r="Q52" i="12563"/>
  <c r="Q57" i="12563" s="1"/>
  <c r="BL24" i="12583"/>
  <c r="BL22" i="12583"/>
  <c r="R63" i="12563"/>
  <c r="L63" i="12563"/>
  <c r="P63" i="12563"/>
  <c r="J63" i="12563"/>
  <c r="N63" i="12563"/>
  <c r="I63" i="12563"/>
  <c r="M59" i="12563"/>
  <c r="M61" i="12563" s="1"/>
  <c r="M52" i="12563"/>
  <c r="M57" i="12563" s="1"/>
  <c r="P59" i="12563"/>
  <c r="P61" i="12563" s="1"/>
  <c r="P52" i="12563"/>
  <c r="P57" i="12563" s="1"/>
  <c r="Q63" i="12563"/>
  <c r="M63" i="12563"/>
  <c r="O63" i="12563"/>
  <c r="I87" i="12577" l="1"/>
  <c r="J43" i="12577"/>
  <c r="J41" i="12577" s="1"/>
  <c r="Q17" i="12563"/>
  <c r="R17" i="12563" s="1"/>
  <c r="R25" i="12563" s="1"/>
  <c r="P25" i="12563"/>
  <c r="O25" i="12563"/>
  <c r="M25" i="12563"/>
  <c r="N25" i="12563"/>
  <c r="K25" i="12563"/>
  <c r="J47" i="12577"/>
  <c r="I47" i="12561" s="1"/>
  <c r="H187" i="12577"/>
  <c r="H198" i="12577" s="1"/>
  <c r="S17" i="12563"/>
  <c r="S25" i="12563" s="1"/>
  <c r="Q25" i="12563"/>
  <c r="H90" i="12561"/>
  <c r="J49" i="12561" s="1"/>
  <c r="H92" i="12577"/>
  <c r="J51" i="12577" s="1"/>
  <c r="I51" i="12561" s="1"/>
  <c r="L93" i="12577"/>
  <c r="L88" i="12577"/>
  <c r="L87" i="12577"/>
  <c r="H91" i="12577"/>
  <c r="J50" i="12577" s="1"/>
  <c r="L92" i="12577"/>
  <c r="J59" i="12577"/>
  <c r="K42" i="12563"/>
  <c r="L88" i="12561"/>
  <c r="L95" i="12561" s="1"/>
  <c r="L87" i="12561"/>
  <c r="B109" i="12563"/>
  <c r="B122" i="12563" s="1"/>
  <c r="I144" i="12563"/>
  <c r="J13" i="12563"/>
  <c r="I33" i="12563"/>
  <c r="I35" i="12563" s="1"/>
  <c r="I29" i="12563"/>
  <c r="S317" i="12585"/>
  <c r="AA317" i="12585" s="1"/>
  <c r="AB317" i="12585"/>
  <c r="AG317" i="12585"/>
  <c r="H42" i="12563"/>
  <c r="W319" i="12585"/>
  <c r="J55" i="12577"/>
  <c r="I55" i="12561" s="1"/>
  <c r="S288" i="12585" s="1"/>
  <c r="H190" i="12561"/>
  <c r="H201" i="12561" s="1"/>
  <c r="E78" i="12561" s="1"/>
  <c r="J42" i="12561"/>
  <c r="H87" i="12561"/>
  <c r="J43" i="12561" s="1"/>
  <c r="J115" i="12561"/>
  <c r="K115" i="12561" s="1"/>
  <c r="J55" i="12561"/>
  <c r="X288" i="12585" s="1"/>
  <c r="H128" i="12561"/>
  <c r="H91" i="12561"/>
  <c r="H92" i="12561"/>
  <c r="J51" i="12561" s="1"/>
  <c r="I23" i="12563"/>
  <c r="J23" i="12563" s="1"/>
  <c r="G137" i="12561"/>
  <c r="L157" i="12563"/>
  <c r="M155" i="12563"/>
  <c r="L115" i="12563"/>
  <c r="K117" i="12563"/>
  <c r="B82" i="12563"/>
  <c r="B20" i="12563"/>
  <c r="B101" i="12563"/>
  <c r="I42" i="12563"/>
  <c r="K140" i="12563"/>
  <c r="J144" i="12563"/>
  <c r="M142" i="12563"/>
  <c r="M102" i="12563"/>
  <c r="H19" i="12563"/>
  <c r="H26" i="12563"/>
  <c r="AB332" i="12585"/>
  <c r="S332" i="12585"/>
  <c r="AG332" i="12585"/>
  <c r="D19" i="12563"/>
  <c r="D20" i="12563"/>
  <c r="N321" i="12585"/>
  <c r="J62" i="12577"/>
  <c r="I62" i="12561" s="1"/>
  <c r="I64" i="12561" s="1"/>
  <c r="H37" i="12563"/>
  <c r="H39" i="12563" s="1"/>
  <c r="H43" i="12563" s="1"/>
  <c r="I15" i="12563"/>
  <c r="S340" i="12585"/>
  <c r="AB340" i="12585"/>
  <c r="AG340" i="12585"/>
  <c r="G127" i="12577"/>
  <c r="I100" i="12563"/>
  <c r="H104" i="12563"/>
  <c r="H82" i="12563"/>
  <c r="L82" i="12563"/>
  <c r="N82" i="12563"/>
  <c r="I81" i="12563"/>
  <c r="J81" i="12563" s="1"/>
  <c r="K82" i="12563"/>
  <c r="M82" i="12563"/>
  <c r="I82" i="12563"/>
  <c r="T74" i="12563"/>
  <c r="T80" i="12563"/>
  <c r="R82" i="12563"/>
  <c r="P82" i="12563"/>
  <c r="S82" i="12563"/>
  <c r="O82" i="12563"/>
  <c r="J82" i="12563"/>
  <c r="H75" i="12563"/>
  <c r="I75" i="12563" s="1"/>
  <c r="J75" i="12563" s="1"/>
  <c r="K75" i="12563" s="1"/>
  <c r="L75" i="12563" s="1"/>
  <c r="M75" i="12563" s="1"/>
  <c r="N75" i="12563" s="1"/>
  <c r="O75" i="12563" s="1"/>
  <c r="P75" i="12563" s="1"/>
  <c r="Q75" i="12563" s="1"/>
  <c r="R75" i="12563" s="1"/>
  <c r="S75" i="12563" s="1"/>
  <c r="D72" i="12563" s="1"/>
  <c r="D83" i="12563" s="1"/>
  <c r="H57" i="12563"/>
  <c r="J60" i="12561"/>
  <c r="X289" i="12585" s="1"/>
  <c r="K64" i="12563"/>
  <c r="L56" i="12563"/>
  <c r="M65" i="12563"/>
  <c r="I65" i="12563"/>
  <c r="H77" i="12563"/>
  <c r="I77" i="12563" s="1"/>
  <c r="J77" i="12563" s="1"/>
  <c r="K77" i="12563" s="1"/>
  <c r="L77" i="12563" s="1"/>
  <c r="M77" i="12563" s="1"/>
  <c r="N77" i="12563" s="1"/>
  <c r="O77" i="12563" s="1"/>
  <c r="P77" i="12563" s="1"/>
  <c r="Q77" i="12563" s="1"/>
  <c r="R77" i="12563" s="1"/>
  <c r="S77" i="12563" s="1"/>
  <c r="T76" i="12563"/>
  <c r="H58" i="12563"/>
  <c r="H64" i="12563"/>
  <c r="R65" i="12563"/>
  <c r="S65" i="12563"/>
  <c r="I53" i="12563"/>
  <c r="J53" i="12563" s="1"/>
  <c r="K53" i="12563" s="1"/>
  <c r="L53" i="12563" s="1"/>
  <c r="M53" i="12563" s="1"/>
  <c r="N53" i="12563" s="1"/>
  <c r="O53" i="12563" s="1"/>
  <c r="P53" i="12563" s="1"/>
  <c r="Q53" i="12563" s="1"/>
  <c r="R53" i="12563" s="1"/>
  <c r="S53" i="12563" s="1"/>
  <c r="D52" i="12563" s="1"/>
  <c r="Q65" i="12563"/>
  <c r="N65" i="12563"/>
  <c r="D55" i="12563"/>
  <c r="N325" i="12585"/>
  <c r="D56" i="12563"/>
  <c r="P65" i="12563"/>
  <c r="O65" i="12563"/>
  <c r="I51" i="12563"/>
  <c r="H60" i="12563"/>
  <c r="H62" i="12563" s="1"/>
  <c r="L65" i="12563"/>
  <c r="K65" i="12563"/>
  <c r="J64" i="12563"/>
  <c r="H65" i="12563"/>
  <c r="I64" i="12563"/>
  <c r="J65" i="12563"/>
  <c r="I182" i="12577" l="1"/>
  <c r="I184" i="12577"/>
  <c r="B149" i="12563"/>
  <c r="H95" i="12577"/>
  <c r="H99" i="12577" s="1"/>
  <c r="I98" i="12577" s="1"/>
  <c r="L95" i="12577"/>
  <c r="L99" i="12577" s="1"/>
  <c r="L100" i="12577" s="1"/>
  <c r="I178" i="12577"/>
  <c r="I179" i="12577"/>
  <c r="I183" i="12577"/>
  <c r="J41" i="12561"/>
  <c r="I185" i="12561"/>
  <c r="I182" i="12561"/>
  <c r="I180" i="12561"/>
  <c r="L99" i="12561"/>
  <c r="L100" i="12561" s="1"/>
  <c r="J33" i="12563"/>
  <c r="J35" i="12563" s="1"/>
  <c r="J29" i="12563"/>
  <c r="K13" i="12563"/>
  <c r="I180" i="12577"/>
  <c r="I177" i="12577"/>
  <c r="I185" i="12577"/>
  <c r="I188" i="12577"/>
  <c r="I181" i="12577"/>
  <c r="I188" i="12561"/>
  <c r="I187" i="12561"/>
  <c r="I184" i="12561"/>
  <c r="I183" i="12561"/>
  <c r="I186" i="12561"/>
  <c r="I181" i="12561"/>
  <c r="J50" i="12561"/>
  <c r="J46" i="12561" s="1"/>
  <c r="H95" i="12561"/>
  <c r="H99" i="12561" s="1"/>
  <c r="I96" i="12561" s="1"/>
  <c r="B141" i="12563"/>
  <c r="B114" i="12563"/>
  <c r="B102" i="12563"/>
  <c r="B83" i="12563"/>
  <c r="M115" i="12563"/>
  <c r="L117" i="12563"/>
  <c r="N155" i="12563"/>
  <c r="M157" i="12563"/>
  <c r="I41" i="12563"/>
  <c r="I37" i="12563"/>
  <c r="I39" i="12563" s="1"/>
  <c r="J15" i="12563"/>
  <c r="AG321" i="12585"/>
  <c r="AB321" i="12585"/>
  <c r="S321" i="12585"/>
  <c r="AA318" i="12585" s="1"/>
  <c r="N102" i="12563"/>
  <c r="J100" i="12563"/>
  <c r="I104" i="12563"/>
  <c r="J64" i="12577"/>
  <c r="J60" i="12577"/>
  <c r="I60" i="12561" s="1"/>
  <c r="S289" i="12585" s="1"/>
  <c r="I19" i="12563"/>
  <c r="H27" i="12563"/>
  <c r="N142" i="12563"/>
  <c r="L140" i="12563"/>
  <c r="K144" i="12563"/>
  <c r="I50" i="12561"/>
  <c r="I46" i="12561" s="1"/>
  <c r="I40" i="12561" s="1"/>
  <c r="J46" i="12577"/>
  <c r="K23" i="12563"/>
  <c r="J41" i="12563"/>
  <c r="H83" i="12563"/>
  <c r="H66" i="12563"/>
  <c r="T81" i="12563"/>
  <c r="D82" i="12563"/>
  <c r="L77" i="12561"/>
  <c r="D80" i="12563"/>
  <c r="N328" i="12585"/>
  <c r="AG328" i="12585" s="1"/>
  <c r="J58" i="12563"/>
  <c r="L64" i="12563"/>
  <c r="L58" i="12563"/>
  <c r="M56" i="12563"/>
  <c r="K58" i="12563"/>
  <c r="S325" i="12585"/>
  <c r="AG325" i="12585"/>
  <c r="AB325" i="12585"/>
  <c r="I83" i="12563"/>
  <c r="J51" i="12563"/>
  <c r="I60" i="12563"/>
  <c r="I62" i="12563" s="1"/>
  <c r="I66" i="12563" s="1"/>
  <c r="J83" i="12563"/>
  <c r="K81" i="12563"/>
  <c r="I58" i="12563"/>
  <c r="I90" i="12577" l="1"/>
  <c r="I88" i="12577"/>
  <c r="I96" i="12577"/>
  <c r="I94" i="12577"/>
  <c r="I86" i="12577"/>
  <c r="I89" i="12577"/>
  <c r="I93" i="12577"/>
  <c r="I91" i="12577"/>
  <c r="I97" i="12577"/>
  <c r="I92" i="12577"/>
  <c r="I95" i="12577"/>
  <c r="J40" i="12561"/>
  <c r="X284" i="12585" s="1"/>
  <c r="X286" i="12585"/>
  <c r="I94" i="12561"/>
  <c r="X285" i="12585"/>
  <c r="I89" i="12561"/>
  <c r="L13" i="12563"/>
  <c r="K33" i="12563"/>
  <c r="K35" i="12563" s="1"/>
  <c r="K29" i="12563"/>
  <c r="I90" i="12561"/>
  <c r="I91" i="12561"/>
  <c r="I87" i="12561"/>
  <c r="I88" i="12561"/>
  <c r="I98" i="12561"/>
  <c r="I95" i="12561"/>
  <c r="I92" i="12561"/>
  <c r="I86" i="12561"/>
  <c r="I93" i="12561"/>
  <c r="I97" i="12561"/>
  <c r="N157" i="12563"/>
  <c r="O155" i="12563"/>
  <c r="N115" i="12563"/>
  <c r="M117" i="12563"/>
  <c r="I43" i="12563"/>
  <c r="B115" i="12563"/>
  <c r="B142" i="12563"/>
  <c r="B129" i="12563"/>
  <c r="B154" i="12563"/>
  <c r="M140" i="12563"/>
  <c r="L144" i="12563"/>
  <c r="K100" i="12563"/>
  <c r="J104" i="12563"/>
  <c r="O142" i="12563"/>
  <c r="O102" i="12563"/>
  <c r="K41" i="12563"/>
  <c r="L23" i="12563"/>
  <c r="J19" i="12563"/>
  <c r="I27" i="12563"/>
  <c r="J40" i="12577"/>
  <c r="J37" i="12563"/>
  <c r="J39" i="12563" s="1"/>
  <c r="J43" i="12563" s="1"/>
  <c r="K15" i="12563"/>
  <c r="N331" i="12585"/>
  <c r="S328" i="12585"/>
  <c r="S331" i="12585" s="1"/>
  <c r="AB328" i="12585"/>
  <c r="AB331" i="12585" s="1"/>
  <c r="K83" i="12563"/>
  <c r="L81" i="12563"/>
  <c r="J60" i="12563"/>
  <c r="J62" i="12563" s="1"/>
  <c r="J66" i="12563" s="1"/>
  <c r="K51" i="12563"/>
  <c r="AG331" i="12585"/>
  <c r="M64" i="12563"/>
  <c r="M58" i="12563"/>
  <c r="N56" i="12563"/>
  <c r="L76" i="12561" l="1"/>
  <c r="S284" i="12585"/>
  <c r="S285" i="12585"/>
  <c r="M13" i="12563"/>
  <c r="L33" i="12563"/>
  <c r="L35" i="12563" s="1"/>
  <c r="L29" i="12563"/>
  <c r="N117" i="12563"/>
  <c r="O115" i="12563"/>
  <c r="O157" i="12563"/>
  <c r="P155" i="12563"/>
  <c r="P157" i="12563" s="1"/>
  <c r="B155" i="12563"/>
  <c r="B130" i="12563"/>
  <c r="P102" i="12563"/>
  <c r="P142" i="12563"/>
  <c r="K19" i="12563"/>
  <c r="J27" i="12563"/>
  <c r="L41" i="12563"/>
  <c r="M23" i="12563"/>
  <c r="K37" i="12563"/>
  <c r="K39" i="12563" s="1"/>
  <c r="K43" i="12563" s="1"/>
  <c r="L15" i="12563"/>
  <c r="L100" i="12563"/>
  <c r="K104" i="12563"/>
  <c r="N140" i="12563"/>
  <c r="M144" i="12563"/>
  <c r="L51" i="12563"/>
  <c r="K60" i="12563"/>
  <c r="K62" i="12563" s="1"/>
  <c r="K66" i="12563" s="1"/>
  <c r="N58" i="12563"/>
  <c r="N64" i="12563"/>
  <c r="O56" i="12563"/>
  <c r="L83" i="12563"/>
  <c r="M81" i="12563"/>
  <c r="N13" i="12563" l="1"/>
  <c r="M29" i="12563"/>
  <c r="M33" i="12563"/>
  <c r="M35" i="12563" s="1"/>
  <c r="P115" i="12563"/>
  <c r="O117" i="12563"/>
  <c r="Q102" i="12563"/>
  <c r="M41" i="12563"/>
  <c r="N23" i="12563"/>
  <c r="O140" i="12563"/>
  <c r="N144" i="12563"/>
  <c r="L19" i="12563"/>
  <c r="K27" i="12563"/>
  <c r="M100" i="12563"/>
  <c r="L104" i="12563"/>
  <c r="Q142" i="12563"/>
  <c r="L37" i="12563"/>
  <c r="L39" i="12563" s="1"/>
  <c r="L43" i="12563" s="1"/>
  <c r="M15" i="12563"/>
  <c r="L60" i="12563"/>
  <c r="L62" i="12563" s="1"/>
  <c r="L66" i="12563" s="1"/>
  <c r="M51" i="12563"/>
  <c r="M83" i="12563"/>
  <c r="N81" i="12563"/>
  <c r="O64" i="12563"/>
  <c r="O58" i="12563"/>
  <c r="P56" i="12563"/>
  <c r="O13" i="12563" l="1"/>
  <c r="N29" i="12563"/>
  <c r="N33" i="12563"/>
  <c r="N35" i="12563" s="1"/>
  <c r="P117" i="12563"/>
  <c r="Q115" i="12563"/>
  <c r="N15" i="12563"/>
  <c r="M37" i="12563"/>
  <c r="M39" i="12563" s="1"/>
  <c r="M43" i="12563" s="1"/>
  <c r="P140" i="12563"/>
  <c r="O144" i="12563"/>
  <c r="R142" i="12563"/>
  <c r="M19" i="12563"/>
  <c r="L27" i="12563"/>
  <c r="N41" i="12563"/>
  <c r="O23" i="12563"/>
  <c r="R102" i="12563"/>
  <c r="N100" i="12563"/>
  <c r="M104" i="12563"/>
  <c r="P64" i="12563"/>
  <c r="P58" i="12563"/>
  <c r="Q56" i="12563"/>
  <c r="M60" i="12563"/>
  <c r="M62" i="12563" s="1"/>
  <c r="M66" i="12563" s="1"/>
  <c r="N51" i="12563"/>
  <c r="N83" i="12563"/>
  <c r="O81" i="12563"/>
  <c r="P13" i="12563" l="1"/>
  <c r="O29" i="12563"/>
  <c r="O33" i="12563"/>
  <c r="O35" i="12563" s="1"/>
  <c r="Q117" i="12563"/>
  <c r="R115" i="12563"/>
  <c r="S102" i="12563"/>
  <c r="S142" i="12563"/>
  <c r="O100" i="12563"/>
  <c r="N104" i="12563"/>
  <c r="O41" i="12563"/>
  <c r="P23" i="12563"/>
  <c r="Q140" i="12563"/>
  <c r="P144" i="12563"/>
  <c r="N19" i="12563"/>
  <c r="M27" i="12563"/>
  <c r="N37" i="12563"/>
  <c r="N39" i="12563" s="1"/>
  <c r="N43" i="12563" s="1"/>
  <c r="O15" i="12563"/>
  <c r="Q64" i="12563"/>
  <c r="Q58" i="12563"/>
  <c r="R56" i="12563"/>
  <c r="O83" i="12563"/>
  <c r="P81" i="12563"/>
  <c r="O51" i="12563"/>
  <c r="N60" i="12563"/>
  <c r="N62" i="12563" s="1"/>
  <c r="N66" i="12563" s="1"/>
  <c r="Q13" i="12563" l="1"/>
  <c r="P29" i="12563"/>
  <c r="P33" i="12563"/>
  <c r="P35" i="12563" s="1"/>
  <c r="R117" i="12563"/>
  <c r="S115" i="12563"/>
  <c r="P100" i="12563"/>
  <c r="O104" i="12563"/>
  <c r="O19" i="12563"/>
  <c r="N27" i="12563"/>
  <c r="W340" i="12585"/>
  <c r="AA340" i="12585" s="1"/>
  <c r="P15" i="12563"/>
  <c r="O37" i="12563"/>
  <c r="O39" i="12563" s="1"/>
  <c r="O43" i="12563" s="1"/>
  <c r="R140" i="12563"/>
  <c r="Q144" i="12563"/>
  <c r="P41" i="12563"/>
  <c r="Q23" i="12563"/>
  <c r="W332" i="12585"/>
  <c r="AA332" i="12585" s="1"/>
  <c r="R64" i="12563"/>
  <c r="R58" i="12563"/>
  <c r="S56" i="12563"/>
  <c r="O60" i="12563"/>
  <c r="O62" i="12563" s="1"/>
  <c r="O66" i="12563" s="1"/>
  <c r="P51" i="12563"/>
  <c r="P83" i="12563"/>
  <c r="Q81" i="12563"/>
  <c r="R13" i="12563" l="1"/>
  <c r="Q33" i="12563"/>
  <c r="Q35" i="12563" s="1"/>
  <c r="Q29" i="12563"/>
  <c r="W335" i="12585"/>
  <c r="AA335" i="12585" s="1"/>
  <c r="S117" i="12563"/>
  <c r="T117" i="12563"/>
  <c r="Q41" i="12563"/>
  <c r="R23" i="12563"/>
  <c r="Q100" i="12563"/>
  <c r="P104" i="12563"/>
  <c r="W342" i="12585"/>
  <c r="S140" i="12563"/>
  <c r="R144" i="12563"/>
  <c r="Q15" i="12563"/>
  <c r="W323" i="12585"/>
  <c r="P37" i="12563"/>
  <c r="P39" i="12563" s="1"/>
  <c r="P43" i="12563" s="1"/>
  <c r="W334" i="12585"/>
  <c r="P19" i="12563"/>
  <c r="O27" i="12563"/>
  <c r="S64" i="12563"/>
  <c r="W325" i="12585"/>
  <c r="AA325" i="12585" s="1"/>
  <c r="S58" i="12563"/>
  <c r="T58" i="12563"/>
  <c r="Q83" i="12563"/>
  <c r="R81" i="12563"/>
  <c r="P60" i="12563"/>
  <c r="P62" i="12563" s="1"/>
  <c r="P66" i="12563" s="1"/>
  <c r="Q51" i="12563"/>
  <c r="S13" i="12563" l="1"/>
  <c r="R33" i="12563"/>
  <c r="R35" i="12563" s="1"/>
  <c r="R29" i="12563"/>
  <c r="W337" i="12585"/>
  <c r="R100" i="12563"/>
  <c r="Q104" i="12563"/>
  <c r="AA322" i="12585"/>
  <c r="Q19" i="12563"/>
  <c r="P27" i="12563"/>
  <c r="Q37" i="12563"/>
  <c r="Q39" i="12563" s="1"/>
  <c r="Q43" i="12563" s="1"/>
  <c r="R15" i="12563"/>
  <c r="D139" i="12563"/>
  <c r="S144" i="12563"/>
  <c r="T144" i="12563"/>
  <c r="R41" i="12563"/>
  <c r="S23" i="12563"/>
  <c r="R83" i="12563"/>
  <c r="S81" i="12563"/>
  <c r="Q60" i="12563"/>
  <c r="Q62" i="12563" s="1"/>
  <c r="Q66" i="12563" s="1"/>
  <c r="R51" i="12563"/>
  <c r="T64" i="12563"/>
  <c r="S33" i="12563" l="1"/>
  <c r="S35" i="12563" s="1"/>
  <c r="T35" i="12563" s="1"/>
  <c r="S29" i="12563"/>
  <c r="T29" i="12563" s="1"/>
  <c r="S15" i="12563"/>
  <c r="S37" i="12563" s="1"/>
  <c r="R37" i="12563"/>
  <c r="R39" i="12563" s="1"/>
  <c r="R43" i="12563" s="1"/>
  <c r="S100" i="12563"/>
  <c r="R104" i="12563"/>
  <c r="S41" i="12563"/>
  <c r="W321" i="12585"/>
  <c r="AA321" i="12585" s="1"/>
  <c r="R19" i="12563"/>
  <c r="Q27" i="12563"/>
  <c r="N355" i="12585"/>
  <c r="N356" i="12585"/>
  <c r="S51" i="12563"/>
  <c r="S60" i="12563" s="1"/>
  <c r="R60" i="12563"/>
  <c r="R62" i="12563" s="1"/>
  <c r="R66" i="12563" s="1"/>
  <c r="T83" i="12563"/>
  <c r="W328" i="12585"/>
  <c r="AA328" i="12585" s="1"/>
  <c r="S83" i="12563"/>
  <c r="T23" i="12563" l="1"/>
  <c r="T41" i="12563"/>
  <c r="D99" i="12563"/>
  <c r="S104" i="12563"/>
  <c r="T104" i="12563"/>
  <c r="S19" i="12563"/>
  <c r="R27" i="12563"/>
  <c r="T37" i="12563"/>
  <c r="S39" i="12563"/>
  <c r="T39" i="12563" s="1"/>
  <c r="T60" i="12563"/>
  <c r="S62" i="12563"/>
  <c r="W330" i="12585"/>
  <c r="W331" i="12585"/>
  <c r="S43" i="12563" l="1"/>
  <c r="T43" i="12563" s="1"/>
  <c r="D16" i="12563"/>
  <c r="S27" i="12563"/>
  <c r="T27" i="12563"/>
  <c r="T62" i="12563"/>
  <c r="S66" i="12563"/>
  <c r="T66" i="125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UDA YOSHIAKI</author>
    <author>Uda</author>
    <author>宇田　吉明</author>
    <author>宇田吉明</author>
  </authors>
  <commentList>
    <comment ref="B1" authorId="0" shapeId="0" xr:uid="{00000000-0006-0000-0000-000001000000}">
      <text>
        <r>
          <rPr>
            <sz val="9"/>
            <color indexed="81"/>
            <rFont val="ＭＳ Ｐゴシック"/>
            <family val="3"/>
            <charset val="128"/>
          </rPr>
          <t>ここに会社名を入れると、手順書や環境活動レポートにも自動転記されます</t>
        </r>
      </text>
    </comment>
    <comment ref="A3" authorId="1" shapeId="0" xr:uid="{00000000-0006-0000-0000-000002000000}">
      <text>
        <r>
          <rPr>
            <sz val="11"/>
            <color indexed="81"/>
            <rFont val="ＭＳ Ｐゴシック"/>
            <family val="3"/>
            <charset val="128"/>
          </rPr>
          <t>EA21構築じに使用します。
構築後削除して結構です。</t>
        </r>
      </text>
    </comment>
    <comment ref="C7" authorId="2" shapeId="0" xr:uid="{00000000-0006-0000-0000-000003000000}">
      <text>
        <r>
          <rPr>
            <sz val="11"/>
            <color indexed="81"/>
            <rFont val="ＭＳ Ｐゴシック"/>
            <family val="3"/>
            <charset val="128"/>
          </rPr>
          <t>要求事項 ４. 環境への負荷と環境への取組状況の把握及び評価 
１) 対象範囲における事業活動に伴う環境負荷を環境への「負荷の自己チェック（第４章）」を基に把握し，環境に大きな影響を与えている環境負荷及びその原因となる活動を特定する。 
環境負荷のうち以下の項目を把握する。 
　・ 二酸化炭素排出量
　・ 廃棄物排出量 
　・ 水使用量 
　・ 化学物質使用量 
(２) 初回登録時には，事業活動における環境への取組状況を「環境への取組の自己チェック（第５章）」を基に把握する。把握項目には、環境負荷の軽減等に貢献している製品・サービス等を含む。</t>
        </r>
      </text>
    </comment>
    <comment ref="V7" authorId="2" shapeId="0" xr:uid="{00000000-0006-0000-0000-000004000000}">
      <text>
        <r>
          <rPr>
            <sz val="11"/>
            <color indexed="81"/>
            <rFont val="ＭＳ Ｐゴシック"/>
            <family val="3"/>
            <charset val="128"/>
          </rPr>
          <t>要求事項 ６ 環境経営目標及び環境経営計画の策定 
(１) 要求事項２～５（経営における課題とチャンスの明確化，環境経営方針の策定，環境への負荷と環境への取組状況の把握及び評価，環境関連法規等の取りまとめ）を踏まえて，具体的な環境経営目標及び環境経営計画を策定する。 
(２) 環境経営目標は，可能な限り数値化し， 以下の事項に関する目標を設定する。 
　・二酸化炭素排出量の削減 
　・廃棄物排出量の削減 
　・水使用量の削減 
　・化学物質使用量の削減 
　・自らが生産・販売・提供する製品の環境性能の向上及びサービスの改善 
(３) 環境経営計画には，環境経営目標を達成するための具体的な手段，日程及び計画の責任者を定める。 
(４) また，環境経営目標及び環境経営計画は要求事項２～５の大きな変更時に見直しをする。 
(５) 環境経営目標と環境経営計画は，関係する従業員に周知する。</t>
        </r>
      </text>
    </comment>
    <comment ref="AO7" authorId="2" shapeId="0" xr:uid="{00000000-0006-0000-0000-000005000000}">
      <text>
        <r>
          <rPr>
            <sz val="11"/>
            <color indexed="81"/>
            <rFont val="ＭＳ Ｐゴシック"/>
            <family val="3"/>
            <charset val="128"/>
          </rPr>
          <t xml:space="preserve">＜取組状況の確認・評価＞ 
□ 取組状況を確認・評価するため，以下の状況を適切な頻度で確認（監視・測定）及び評価し，是正処置，予防処置が必要かどうかの判断をします。 
 ・ 環境経営目標の達成状況：年度の環境経営目標達成のためには，自らが設定した段階（月次，四半期，半期等）における達成度を判断するための目安（指標）を設定し，各段階での進捗を確認します。 
 ・ 環境経営計画の実施状況：環境経営計画の取組が，定められた責任・役割の下，スケジュールどおりに実施されているかを確認します。 </t>
        </r>
      </text>
    </comment>
    <comment ref="C9" authorId="3" shapeId="0" xr:uid="{00000000-0006-0000-0000-000006000000}">
      <text>
        <r>
          <rPr>
            <sz val="11"/>
            <color indexed="81"/>
            <rFont val="MS P ゴシック"/>
            <family val="3"/>
            <charset val="128"/>
          </rPr>
          <t xml:space="preserve">要求事項 ２．代表者による経営における課題とチャンスの明確化
(１) 代表者は，経営における課題とチャンスを整理し，明確にする。 
(２) 整理と明確化に当たっては，以下の事項を考慮する。 
・ 事業内容 
・ 事業を取り巻く状況 
・ 事業と環境とのかかわり
</t>
        </r>
      </text>
    </comment>
    <comment ref="V9" authorId="2" shapeId="0" xr:uid="{00000000-0006-0000-0000-000007000000}">
      <text>
        <r>
          <rPr>
            <sz val="11"/>
            <color indexed="81"/>
            <rFont val="ＭＳ Ｐゴシック"/>
            <family val="3"/>
            <charset val="128"/>
          </rPr>
          <t xml:space="preserve">要求事項 ８ 教育・訓練の実施
エコアクション２１の取組を適切に実行するため，以下の教育・訓練を実施 する。 
・ 全従業員を対象とした教育・訓練 
・ 環境に関する特定の業務がある場合，その業務に関わる従業員を対象とした教育・訓練 </t>
        </r>
      </text>
    </comment>
    <comment ref="AO9" authorId="2" shapeId="0" xr:uid="{00000000-0006-0000-0000-000008000000}">
      <text>
        <r>
          <rPr>
            <sz val="11"/>
            <color indexed="81"/>
            <rFont val="ＭＳ Ｐゴシック"/>
            <family val="3"/>
            <charset val="128"/>
          </rPr>
          <t xml:space="preserve"> 環境関連法規等の遵守：日常的な環境関連法規等の遵守（届出の実施，測定の実施，規準値の遵守等）状況を確認します。 </t>
        </r>
      </text>
    </comment>
    <comment ref="C10" authorId="2" shapeId="0" xr:uid="{00000000-0006-0000-0000-000009000000}">
      <text>
        <r>
          <rPr>
            <sz val="11"/>
            <color indexed="81"/>
            <rFont val="ＭＳ Ｐゴシック"/>
            <family val="3"/>
            <charset val="128"/>
          </rPr>
          <t xml:space="preserve">要求事項 ３．環境経営方針の策定
(１) 代表者は，環境経営に関する方針(環境経営方針)を定め，誓約する。 
・ 環境経営方針は，次の内容を満たすものとする。 
・ 企業理念及び事業活動と整合させる 
・ 経営における課題とチャンスを踏まえる 
・ 環境への取組の重点分野を明確にする 
・ 環境経営の継続的改善を誓約する 
・ 適用される環境関連法規等の遵守を誓約する 
・ 環境経営方針には，制定日（又は改定日）及び代表者名を記載する。 
(２) 環境経営方針は，全従業員に周知する。 </t>
        </r>
      </text>
    </comment>
    <comment ref="AO10" authorId="2" shapeId="0" xr:uid="{00000000-0006-0000-0000-00000A000000}">
      <text>
        <r>
          <rPr>
            <sz val="11"/>
            <color indexed="81"/>
            <rFont val="ＭＳ Ｐゴシック"/>
            <family val="3"/>
            <charset val="128"/>
          </rPr>
          <t>規模の大きな事業者は必須
概ね100名以上</t>
        </r>
      </text>
    </comment>
    <comment ref="C11" authorId="2" shapeId="0" xr:uid="{00000000-0006-0000-0000-00000B000000}">
      <text>
        <r>
          <rPr>
            <sz val="11"/>
            <color indexed="81"/>
            <rFont val="ＭＳ Ｐゴシック"/>
            <family val="3"/>
            <charset val="128"/>
          </rPr>
          <t>要求事項 ６ 環境経営目標及び環境経営計画の策定 
(１) 要求事項２～５（経営における課題とチャンスの明確化，環境経営方針の策定，環境への負荷と環境への取組状況の把握及び評価，環境関連法規等の取りまとめ）を踏まえて，具体的な環境経営目標及び環境経営計画を策定する。 
(２) 環境経営目標は，可能な限り数値化し， 以下の事項に関する目標を設定する。 
　・二酸化炭素排出量の削減 
　・廃棄物排出量の削減 
　・水使用量の削減 
　・化学物質使用量の削減 
　・自らが生産・販売・提供する製品の環境性能の向上及びサービスの改善 
(３) 環境経営計画には，環境経営目標を達成するための具体的な手段，日程及び計画の責任者を定める。 
(４) また，環境経営目標及び環境経営計画は要求事項２～５の大きな変更時に見直しをする。 
(５) 環境経営目標と環境経営計画は，関係する従業員に周知する。</t>
        </r>
      </text>
    </comment>
    <comment ref="W11" authorId="3" shapeId="0" xr:uid="{00000000-0006-0000-0000-00000C000000}">
      <text>
        <r>
          <rPr>
            <sz val="11"/>
            <color indexed="81"/>
            <rFont val="MS P ゴシック"/>
            <family val="3"/>
            <charset val="128"/>
          </rPr>
          <t>比較的大きな組織ではこの計画書を用いてください</t>
        </r>
      </text>
    </comment>
    <comment ref="AD11" authorId="3" shapeId="0" xr:uid="{00000000-0006-0000-0000-00000D000000}">
      <text>
        <r>
          <rPr>
            <sz val="11"/>
            <color indexed="81"/>
            <rFont val="MS P ゴシック"/>
            <family val="3"/>
            <charset val="128"/>
          </rPr>
          <t>重要な教育・訓練はこちらの記録に残すとよい</t>
        </r>
      </text>
    </comment>
    <comment ref="AO11" authorId="2" shapeId="0" xr:uid="{00000000-0006-0000-0000-00000E000000}">
      <text>
        <r>
          <rPr>
            <sz val="11"/>
            <color indexed="81"/>
            <rFont val="ＭＳ Ｐゴシック"/>
            <family val="3"/>
            <charset val="128"/>
          </rPr>
          <t>規模の大きな事業者は必須
概ね100名以上</t>
        </r>
      </text>
    </comment>
    <comment ref="C13" authorId="2" shapeId="0" xr:uid="{00000000-0006-0000-0000-00000F000000}">
      <text>
        <r>
          <rPr>
            <sz val="11"/>
            <color indexed="81"/>
            <rFont val="ＭＳ Ｐゴシック"/>
            <family val="3"/>
            <charset val="128"/>
          </rPr>
          <t>事業活動における環境への取組状況を「環境への取組の自己チェック（第５章）」を基に把握する。把握項目には、環境負荷の軽減等に貢献している製品・サービス等を含む。</t>
        </r>
      </text>
    </comment>
    <comment ref="V13" authorId="2" shapeId="0" xr:uid="{00000000-0006-0000-0000-000010000000}">
      <text>
        <r>
          <rPr>
            <sz val="11"/>
            <color indexed="81"/>
            <rFont val="ＭＳ Ｐゴシック"/>
            <family val="3"/>
            <charset val="128"/>
          </rPr>
          <t xml:space="preserve">要求事項 11 環境上の緊急事態への準備及び対応 
(１) 環境上の事故及び緊急事態を想定し，その対応策を定め，可能な範囲で定期的に試行すると共に訓練を実施する。 
(２) 事故や緊急事態の発生後及び試行の実施後に，対応策の有効性を検証し，必要に応じて改訂する。 </t>
        </r>
      </text>
    </comment>
    <comment ref="AO13" authorId="2" shapeId="0" xr:uid="{00000000-0006-0000-0000-000011000000}">
      <text>
        <r>
          <rPr>
            <sz val="11"/>
            <color indexed="81"/>
            <rFont val="ＭＳ Ｐゴシック"/>
            <family val="3"/>
            <charset val="128"/>
          </rPr>
          <t xml:space="preserve">要要求事項 13 取組状況の確認・評価，並びに問題の是正及び予防
（１） 取組状況の確認・評価に関して，以下の項目を適切な頻度で実施する。 
・ 環境経営目標の達成状況 
・ 環境経営計画の実施状況 
・ 環境関連法規等の遵守状況 
・ 重要度の高い環境負荷及び活動状況 
（２） 問題がある場合は是正処置を行い，問題の発生が予想される場合は，必
要に応じて予防処置を実施する。 
（３） 規模が比較的大きな組織の場合は，内部監査を実施する。 </t>
        </r>
      </text>
    </comment>
    <comment ref="W14" authorId="1" shapeId="0" xr:uid="{00000000-0006-0000-0000-000012000000}">
      <text>
        <r>
          <rPr>
            <sz val="9"/>
            <color indexed="81"/>
            <rFont val="ＭＳ Ｐゴシック"/>
            <family val="3"/>
            <charset val="128"/>
          </rPr>
          <t>訓練実施後に必要に応じて改定</t>
        </r>
      </text>
    </comment>
    <comment ref="AC14" authorId="1" shapeId="0" xr:uid="{00000000-0006-0000-0000-000013000000}">
      <text>
        <r>
          <rPr>
            <sz val="11"/>
            <color indexed="81"/>
            <rFont val="ＭＳ Ｐゴシック"/>
            <family val="3"/>
            <charset val="128"/>
          </rPr>
          <t>必要に応じて変更してください</t>
        </r>
      </text>
    </comment>
    <comment ref="C15" authorId="2" shapeId="0" xr:uid="{00000000-0006-0000-0000-000014000000}">
      <text>
        <r>
          <rPr>
            <sz val="11"/>
            <color indexed="81"/>
            <rFont val="ＭＳ Ｐゴシック"/>
            <family val="3"/>
            <charset val="128"/>
          </rPr>
          <t xml:space="preserve">要求事項 ５ 環境関連法規などの取りまとめ
(１) 事業を行うに当たって遵守しなければならない環境関連法規及びその他の環境関連の要求等，及び遵守のための組織の取組を整理し，一覧表等に取りまとめる。 
(２) 環境関連法規等は常に最新のものとなるよう管理する。 </t>
        </r>
      </text>
    </comment>
    <comment ref="V16" authorId="2" shapeId="0" xr:uid="{00000000-0006-0000-0000-000015000000}">
      <text>
        <r>
          <rPr>
            <sz val="11"/>
            <color indexed="81"/>
            <rFont val="ＭＳ Ｐゴシック"/>
            <family val="3"/>
            <charset val="128"/>
          </rPr>
          <t>要求事項 ９ 環境コミュニケーションの実施 
エコアクション２１の取組を適切に実行するため，以下のコミュニケーション活動を実施する。 
・ 組織内において，エコアクション２１に関する内部コミュニケーションを行う。 
・ 外部からの環境に関する苦情や要望を受け付け，必要な対応と再発防止を行う。 
・ 本ガイドライン第３章に掲げる環境経営レポートを年次で作成し，公表する。</t>
        </r>
      </text>
    </comment>
    <comment ref="C17" authorId="1" shapeId="0" xr:uid="{00000000-0006-0000-0000-000016000000}">
      <text>
        <r>
          <rPr>
            <sz val="11"/>
            <color indexed="81"/>
            <rFont val="ＭＳ Ｐゴシック"/>
            <family val="3"/>
            <charset val="128"/>
          </rPr>
          <t>要求事項 １．取組の対象組織・活動の明確化
(１) 組織は，原則として全組織・全活動（事業活動及び製品・サービス）を対象としてエコアクション２１に取り組み，環境経営システムを構築・運用・維持する。 
(２) 認証・登録に当たっては，対象組織及び活動を明確にする。</t>
        </r>
      </text>
    </comment>
    <comment ref="V18" authorId="2" shapeId="0" xr:uid="{00000000-0006-0000-0000-000017000000}">
      <text>
        <r>
          <rPr>
            <sz val="11"/>
            <color indexed="81"/>
            <rFont val="ＭＳ Ｐゴシック"/>
            <family val="3"/>
            <charset val="128"/>
          </rPr>
          <t>要求事項 10 実施及び運用 
(１) 環境経営方針，環境経営目標及び環境経営計画の達成並びに環境関連法規等の遵守に必要な取組を実施する。 
(２) 環境経営方針，環境経営目標を達成するため，実施に当たっての手順を定め，必要に応じて文書化し，運用する。</t>
        </r>
      </text>
    </comment>
    <comment ref="V19" authorId="2" shapeId="0" xr:uid="{00000000-0006-0000-0000-000018000000}">
      <text>
        <r>
          <rPr>
            <sz val="9"/>
            <color indexed="81"/>
            <rFont val="ＭＳ Ｐゴシック"/>
            <family val="3"/>
            <charset val="128"/>
          </rPr>
          <t>必要に応じて追加してください</t>
        </r>
      </text>
    </comment>
    <comment ref="AO19" authorId="2" shapeId="0" xr:uid="{00000000-0006-0000-0000-000019000000}">
      <text>
        <r>
          <rPr>
            <sz val="11"/>
            <color indexed="81"/>
            <rFont val="ＭＳ Ｐゴシック"/>
            <family val="3"/>
            <charset val="128"/>
          </rPr>
          <t xml:space="preserve">要求事項 14 代表者による全体の評価と見直し・指示
代表者は，定期的にエコアクション２１に基づく環境経営全体の取組状況及びその効果を評価し，以下の項目を含む全般的な見直しを実施し，必要な指示を行う。 
・ 環境経営方針 
・ 環境経営目標・環境経営計画 
・ 実施体制 </t>
        </r>
      </text>
    </comment>
    <comment ref="V20" authorId="2" shapeId="0" xr:uid="{00000000-0006-0000-0000-00001A000000}">
      <text>
        <r>
          <rPr>
            <sz val="11"/>
            <color indexed="81"/>
            <rFont val="ＭＳ Ｐゴシック"/>
            <family val="3"/>
            <charset val="128"/>
          </rPr>
          <t xml:space="preserve">要求事項 ７ 実施体制の構築
代表者は以下の事項を実施する。 
・ エコアクション２１を運用，維持し，環境経営を実践するために効果的な実施体制を構築する。 
・ 実施体制においては，各自の役割，責任及び権限を定め，全従業員に周知する。 
・ エコアクション２１を運用し，維持するための経営資源を用意する。 </t>
        </r>
      </text>
    </comment>
    <comment ref="V21" authorId="2" shapeId="0" xr:uid="{00000000-0006-0000-0000-00001B000000}">
      <text>
        <r>
          <rPr>
            <sz val="11"/>
            <color indexed="81"/>
            <rFont val="ＭＳ Ｐゴシック"/>
            <family val="3"/>
            <charset val="128"/>
          </rPr>
          <t xml:space="preserve">要求事項 12 文書類の作成・管理
（１） エコアクション２１の取組を実施するために以下の 14 種類の文書類，及び組織が必要な文書類（紙又は電子媒体）を作成し，適切に管理する。 
・ 環境経営方針 
・ 環境への負荷の自己チェック等の結果 
・ 環境への取組の自己チェックの結果 
・ 環境関連法規等の取りまとめ 
・ 環境経営目標・環境経営計画 
・ 実施体制（組織図に役割等を記したものでも可） 
・ 外部からの苦情等の受付け結果 
・ 環境経営レポート 
・ 事故及び緊急事態の想定結果及びその対応策 
・ 環境上の緊急事態の対応の試行及び訓練の結果 
・ 環境経営目標の達成状況及び環境経営計画の実施状況，その評価結果
・ 問題点の是正処置及び予防処置の結果 
・ 環境関連法規等の遵守状況のチェック結果 
・ 代表者による全体の取組状況の評価及び見直しの結果 
（２） 組織が，取組の際に必要と判断した手順書 </t>
        </r>
      </text>
    </comment>
    <comment ref="AR24" authorId="3" shapeId="0" xr:uid="{00000000-0006-0000-0000-00001C000000}">
      <text>
        <r>
          <rPr>
            <sz val="11"/>
            <color indexed="81"/>
            <rFont val="MS P ゴシック"/>
            <family val="3"/>
            <charset val="128"/>
          </rPr>
          <t xml:space="preserve">１．環境経営レポートの作成及び公表と活用
次の項目を盛り込んだ環境経営レポートを定期的に（原則毎年度）作成する。 
■計画の策定（PLAN） 
(１) 組織の概要（事業所名，所在地，事業の概要，事業規模等） 
(２) 対象範囲（認証・登録範囲），レポートの対象期間及び発行日 
(３) 環境経営方針 
(４) 環境経営目標 
(５) 環境経営計画 
■計画の実施（DO） 
(６) 環境経営計画に基づき実施した取組内容（実施体制を含む） 
■取組状況の確認及び評価（CHECK） 
(７) 環境経営目標及び環境経営計画の実績・取組結果とその評価（実績には二酸化炭素総排出量を含む） 
(８) 環境関連法規等の遵守状況の確認及び評価の結果，並びに違反，訴訟
等の有無 
■全体の評価と見直し（ACT） 
(９) 代表者による全体の評価と見直し・指示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宇田　吉明</author>
    <author>宇田吉明</author>
    <author>UDA YOSHIAKI</author>
  </authors>
  <commentList>
    <comment ref="A2" authorId="0" shapeId="0" xr:uid="{00000000-0006-0000-0800-000001000000}">
      <text>
        <r>
          <rPr>
            <sz val="9"/>
            <color indexed="81"/>
            <rFont val="ＭＳ Ｐゴシック"/>
            <family val="3"/>
            <charset val="128"/>
          </rPr>
          <t xml:space="preserve">□ガイドライン要求事項 
(１) 要求事項２～５（経営における課題とチャンスの明確化，環境経営方針の策定，環境への負荷と環境への取組状況の把握及び評価，環境関連法規などの取りまとめ）を踏まえて，具体的な環境経営目標及び環境経営計画を策定する。 
(２) 環境経営目標は，可能な限り数値化し， 以下の事項に関する目標を設定する。 
・ 二酸化炭素排出量の削減 
・ 廃棄物排出量の削減 
・ 水使用量の削減 
・ 化学物質使用量の削減 
・ 自らが生産・販売・提供する製品の環境性能の向上及びサービスの改善 
(３) 環境経営計画には，環境経営目標を達成するための具体的な手段，日程及び責任者を定める。 
(４) 環境経営目標及び環境経営計画は，毎年度及び要求事項２～５の大きな変更時に見直しをする。 
(５) 環境経営目標と環境経営計画は，関係する従業員に周知する。 </t>
        </r>
      </text>
    </comment>
    <comment ref="G2" authorId="0" shapeId="0" xr:uid="{5A71BA2D-2350-4550-AF83-916FDF128157}">
      <text>
        <r>
          <rPr>
            <sz val="9"/>
            <color indexed="81"/>
            <rFont val="ＭＳ Ｐゴシック"/>
            <family val="3"/>
            <charset val="128"/>
          </rPr>
          <t xml:space="preserve">□ガイドライン要求事項
（１）環境経営システムに関する以下の項目の確認・評価を適切な頻度で実施する。 
・ 環境経営目標の達成状況 
・ 環境経営計画の実施状況 
・ 環境関連法規などの遵守状況 
・ 重要度の高い環境負荷の状況及び取組の実施状況 
（２）問題がある場合は是正処置を行い，問題の発生が予想される場合は, 必要に応じて予防処置を実施する。 
（３）規模が比較的大きな組織の場合は，内部監査を実施する。 </t>
        </r>
      </text>
    </comment>
    <comment ref="M2" authorId="0" shapeId="0" xr:uid="{3F7785FF-FC3F-4100-BBA1-E9B47CE3AD4B}">
      <text>
        <r>
          <rPr>
            <sz val="9"/>
            <color indexed="81"/>
            <rFont val="ＭＳ Ｐゴシック"/>
            <family val="3"/>
            <charset val="128"/>
          </rPr>
          <t xml:space="preserve">□ガイドライン要求事項
（１）環境経営システムに関する以下の項目の確認・評価を適切な頻度で実施する。 
・ 環境経営目標の達成状況 
・ 環境経営計画の実施状況 
・ 環境関連法規などの遵守状況 
・ 重要度の高い環境負荷の状況及び取組の実施状況 
（２）問題がある場合は是正処置を行い，問題の発生が予想される場合は, 必要に応じて予防処置を実施する。 
（３）規模が比較的大きな組織の場合は，内部監査を実施する。 </t>
        </r>
      </text>
    </comment>
    <comment ref="P2" authorId="0" shapeId="0" xr:uid="{D78280FD-5A76-4699-8AB8-BF3483EFD5D2}">
      <text>
        <r>
          <rPr>
            <sz val="9"/>
            <color indexed="81"/>
            <rFont val="ＭＳ Ｐゴシック"/>
            <family val="3"/>
            <charset val="128"/>
          </rPr>
          <t xml:space="preserve">□ガイドライン要求事項
（１）環境経営システムに関する以下の項目の確認・評価を適切な頻度で実施する。 
・ 環境経営目標の達成状況 
・ 環境経営計画の実施状況 
・ 環境関連法規などの遵守状況 
・ 重要度の高い環境負荷の状況及び取組の実施状況 
（２）問題がある場合は是正処置を行い，問題の発生が予想される場合は, 必要に応じて予防処置を実施する。 
（３）規模が比較的大きな組織の場合は，内部監査を実施する。 </t>
        </r>
      </text>
    </comment>
    <comment ref="O3" authorId="1" shapeId="0" xr:uid="{00000000-0006-0000-0800-000002000000}">
      <text>
        <r>
          <rPr>
            <b/>
            <sz val="9"/>
            <color indexed="81"/>
            <rFont val="MS P ゴシック"/>
            <family val="3"/>
            <charset val="128"/>
          </rPr>
          <t>毎年期初に作成するため、作成時の日付を入れる</t>
        </r>
      </text>
    </comment>
    <comment ref="Y3" authorId="0" shapeId="0" xr:uid="{00000000-0006-0000-0800-000003000000}">
      <text>
        <r>
          <rPr>
            <sz val="9"/>
            <color indexed="81"/>
            <rFont val="ＭＳ Ｐゴシック"/>
            <family val="3"/>
            <charset val="128"/>
          </rPr>
          <t>名前を記載</t>
        </r>
      </text>
    </comment>
    <comment ref="O4" authorId="0" shapeId="0" xr:uid="{00000000-0006-0000-0800-000004000000}">
      <text>
        <r>
          <rPr>
            <b/>
            <sz val="9"/>
            <color indexed="81"/>
            <rFont val="ＭＳ Ｐゴシック"/>
            <family val="3"/>
            <charset val="128"/>
          </rPr>
          <t>目標値:や達成手段の追加・変更があれば、更新日を記入</t>
        </r>
        <r>
          <rPr>
            <sz val="9"/>
            <color indexed="81"/>
            <rFont val="ＭＳ Ｐゴシック"/>
            <family val="3"/>
            <charset val="128"/>
          </rPr>
          <t xml:space="preserve">
</t>
        </r>
      </text>
    </comment>
    <comment ref="A5" authorId="0" shapeId="0" xr:uid="{00000000-0006-0000-0800-000005000000}">
      <text>
        <r>
          <rPr>
            <sz val="9"/>
            <color indexed="81"/>
            <rFont val="ＭＳ Ｐゴシック"/>
            <family val="3"/>
            <charset val="128"/>
          </rPr>
          <t xml:space="preserve">環境方針で示した具体的な取り組みを全て記載（キーワードでよい）:
</t>
        </r>
      </text>
    </comment>
    <comment ref="B5" authorId="0" shapeId="0" xr:uid="{00000000-0006-0000-0800-000006000000}">
      <text>
        <r>
          <rPr>
            <sz val="9"/>
            <color indexed="81"/>
            <rFont val="ＭＳ Ｐゴシック"/>
            <family val="3"/>
            <charset val="128"/>
          </rPr>
          <t xml:space="preserve">・環境経営方針に記載された項目（取組）が，環境経営目標として適切に展開され，整合しているか
・環境負荷及び環境への取組状況の把握・評価結果を踏まえているか
・具体的な環境目標となっており，可能な限り数値化されているか
・二酸化炭素排出量，廃棄物排出量及び総排水量（水使用量）の目標が設定されているか
・これらの目標を設定していない場合は，その理由が明らかで，かつ妥当なものかどうか（その理由を環境活動レポートに記載しているか）
・二酸化炭素排出量について，電力量やガソリン使用量など日常使用している項目で目標の設定がなされている場合，CO2換算しているか
・環境負荷の大きな本業に関連する環境目標（及び環境活動計画）を記載しているか
・３～５年程度を目処とした中長期の目標と単年度の目標が設定されているか
:
</t>
        </r>
      </text>
    </comment>
    <comment ref="F5" authorId="0" shapeId="0" xr:uid="{00000000-0006-0000-0800-000007000000}">
      <text>
        <r>
          <rPr>
            <sz val="9"/>
            <color indexed="81"/>
            <rFont val="ＭＳ Ｐゴシック"/>
            <family val="3"/>
            <charset val="128"/>
          </rPr>
          <t>取組の自己チェックリストで◎〇△をつけた項目を記載する</t>
        </r>
      </text>
    </comment>
    <comment ref="T5" authorId="0" shapeId="0" xr:uid="{399E202F-A686-47BE-8BB6-54A92947D77A}">
      <text>
        <r>
          <rPr>
            <b/>
            <sz val="9"/>
            <color indexed="81"/>
            <rFont val="MS P ゴシック"/>
            <family val="3"/>
            <charset val="128"/>
          </rPr>
          <t>F列目標達成手段について評価</t>
        </r>
      </text>
    </comment>
    <comment ref="G6" authorId="0" shapeId="0" xr:uid="{D8116E88-A353-4511-95DF-1F521BE738BA}">
      <text>
        <r>
          <rPr>
            <b/>
            <sz val="9"/>
            <color indexed="81"/>
            <rFont val="MS P ゴシック"/>
            <family val="3"/>
            <charset val="128"/>
          </rPr>
          <t>全員参加とするため、できるだけ役割を分担する</t>
        </r>
      </text>
    </comment>
    <comment ref="H6" authorId="0" shapeId="0" xr:uid="{00000000-0006-0000-0800-000008000000}">
      <text>
        <r>
          <rPr>
            <sz val="9"/>
            <color indexed="81"/>
            <rFont val="ＭＳ Ｐゴシック"/>
            <family val="3"/>
            <charset val="128"/>
          </rPr>
          <t>自社の事業年度に合わせる。
あるいは、自社が適切とした年度に合わせる。
負荷記録表より自動転記</t>
        </r>
      </text>
    </comment>
    <comment ref="A7" authorId="0" shapeId="0" xr:uid="{00000000-0006-0000-0800-000009000000}">
      <text>
        <r>
          <rPr>
            <sz val="9"/>
            <color indexed="81"/>
            <rFont val="ＭＳ Ｐゴシック"/>
            <family val="3"/>
            <charset val="128"/>
          </rPr>
          <t>環境方針に掲げた行動指針のキーワードを記載する</t>
        </r>
      </text>
    </comment>
    <comment ref="T7" authorId="2" shapeId="0" xr:uid="{00000000-0006-0000-0800-00000A000000}">
      <text>
        <r>
          <rPr>
            <b/>
            <sz val="9"/>
            <color indexed="81"/>
            <rFont val="ＭＳ Ｐゴシック"/>
            <family val="3"/>
            <charset val="128"/>
          </rPr>
          <t>プルダウンで選択
四半期ごとに評価してください
△や×の場合、右の評価欄になぜできなかったのか、今後どうするのかを記載してください</t>
        </r>
      </text>
    </comment>
    <comment ref="V7" authorId="0" shapeId="0" xr:uid="{00000000-0006-0000-0800-00000B000000}">
      <text>
        <r>
          <rPr>
            <sz val="9"/>
            <color indexed="81"/>
            <rFont val="ＭＳ Ｐゴシック"/>
            <family val="3"/>
            <charset val="128"/>
          </rPr>
          <t>・評価は、目標値に対してのみでなく、計画した行動（達成手段）ができたかどうかについても評価し、今後どうするかについても記載します。</t>
        </r>
      </text>
    </comment>
    <comment ref="B9" authorId="2" shapeId="0" xr:uid="{00000000-0006-0000-0800-00000C000000}">
      <text>
        <r>
          <rPr>
            <sz val="9"/>
            <color indexed="81"/>
            <rFont val="ＭＳ Ｐゴシック"/>
            <family val="3"/>
            <charset val="128"/>
          </rPr>
          <t>前年度とするかいつを基準とするか事業者の判断で決めてよい</t>
        </r>
      </text>
    </comment>
    <comment ref="D9" authorId="0" shapeId="0" xr:uid="{00000000-0006-0000-0800-00000D000000}">
      <text>
        <r>
          <rPr>
            <sz val="9"/>
            <color indexed="81"/>
            <rFont val="ＭＳ Ｐゴシック"/>
            <family val="3"/>
            <charset val="128"/>
          </rPr>
          <t>基準年度の月別データの合計が自動計算される</t>
        </r>
      </text>
    </comment>
    <comment ref="G9" authorId="0" shapeId="0" xr:uid="{00000000-0006-0000-0800-00000E000000}">
      <text>
        <r>
          <rPr>
            <sz val="9"/>
            <color indexed="81"/>
            <rFont val="ＭＳ Ｐゴシック"/>
            <family val="3"/>
            <charset val="128"/>
          </rPr>
          <t>できるだけ役割を分担する</t>
        </r>
      </text>
    </comment>
    <comment ref="E10" authorId="0" shapeId="0" xr:uid="{00000000-0006-0000-0800-00000F000000}">
      <text>
        <r>
          <rPr>
            <sz val="9"/>
            <color indexed="81"/>
            <rFont val="ＭＳ Ｐゴシック"/>
            <family val="3"/>
            <charset val="128"/>
          </rPr>
          <t>使用する二酸化炭素排出係数
負荷記録表から自動転記</t>
        </r>
      </text>
    </comment>
    <comment ref="H12" authorId="0" shapeId="0" xr:uid="{00000000-0006-0000-0800-000010000000}">
      <text>
        <r>
          <rPr>
            <sz val="9"/>
            <color indexed="81"/>
            <rFont val="ＭＳ Ｐゴシック"/>
            <family val="3"/>
            <charset val="128"/>
          </rPr>
          <t>負荷記録表から転記される</t>
        </r>
      </text>
    </comment>
    <comment ref="D14" authorId="0" shapeId="0" xr:uid="{00000000-0006-0000-0800-000011000000}">
      <text>
        <r>
          <rPr>
            <sz val="9"/>
            <color indexed="81"/>
            <rFont val="ＭＳ Ｐゴシック"/>
            <family val="3"/>
            <charset val="128"/>
          </rPr>
          <t>目標の基準年度比を入力
最初は先月までの基準年度と今年度の累計値を参考にして適切な数値を設定する）</t>
        </r>
      </text>
    </comment>
    <comment ref="D15" authorId="0" shapeId="0" xr:uid="{00000000-0006-0000-0800-000012000000}">
      <text>
        <r>
          <rPr>
            <sz val="9"/>
            <color indexed="81"/>
            <rFont val="ＭＳ Ｐゴシック"/>
            <family val="3"/>
            <charset val="128"/>
          </rPr>
          <t>増減率が自動ででる</t>
        </r>
      </text>
    </comment>
    <comment ref="D16" authorId="0" shapeId="0" xr:uid="{00000000-0006-0000-0800-000013000000}">
      <text>
        <r>
          <rPr>
            <sz val="9"/>
            <color indexed="81"/>
            <rFont val="ＭＳ Ｐゴシック"/>
            <family val="3"/>
            <charset val="128"/>
          </rPr>
          <t>基準年度値×基準年度比</t>
        </r>
      </text>
    </comment>
    <comment ref="H16" authorId="1" shapeId="0" xr:uid="{BABC40AE-29B3-4D67-B009-66F077F9BDE0}">
      <text>
        <r>
          <rPr>
            <sz val="9"/>
            <color indexed="81"/>
            <rFont val="MS P ゴシック"/>
            <family val="3"/>
            <charset val="128"/>
          </rPr>
          <t>今期の目標（％）を乗じた数値が自動で入る</t>
        </r>
      </text>
    </comment>
    <comment ref="F18" authorId="0" shapeId="0" xr:uid="{3DF59501-FDFD-4671-A7B9-A2313AA1E073}">
      <text>
        <r>
          <rPr>
            <sz val="9"/>
            <color indexed="81"/>
            <rFont val="ＭＳ Ｐゴシック"/>
            <family val="3"/>
            <charset val="128"/>
          </rPr>
          <t>取組の自己チェックリストで今後検討するとした項目（△印をつけた項目）の主要な項目を記載する</t>
        </r>
      </text>
    </comment>
    <comment ref="H18" authorId="1" shapeId="0" xr:uid="{00000000-0006-0000-0800-000014000000}">
      <text>
        <r>
          <rPr>
            <sz val="9"/>
            <color indexed="81"/>
            <rFont val="MS P ゴシック"/>
            <family val="3"/>
            <charset val="128"/>
          </rPr>
          <t>今期の目標（％）を乗じた数値が自動で入る</t>
        </r>
      </text>
    </comment>
    <comment ref="H20" authorId="1" shapeId="0" xr:uid="{00000000-0006-0000-0800-000016000000}">
      <text>
        <r>
          <rPr>
            <sz val="9"/>
            <color indexed="81"/>
            <rFont val="MS P ゴシック"/>
            <family val="3"/>
            <charset val="128"/>
          </rPr>
          <t>負荷記録表より自動転記される</t>
        </r>
      </text>
    </comment>
    <comment ref="V20" authorId="2" shapeId="0" xr:uid="{00000000-0006-0000-0800-000017000000}">
      <text/>
    </comment>
    <comment ref="T23" authorId="2" shapeId="0" xr:uid="{00000000-0006-0000-0800-000018000000}">
      <text>
        <r>
          <rPr>
            <b/>
            <sz val="9"/>
            <color indexed="81"/>
            <rFont val="ＭＳ Ｐゴシック"/>
            <family val="3"/>
            <charset val="128"/>
          </rPr>
          <t>今年度の基準年度比</t>
        </r>
      </text>
    </comment>
    <comment ref="T27" authorId="2" shapeId="0" xr:uid="{00000000-0006-0000-0800-000019000000}">
      <text>
        <r>
          <rPr>
            <b/>
            <sz val="9"/>
            <color indexed="81"/>
            <rFont val="ＭＳ Ｐゴシック"/>
            <family val="3"/>
            <charset val="128"/>
          </rPr>
          <t>今年度の評価（自動評価）
達成○　未達成×</t>
        </r>
      </text>
    </comment>
    <comment ref="H28" authorId="1" shapeId="0" xr:uid="{8031E2FA-8068-4005-9B50-BFC5D7464726}">
      <text>
        <r>
          <rPr>
            <b/>
            <sz val="9"/>
            <color indexed="81"/>
            <rFont val="ＭＳ Ｐゴシック"/>
            <family val="3"/>
            <charset val="128"/>
          </rPr>
          <t>小数点は自社に合わせて変更する</t>
        </r>
      </text>
    </comment>
    <comment ref="H36" authorId="1" shapeId="0" xr:uid="{00000000-0006-0000-0800-00001A000000}">
      <text>
        <r>
          <rPr>
            <b/>
            <sz val="9"/>
            <color indexed="81"/>
            <rFont val="ＭＳ Ｐゴシック"/>
            <family val="3"/>
            <charset val="128"/>
          </rPr>
          <t>小数点は自社に合わせて変更する</t>
        </r>
      </text>
    </comment>
    <comment ref="B44" authorId="0" shapeId="0" xr:uid="{610DDF65-C787-4EE0-9F6C-D9350BA3154B}">
      <text>
        <r>
          <rPr>
            <b/>
            <sz val="9"/>
            <color indexed="81"/>
            <rFont val="MS P ゴシック"/>
            <family val="3"/>
            <charset val="128"/>
          </rPr>
          <t>LPG削減を目標に変更数r場合は、名称を変更し、基準年度と婚宴度のデータのリンクを変更してください</t>
        </r>
      </text>
    </comment>
    <comment ref="T44" authorId="2" shapeId="0" xr:uid="{00000000-0006-0000-0800-00001B000000}">
      <text>
        <r>
          <rPr>
            <b/>
            <sz val="9"/>
            <color indexed="81"/>
            <rFont val="ＭＳ Ｐゴシック"/>
            <family val="3"/>
            <charset val="128"/>
          </rPr>
          <t>プルダウンで選択</t>
        </r>
      </text>
    </comment>
    <comment ref="V44" authorId="0" shapeId="0" xr:uid="{00000000-0006-0000-0800-00001C000000}">
      <text>
        <r>
          <rPr>
            <sz val="9"/>
            <color indexed="81"/>
            <rFont val="ＭＳ Ｐゴシック"/>
            <family val="3"/>
            <charset val="128"/>
          </rPr>
          <t>・評価は、目標値に対してのみでなく、計画した行動（達成手段）ができたかどうかについても評価し、今後どうするかについても記載します。</t>
        </r>
      </text>
    </comment>
    <comment ref="D46" authorId="0" shapeId="0" xr:uid="{00000000-0006-0000-0800-00001E000000}">
      <text>
        <r>
          <rPr>
            <sz val="9"/>
            <color indexed="81"/>
            <rFont val="ＭＳ Ｐゴシック"/>
            <family val="3"/>
            <charset val="128"/>
          </rPr>
          <t>基準年度の月別データを入れると自動計算される</t>
        </r>
      </text>
    </comment>
    <comment ref="G46" authorId="0" shapeId="0" xr:uid="{00000000-0006-0000-0800-00001F000000}">
      <text>
        <r>
          <rPr>
            <sz val="9"/>
            <color indexed="81"/>
            <rFont val="ＭＳ Ｐゴシック"/>
            <family val="3"/>
            <charset val="128"/>
          </rPr>
          <t>できるだけ役割を分担する</t>
        </r>
      </text>
    </comment>
    <comment ref="E47" authorId="0" shapeId="0" xr:uid="{00000000-0006-0000-0800-000020000000}">
      <text>
        <r>
          <rPr>
            <sz val="9"/>
            <color indexed="81"/>
            <rFont val="ＭＳ Ｐゴシック"/>
            <family val="3"/>
            <charset val="128"/>
          </rPr>
          <t>使用する二酸化炭素排出係数を入力</t>
        </r>
      </text>
    </comment>
    <comment ref="D50" authorId="0" shapeId="0" xr:uid="{00000000-0006-0000-0800-000021000000}">
      <text>
        <r>
          <rPr>
            <sz val="9"/>
            <color indexed="81"/>
            <rFont val="ＭＳ Ｐゴシック"/>
            <family val="3"/>
            <charset val="128"/>
          </rPr>
          <t>目標の基準年度比を入力
最初は先月までの基準年度と今年度の累計値を参考にして適切な数値を設定する）</t>
        </r>
      </text>
    </comment>
    <comment ref="D51" authorId="0" shapeId="0" xr:uid="{00000000-0006-0000-0800-000022000000}">
      <text>
        <r>
          <rPr>
            <sz val="9"/>
            <color indexed="81"/>
            <rFont val="ＭＳ Ｐゴシック"/>
            <family val="3"/>
            <charset val="128"/>
          </rPr>
          <t>増減率が自動ででる</t>
        </r>
      </text>
    </comment>
    <comment ref="D52" authorId="0" shapeId="0" xr:uid="{00000000-0006-0000-0800-000023000000}">
      <text>
        <r>
          <rPr>
            <sz val="9"/>
            <color indexed="81"/>
            <rFont val="ＭＳ Ｐゴシック"/>
            <family val="3"/>
            <charset val="128"/>
          </rPr>
          <t>基準年度値×基準年度比</t>
        </r>
      </text>
    </comment>
    <comment ref="F54" authorId="0" shapeId="0" xr:uid="{C09A9FE0-688F-4D74-B08E-34E9E121B351}">
      <text>
        <r>
          <rPr>
            <sz val="9"/>
            <color indexed="81"/>
            <rFont val="ＭＳ Ｐゴシック"/>
            <family val="3"/>
            <charset val="128"/>
          </rPr>
          <t>取組の自己チェックリストで今後検討するとした項目（△印をつけた項目）の主要な項目を記載する</t>
        </r>
      </text>
    </comment>
    <comment ref="V54" authorId="2" shapeId="0" xr:uid="{00000000-0006-0000-0800-000025000000}">
      <text/>
    </comment>
    <comment ref="E55" authorId="2" shapeId="0" xr:uid="{00000000-0006-0000-0800-000026000000}">
      <text>
        <r>
          <rPr>
            <sz val="9"/>
            <color indexed="81"/>
            <rFont val="ＭＳ Ｐゴシック"/>
            <family val="3"/>
            <charset val="128"/>
          </rPr>
          <t>年度終了後に
今年度の実績を踏まえて
次年度以降の削減率を見直す
この数値が環境活動レポートにも転記される</t>
        </r>
      </text>
    </comment>
    <comment ref="T56" authorId="2" shapeId="0" xr:uid="{00000000-0006-0000-0800-000027000000}">
      <text>
        <r>
          <rPr>
            <b/>
            <sz val="9"/>
            <color indexed="81"/>
            <rFont val="ＭＳ Ｐゴシック"/>
            <family val="3"/>
            <charset val="128"/>
          </rPr>
          <t>今年度の基準年度比</t>
        </r>
      </text>
    </comment>
    <comment ref="E58" authorId="1" shapeId="0" xr:uid="{55F31885-6F59-4134-9674-2B577AD7A42B}">
      <text>
        <r>
          <rPr>
            <b/>
            <sz val="9"/>
            <color indexed="81"/>
            <rFont val="MS P ゴシック"/>
            <family val="3"/>
            <charset val="128"/>
          </rPr>
          <t>原単位は下の行を再表示</t>
        </r>
      </text>
    </comment>
    <comment ref="T58" authorId="2" shapeId="0" xr:uid="{00000000-0006-0000-0800-000028000000}">
      <text>
        <r>
          <rPr>
            <b/>
            <sz val="9"/>
            <color indexed="81"/>
            <rFont val="ＭＳ Ｐゴシック"/>
            <family val="3"/>
            <charset val="128"/>
          </rPr>
          <t>今年度の評価（自動評価）
達成○　未達成×</t>
        </r>
      </text>
    </comment>
    <comment ref="H59" authorId="1" shapeId="0" xr:uid="{00000000-0006-0000-0800-000029000000}">
      <text>
        <r>
          <rPr>
            <b/>
            <sz val="9"/>
            <color indexed="81"/>
            <rFont val="ＭＳ Ｐゴシック"/>
            <family val="3"/>
            <charset val="128"/>
          </rPr>
          <t>小数点は自社に合わせて変更する</t>
        </r>
      </text>
    </comment>
    <comment ref="T67" authorId="2" shapeId="0" xr:uid="{00000000-0006-0000-0800-00002A000000}">
      <text>
        <r>
          <rPr>
            <b/>
            <sz val="9"/>
            <color indexed="81"/>
            <rFont val="ＭＳ Ｐゴシック"/>
            <family val="3"/>
            <charset val="128"/>
          </rPr>
          <t>プルダウンで選択</t>
        </r>
      </text>
    </comment>
    <comment ref="F78" authorId="0" shapeId="0" xr:uid="{FBF9293E-FB47-4C96-8024-60952161C7BC}">
      <text>
        <r>
          <rPr>
            <sz val="9"/>
            <color indexed="81"/>
            <rFont val="ＭＳ Ｐゴシック"/>
            <family val="3"/>
            <charset val="128"/>
          </rPr>
          <t>取組の自己チェックリストで今後検討するとした項目（△印をつけた項目）の主要な項目を記載する</t>
        </r>
      </text>
    </comment>
    <comment ref="T81" authorId="2" shapeId="0" xr:uid="{00000000-0006-0000-0800-00002D000000}">
      <text>
        <r>
          <rPr>
            <b/>
            <sz val="9"/>
            <color indexed="81"/>
            <rFont val="ＭＳ Ｐゴシック"/>
            <family val="3"/>
            <charset val="128"/>
          </rPr>
          <t>今年度の基準年度比</t>
        </r>
      </text>
    </comment>
    <comment ref="E82" authorId="0" shapeId="0" xr:uid="{00000000-0006-0000-0800-00002E000000}">
      <text>
        <r>
          <rPr>
            <sz val="9"/>
            <color indexed="81"/>
            <rFont val="ＭＳ Ｐゴシック"/>
            <family val="3"/>
            <charset val="128"/>
          </rPr>
          <t>今期の目標を踏まえて設定する。
今期が終了後はその実績を踏まえて見直す。</t>
        </r>
      </text>
    </comment>
    <comment ref="F82" authorId="1" shapeId="0" xr:uid="{1F0EF6BD-32CD-4F4C-A180-BCD71C1F9099}">
      <text>
        <r>
          <rPr>
            <b/>
            <sz val="9"/>
            <color indexed="81"/>
            <rFont val="MS P ゴシック"/>
            <family val="3"/>
            <charset val="128"/>
          </rPr>
          <t>燃費による管理は下の行を再表示</t>
        </r>
      </text>
    </comment>
    <comment ref="E83" authorId="0" shapeId="0" xr:uid="{00000000-0006-0000-0800-00002F000000}">
      <text>
        <r>
          <rPr>
            <sz val="9"/>
            <color indexed="81"/>
            <rFont val="ＭＳ Ｐゴシック"/>
            <family val="3"/>
            <charset val="128"/>
          </rPr>
          <t>今期の目標を踏まえて設定する。
今期が終了後はその実績を踏まえて見直す。</t>
        </r>
      </text>
    </comment>
    <comment ref="F83" authorId="1" shapeId="0" xr:uid="{091FD83D-E3F7-433C-A0D4-D0AE44652E9F}">
      <text>
        <r>
          <rPr>
            <b/>
            <sz val="9"/>
            <color indexed="81"/>
            <rFont val="MS P ゴシック"/>
            <family val="3"/>
            <charset val="128"/>
          </rPr>
          <t>燃費による管理は下の行を再表示</t>
        </r>
      </text>
    </comment>
    <comment ref="T83" authorId="2" shapeId="0" xr:uid="{00000000-0006-0000-0800-000030000000}">
      <text>
        <r>
          <rPr>
            <sz val="9"/>
            <color indexed="81"/>
            <rFont val="ＭＳ Ｐゴシック"/>
            <family val="3"/>
            <charset val="128"/>
          </rPr>
          <t>今年度の評価
達成○　未達成×</t>
        </r>
      </text>
    </comment>
    <comment ref="T87" authorId="1" shapeId="0" xr:uid="{680471F9-C368-4DE0-87B0-12C1FA38ED22}">
      <text>
        <r>
          <rPr>
            <b/>
            <sz val="9"/>
            <color indexed="81"/>
            <rFont val="MS P ゴシック"/>
            <family val="3"/>
            <charset val="128"/>
          </rPr>
          <t>累計燃費</t>
        </r>
      </text>
    </comment>
    <comment ref="T92" authorId="2" shapeId="0" xr:uid="{00000000-0006-0000-0800-000031000000}">
      <text>
        <r>
          <rPr>
            <b/>
            <sz val="9"/>
            <color indexed="81"/>
            <rFont val="ＭＳ Ｐゴシック"/>
            <family val="3"/>
            <charset val="128"/>
          </rPr>
          <t>プルダウンで選択</t>
        </r>
      </text>
    </comment>
    <comment ref="G94" authorId="0" shapeId="0" xr:uid="{00000000-0006-0000-0800-000033000000}">
      <text>
        <r>
          <rPr>
            <sz val="9"/>
            <color indexed="81"/>
            <rFont val="ＭＳ Ｐゴシック"/>
            <family val="3"/>
            <charset val="128"/>
          </rPr>
          <t>できるだけ役割を分担する</t>
        </r>
      </text>
    </comment>
    <comment ref="F100" authorId="0" shapeId="0" xr:uid="{469DEAB9-DC2E-4916-9A38-85A0BED309AF}">
      <text>
        <r>
          <rPr>
            <sz val="9"/>
            <color indexed="81"/>
            <rFont val="ＭＳ Ｐゴシック"/>
            <family val="3"/>
            <charset val="128"/>
          </rPr>
          <t>取組の自己チェックリストで今後検討するとした項目（△印をつけた項目）の主要な項目を記載する</t>
        </r>
      </text>
    </comment>
    <comment ref="T102" authorId="2" shapeId="0" xr:uid="{00000000-0006-0000-0800-000035000000}">
      <text>
        <r>
          <rPr>
            <b/>
            <sz val="9"/>
            <color indexed="81"/>
            <rFont val="ＭＳ Ｐゴシック"/>
            <family val="3"/>
            <charset val="128"/>
          </rPr>
          <t>今年度の基準年度比</t>
        </r>
      </text>
    </comment>
    <comment ref="T104" authorId="2" shapeId="0" xr:uid="{00000000-0006-0000-0800-000036000000}">
      <text>
        <r>
          <rPr>
            <sz val="9"/>
            <color indexed="81"/>
            <rFont val="ＭＳ Ｐゴシック"/>
            <family val="3"/>
            <charset val="128"/>
          </rPr>
          <t>今年度の評価
達成○　未達成×</t>
        </r>
      </text>
    </comment>
    <comment ref="T105" authorId="2" shapeId="0" xr:uid="{00000000-0006-0000-0800-000037000000}">
      <text>
        <r>
          <rPr>
            <b/>
            <sz val="9"/>
            <color indexed="81"/>
            <rFont val="ＭＳ Ｐゴシック"/>
            <family val="3"/>
            <charset val="128"/>
          </rPr>
          <t>プルダウンで選択</t>
        </r>
      </text>
    </comment>
    <comment ref="G107" authorId="0" shapeId="0" xr:uid="{00000000-0006-0000-0800-000039000000}">
      <text>
        <r>
          <rPr>
            <sz val="9"/>
            <color indexed="81"/>
            <rFont val="ＭＳ Ｐゴシック"/>
            <family val="3"/>
            <charset val="128"/>
          </rPr>
          <t>できるだけ役割を分担する</t>
        </r>
      </text>
    </comment>
    <comment ref="F113" authorId="0" shapeId="0" xr:uid="{95C3A9B1-A2A3-455E-8ED7-C63FE380729F}">
      <text>
        <r>
          <rPr>
            <sz val="9"/>
            <color indexed="81"/>
            <rFont val="ＭＳ Ｐゴシック"/>
            <family val="3"/>
            <charset val="128"/>
          </rPr>
          <t>取組の自己チェックリストで今後検討するとした項目（△印をつけた項目）の主要な項目を記載する</t>
        </r>
      </text>
    </comment>
    <comment ref="T115" authorId="2" shapeId="0" xr:uid="{00000000-0006-0000-0800-00003B000000}">
      <text>
        <r>
          <rPr>
            <b/>
            <sz val="9"/>
            <color indexed="81"/>
            <rFont val="ＭＳ Ｐゴシック"/>
            <family val="3"/>
            <charset val="128"/>
          </rPr>
          <t>今年度の基準年度比</t>
        </r>
        <r>
          <rPr>
            <sz val="9"/>
            <color indexed="81"/>
            <rFont val="ＭＳ Ｐゴシック"/>
            <family val="3"/>
            <charset val="128"/>
          </rPr>
          <t xml:space="preserve">
</t>
        </r>
      </text>
    </comment>
    <comment ref="T117" authorId="2" shapeId="0" xr:uid="{00000000-0006-0000-0800-00003C000000}">
      <text>
        <r>
          <rPr>
            <sz val="9"/>
            <color indexed="81"/>
            <rFont val="ＭＳ Ｐゴシック"/>
            <family val="3"/>
            <charset val="128"/>
          </rPr>
          <t>今年度の評価
達成○　未達成×</t>
        </r>
      </text>
    </comment>
    <comment ref="B118" authorId="1" shapeId="0" xr:uid="{00000000-0006-0000-0800-00003D000000}">
      <text>
        <r>
          <rPr>
            <b/>
            <sz val="9"/>
            <color indexed="81"/>
            <rFont val="MS P ゴシック"/>
            <family val="3"/>
            <charset val="128"/>
          </rPr>
          <t>食品関連事業者用
（対象外は削除または非表示）</t>
        </r>
      </text>
    </comment>
    <comment ref="T118" authorId="2" shapeId="0" xr:uid="{00000000-0006-0000-0800-00003E000000}">
      <text>
        <r>
          <rPr>
            <b/>
            <sz val="9"/>
            <color indexed="81"/>
            <rFont val="ＭＳ Ｐゴシック"/>
            <family val="3"/>
            <charset val="128"/>
          </rPr>
          <t>プルダウンで選択</t>
        </r>
      </text>
    </comment>
    <comment ref="H127" authorId="1" shapeId="0" xr:uid="{485D1A8F-6971-4216-923D-CE544AEAE6AA}">
      <text>
        <r>
          <rPr>
            <b/>
            <sz val="9"/>
            <color indexed="81"/>
            <rFont val="MS P ゴシック"/>
            <family val="3"/>
            <charset val="128"/>
          </rPr>
          <t>自動計算</t>
        </r>
      </text>
    </comment>
    <comment ref="F128" authorId="0" shapeId="0" xr:uid="{00000000-0006-0000-0800-000043000000}">
      <text>
        <r>
          <rPr>
            <sz val="9"/>
            <color indexed="81"/>
            <rFont val="ＭＳ Ｐゴシック"/>
            <family val="3"/>
            <charset val="128"/>
          </rPr>
          <t>取組の自己チェックリストで今後検討するとした項目（△印をつけた項目）の主要な項目を記載する</t>
        </r>
      </text>
    </comment>
    <comment ref="H128" authorId="1" shapeId="0" xr:uid="{8AA7EBAD-C5A5-414A-A657-C5A3677D509C}">
      <text>
        <r>
          <rPr>
            <b/>
            <sz val="9"/>
            <color indexed="81"/>
            <rFont val="MS P ゴシック"/>
            <family val="3"/>
            <charset val="128"/>
          </rPr>
          <t>リンクしていません
リンクするか手入力してください</t>
        </r>
      </text>
    </comment>
    <comment ref="H129" authorId="1" shapeId="0" xr:uid="{AEF997AB-5A33-41DE-80A8-CE5E8B8BCDEF}">
      <text>
        <r>
          <rPr>
            <b/>
            <sz val="9"/>
            <color indexed="81"/>
            <rFont val="MS P ゴシック"/>
            <family val="3"/>
            <charset val="128"/>
          </rPr>
          <t>リンクしていません
リンクするか手入力してください</t>
        </r>
      </text>
    </comment>
    <comment ref="H130" authorId="1" shapeId="0" xr:uid="{00000000-0006-0000-0800-000045000000}">
      <text>
        <r>
          <rPr>
            <b/>
            <sz val="9"/>
            <color indexed="81"/>
            <rFont val="MS P ゴシック"/>
            <family val="3"/>
            <charset val="128"/>
          </rPr>
          <t>自動計算</t>
        </r>
      </text>
    </comment>
    <comment ref="T132" authorId="2" shapeId="0" xr:uid="{00000000-0006-0000-0800-000046000000}">
      <text>
        <r>
          <rPr>
            <b/>
            <sz val="9"/>
            <color indexed="81"/>
            <rFont val="ＭＳ Ｐゴシック"/>
            <family val="3"/>
            <charset val="128"/>
          </rPr>
          <t>プルダウンで選択</t>
        </r>
      </text>
    </comment>
    <comment ref="B134" authorId="2" shapeId="0" xr:uid="{00000000-0006-0000-0800-000047000000}">
      <text>
        <r>
          <rPr>
            <sz val="9"/>
            <color indexed="81"/>
            <rFont val="ＭＳ Ｐゴシック"/>
            <family val="3"/>
            <charset val="128"/>
          </rPr>
          <t>目標項目ごとに基準年度を変えても構わない</t>
        </r>
      </text>
    </comment>
    <comment ref="G134" authorId="0" shapeId="0" xr:uid="{00000000-0006-0000-0800-000048000000}">
      <text>
        <r>
          <rPr>
            <sz val="9"/>
            <color indexed="81"/>
            <rFont val="ＭＳ Ｐゴシック"/>
            <family val="3"/>
            <charset val="128"/>
          </rPr>
          <t>できるだけ役割を分担する</t>
        </r>
      </text>
    </comment>
    <comment ref="F140" authorId="0" shapeId="0" xr:uid="{FEDE3AE0-566A-4D11-9C2F-0466C91F758A}">
      <text>
        <r>
          <rPr>
            <sz val="9"/>
            <color indexed="81"/>
            <rFont val="ＭＳ Ｐゴシック"/>
            <family val="3"/>
            <charset val="128"/>
          </rPr>
          <t>取組の自己チェックリストで今後検討するとした項目（△印をつけた項目）の主要な項目を記載する</t>
        </r>
      </text>
    </comment>
    <comment ref="T142" authorId="2" shapeId="0" xr:uid="{00000000-0006-0000-0800-00004A000000}">
      <text>
        <r>
          <rPr>
            <b/>
            <sz val="9"/>
            <color indexed="81"/>
            <rFont val="ＭＳ Ｐゴシック"/>
            <family val="3"/>
            <charset val="128"/>
          </rPr>
          <t>今年度の基準年度比</t>
        </r>
      </text>
    </comment>
    <comment ref="B145" authorId="1" shapeId="0" xr:uid="{9D11B386-5351-41C5-8000-46F12D3B59BC}">
      <text>
        <r>
          <rPr>
            <b/>
            <sz val="9"/>
            <color indexed="81"/>
            <rFont val="MS P ゴシック"/>
            <family val="3"/>
            <charset val="128"/>
          </rPr>
          <t>削減がなじまない場合は適正管理とし、年間スケジュールを立てて適切に管理する</t>
        </r>
      </text>
    </comment>
    <comment ref="T145" authorId="2" shapeId="0" xr:uid="{00000000-0006-0000-0800-00004C000000}">
      <text>
        <r>
          <rPr>
            <b/>
            <sz val="9"/>
            <color indexed="81"/>
            <rFont val="ＭＳ Ｐゴシック"/>
            <family val="3"/>
            <charset val="128"/>
          </rPr>
          <t>プルダウンで選択</t>
        </r>
      </text>
    </comment>
    <comment ref="B147" authorId="2" shapeId="0" xr:uid="{00000000-0006-0000-0800-00004D000000}">
      <text>
        <r>
          <rPr>
            <sz val="9"/>
            <color indexed="81"/>
            <rFont val="ＭＳ Ｐゴシック"/>
            <family val="3"/>
            <charset val="128"/>
          </rPr>
          <t>リンクしていません。
手入力してください</t>
        </r>
      </text>
    </comment>
    <comment ref="G147" authorId="0" shapeId="0" xr:uid="{00000000-0006-0000-0800-00004E000000}">
      <text>
        <r>
          <rPr>
            <sz val="9"/>
            <color indexed="81"/>
            <rFont val="ＭＳ Ｐゴシック"/>
            <family val="3"/>
            <charset val="128"/>
          </rPr>
          <t>できるだけ役割を分担する</t>
        </r>
      </text>
    </comment>
    <comment ref="H150" authorId="1" shapeId="0" xr:uid="{00000000-0006-0000-0800-00004F000000}">
      <text>
        <r>
          <rPr>
            <b/>
            <sz val="9"/>
            <color indexed="81"/>
            <rFont val="MS P ゴシック"/>
            <family val="3"/>
            <charset val="128"/>
          </rPr>
          <t>リンクしていません。
手入力してください</t>
        </r>
      </text>
    </comment>
    <comment ref="F153" authorId="0" shapeId="0" xr:uid="{3F04ECD0-479B-475F-8337-A70650CE9EF6}">
      <text>
        <r>
          <rPr>
            <sz val="9"/>
            <color indexed="81"/>
            <rFont val="ＭＳ Ｐゴシック"/>
            <family val="3"/>
            <charset val="128"/>
          </rPr>
          <t>取組の自己チェックリストで今後検討するとした項目（△印をつけた項目）の主要な項目を記載する</t>
        </r>
      </text>
    </comment>
    <comment ref="H154" authorId="1" shapeId="0" xr:uid="{00000000-0006-0000-0800-000051000000}">
      <text>
        <r>
          <rPr>
            <b/>
            <sz val="9"/>
            <color indexed="81"/>
            <rFont val="MS P ゴシック"/>
            <family val="3"/>
            <charset val="128"/>
          </rPr>
          <t>リンクしていません。
手入力してください</t>
        </r>
      </text>
    </comment>
    <comment ref="T155" authorId="2" shapeId="0" xr:uid="{00000000-0006-0000-0800-000052000000}">
      <text>
        <r>
          <rPr>
            <b/>
            <sz val="9"/>
            <color indexed="81"/>
            <rFont val="ＭＳ Ｐゴシック"/>
            <family val="3"/>
            <charset val="128"/>
          </rPr>
          <t>今年度の基準年度比</t>
        </r>
        <r>
          <rPr>
            <sz val="9"/>
            <color indexed="81"/>
            <rFont val="ＭＳ Ｐゴシック"/>
            <family val="3"/>
            <charset val="128"/>
          </rPr>
          <t xml:space="preserve">
</t>
        </r>
      </text>
    </comment>
    <comment ref="B158" authorId="1" shapeId="0" xr:uid="{07003746-8900-47FF-B642-9E20127BCB6F}">
      <text>
        <r>
          <rPr>
            <b/>
            <sz val="9"/>
            <color indexed="81"/>
            <rFont val="MS P ゴシック"/>
            <family val="3"/>
            <charset val="128"/>
          </rPr>
          <t>溶剤等でPRTR物質が含まれていれば、削減あるいは適正管理を目標に設定する。該当しなければ試薬類、中和剤等を想定した適正管理を設定するとよい。</t>
        </r>
      </text>
    </comment>
    <comment ref="T158" authorId="2" shapeId="0" xr:uid="{B4168E94-BF15-4B14-BCF7-4021B8A5D720}">
      <text>
        <r>
          <rPr>
            <b/>
            <sz val="9"/>
            <color indexed="81"/>
            <rFont val="ＭＳ Ｐゴシック"/>
            <family val="3"/>
            <charset val="128"/>
          </rPr>
          <t>プルダウンで選択</t>
        </r>
      </text>
    </comment>
    <comment ref="G160" authorId="0" shapeId="0" xr:uid="{64E6A2CA-80B4-4335-B87F-7E1374E19734}">
      <text>
        <r>
          <rPr>
            <sz val="9"/>
            <color indexed="81"/>
            <rFont val="ＭＳ Ｐゴシック"/>
            <family val="3"/>
            <charset val="128"/>
          </rPr>
          <t>できるだけ役割を分担する</t>
        </r>
      </text>
    </comment>
    <comment ref="B163" authorId="1" shapeId="0" xr:uid="{00000000-0006-0000-0800-000053000000}">
      <text>
        <r>
          <rPr>
            <b/>
            <sz val="9"/>
            <color indexed="81"/>
            <rFont val="MS P ゴシック"/>
            <family val="3"/>
            <charset val="128"/>
          </rPr>
          <t>この項目は推奨事項となりました。
省エネ製品・環境対応資材等の選択は電力、ガス、自動車燃料、化学物質等それぞれの項目に取り上げるのもよいでしょう。</t>
        </r>
      </text>
    </comment>
    <comment ref="T163" authorId="2" shapeId="0" xr:uid="{00000000-0006-0000-0800-000054000000}">
      <text>
        <r>
          <rPr>
            <b/>
            <sz val="9"/>
            <color indexed="81"/>
            <rFont val="ＭＳ Ｐゴシック"/>
            <family val="3"/>
            <charset val="128"/>
          </rPr>
          <t>プルダウンで選択</t>
        </r>
      </text>
    </comment>
    <comment ref="G165" authorId="0" shapeId="0" xr:uid="{00000000-0006-0000-0800-000055000000}">
      <text>
        <r>
          <rPr>
            <sz val="9"/>
            <color indexed="81"/>
            <rFont val="ＭＳ Ｐゴシック"/>
            <family val="3"/>
            <charset val="128"/>
          </rPr>
          <t>できるだけ役割を分担する</t>
        </r>
      </text>
    </comment>
    <comment ref="A167" authorId="0" shapeId="0" xr:uid="{00000000-0006-0000-0800-000057000000}">
      <text>
        <r>
          <rPr>
            <sz val="9"/>
            <color indexed="81"/>
            <rFont val="ＭＳ Ｐゴシック"/>
            <family val="3"/>
            <charset val="128"/>
          </rPr>
          <t>環境方針に掲げた行動指針のキーワードを記載する</t>
        </r>
      </text>
    </comment>
    <comment ref="B167" authorId="1" shapeId="0" xr:uid="{00000000-0006-0000-0800-000058000000}">
      <text>
        <r>
          <rPr>
            <b/>
            <sz val="9"/>
            <color indexed="81"/>
            <rFont val="MS P ゴシック"/>
            <family val="3"/>
            <charset val="128"/>
          </rPr>
          <t>製品・サービスにおける環境配慮の目標を設定します。
環境製品販売拡大等数値目標が設定できる場合は、数値目標欄を追加します。</t>
        </r>
      </text>
    </comment>
    <comment ref="T167" authorId="2" shapeId="0" xr:uid="{00000000-0006-0000-0800-000059000000}">
      <text>
        <r>
          <rPr>
            <b/>
            <sz val="9"/>
            <color indexed="81"/>
            <rFont val="ＭＳ Ｐゴシック"/>
            <family val="3"/>
            <charset val="128"/>
          </rPr>
          <t>プルダウンで選択</t>
        </r>
      </text>
    </comment>
    <comment ref="G169" authorId="0" shapeId="0" xr:uid="{00000000-0006-0000-0800-00005A000000}">
      <text>
        <r>
          <rPr>
            <sz val="9"/>
            <color indexed="81"/>
            <rFont val="ＭＳ Ｐゴシック"/>
            <family val="3"/>
            <charset val="128"/>
          </rPr>
          <t>できるだけ役割を分担する</t>
        </r>
      </text>
    </comment>
    <comment ref="A173" authorId="0" shapeId="0" xr:uid="{00000000-0006-0000-0800-00005B000000}">
      <text>
        <r>
          <rPr>
            <sz val="9"/>
            <color indexed="81"/>
            <rFont val="ＭＳ Ｐゴシック"/>
            <family val="3"/>
            <charset val="128"/>
          </rPr>
          <t>環境方針に掲げた行動指針のキーワードを記載する</t>
        </r>
      </text>
    </comment>
    <comment ref="B173" authorId="1" shapeId="0" xr:uid="{00000000-0006-0000-0800-00005C000000}">
      <text>
        <r>
          <rPr>
            <b/>
            <sz val="9"/>
            <color indexed="81"/>
            <rFont val="MS P ゴシック"/>
            <family val="3"/>
            <charset val="128"/>
          </rPr>
          <t>前述の目標に入らない場合は、別途項目を追加します。</t>
        </r>
      </text>
    </comment>
    <comment ref="T173" authorId="2" shapeId="0" xr:uid="{00000000-0006-0000-0800-00005D000000}">
      <text>
        <r>
          <rPr>
            <b/>
            <sz val="9"/>
            <color indexed="81"/>
            <rFont val="ＭＳ Ｐゴシック"/>
            <family val="3"/>
            <charset val="128"/>
          </rPr>
          <t>プルダウンで選択</t>
        </r>
      </text>
    </comment>
    <comment ref="G175" authorId="0" shapeId="0" xr:uid="{00000000-0006-0000-0800-00005E000000}">
      <text>
        <r>
          <rPr>
            <sz val="9"/>
            <color indexed="81"/>
            <rFont val="ＭＳ Ｐゴシック"/>
            <family val="3"/>
            <charset val="128"/>
          </rPr>
          <t>できるだけ役割を分担する</t>
        </r>
      </text>
    </comment>
    <comment ref="A179" authorId="1" shapeId="0" xr:uid="{00000000-0006-0000-0800-00005F000000}">
      <text>
        <r>
          <rPr>
            <b/>
            <sz val="9"/>
            <color indexed="81"/>
            <rFont val="MS P ゴシック"/>
            <family val="3"/>
            <charset val="128"/>
          </rPr>
          <t>この欄は自社に合わせて活用してください</t>
        </r>
      </text>
    </comment>
    <comment ref="H180" authorId="1" shapeId="0" xr:uid="{00000000-0006-0000-0800-000060000000}">
      <text>
        <r>
          <rPr>
            <b/>
            <sz val="9"/>
            <color indexed="81"/>
            <rFont val="MS P ゴシック"/>
            <family val="3"/>
            <charset val="128"/>
          </rPr>
          <t>計画：〇
実績：●
数値：実施日</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tc={F9FF5700-329C-411D-AF56-36F33E986613}</author>
    <author>tc={EEAD83D2-26A0-4316-B5C6-B8183B724116}</author>
  </authors>
  <commentList>
    <comment ref="E12" authorId="0" shapeId="0" xr:uid="{F9FF5700-329C-411D-AF56-36F33E9866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プルダウンで選択</t>
      </text>
    </comment>
    <comment ref="E17" authorId="1" shapeId="0" xr:uid="{EEAD83D2-26A0-4316-B5C6-B8183B7241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プルダウンで選択</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宇田　吉明</author>
  </authors>
  <commentList>
    <comment ref="A2" authorId="0" shapeId="0" xr:uid="{00000000-0006-0000-0F00-000001000000}">
      <text>
        <r>
          <rPr>
            <sz val="9"/>
            <color indexed="81"/>
            <rFont val="ＭＳ Ｐゴシック"/>
            <family val="3"/>
            <charset val="128"/>
          </rPr>
          <t xml:space="preserve">□ガイドライン要求事項 
エコアクション２１の取組を適切に実行するために, 以下の教育・訓練を実施する。 
・ 全従業員を対象とした教育・訓練 
・ 環境に関する特定の業務がある場合, その業務に関わる従業員を対象とした教育・訓練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宇田　吉明</author>
  </authors>
  <commentList>
    <comment ref="A2" authorId="0" shapeId="0" xr:uid="{00000000-0006-0000-1000-000001000000}">
      <text>
        <r>
          <rPr>
            <sz val="9"/>
            <color indexed="81"/>
            <rFont val="ＭＳ Ｐゴシック"/>
            <family val="3"/>
            <charset val="128"/>
          </rPr>
          <t xml:space="preserve">□ガイドライン要求事項       
エコアクション２１の取組を適切に実行するために, 以下の教育・訓練を実施する。 
・ 全従業員を対象とした教育・訓練 
・ 環境に関する特定の業務がある場合, その業務に関わる従業員を対象とした教育・訓練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宇田　吉明</author>
  </authors>
  <commentList>
    <comment ref="A2" authorId="0" shapeId="0" xr:uid="{00000000-0006-0000-1100-000001000000}">
      <text>
        <r>
          <rPr>
            <sz val="9"/>
            <color indexed="81"/>
            <rFont val="ＭＳ Ｐゴシック"/>
            <family val="3"/>
            <charset val="128"/>
          </rPr>
          <t xml:space="preserve">□ガイドライン要求事項 
エコアクション２１の取組を段階的に発展させるために, 以下のコミュニケーションを実施する。 
・ 組織内において, エコアクション２１に関する内部コミュニケーションを行う 
・ 外部からの環境に関する苦情や要望を受け付け, 必要な対応と再発防止を行う 
・ 本ガイドライン第３章に掲げる環境経営レポートを年次で作成し, 公表する </t>
        </r>
      </text>
    </comment>
    <comment ref="F10" authorId="0" shapeId="0" xr:uid="{00000000-0006-0000-1100-000002000000}">
      <text>
        <r>
          <rPr>
            <sz val="9"/>
            <color indexed="81"/>
            <rFont val="ＭＳ Ｐゴシック"/>
            <family val="3"/>
            <charset val="128"/>
          </rPr>
          <t>日付を記入</t>
        </r>
      </text>
    </comment>
    <comment ref="A41" authorId="0" shapeId="0" xr:uid="{00000000-0006-0000-1100-000003000000}">
      <text>
        <r>
          <rPr>
            <sz val="9"/>
            <color indexed="81"/>
            <rFont val="ＭＳ Ｐゴシック"/>
            <family val="3"/>
            <charset val="128"/>
          </rPr>
          <t>□ガイドライン要求事項 
組織内において、エコアクション２１に関する内部コミュニケーションを行う。
外部からの環境に関する苦情や要望を受け付け、必要な対応を行い、その結果を記録する。
環境活動レポートを定期的に作成し、公表する。</t>
        </r>
      </text>
    </comment>
    <comment ref="F49" authorId="0" shapeId="0" xr:uid="{00000000-0006-0000-1100-000004000000}">
      <text>
        <r>
          <rPr>
            <sz val="9"/>
            <color indexed="81"/>
            <rFont val="ＭＳ Ｐゴシック"/>
            <family val="3"/>
            <charset val="128"/>
          </rPr>
          <t>日付を記入</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宇田　吉明</author>
  </authors>
  <commentList>
    <comment ref="A2" authorId="0" shapeId="0" xr:uid="{00000000-0006-0000-1200-000001000000}">
      <text>
        <r>
          <rPr>
            <sz val="9"/>
            <color indexed="81"/>
            <rFont val="ＭＳ Ｐゴシック"/>
            <family val="3"/>
            <charset val="128"/>
          </rPr>
          <t xml:space="preserve">□ガイドライン要求事項       
(１) 環境経営方針，環境経営目標及び環境経営計画の達成，並びに環境関連法規などの遵守に必要な取組を実施する。 
(２) 環境経営方針, 環境経営目標を達成するため，必要に応じて手順書を作成し運用する。 </t>
        </r>
      </text>
    </comment>
    <comment ref="A43" authorId="0" shapeId="0" xr:uid="{00000000-0006-0000-1200-000002000000}">
      <text>
        <r>
          <rPr>
            <sz val="9"/>
            <color indexed="81"/>
            <rFont val="ＭＳ Ｐゴシック"/>
            <family val="3"/>
            <charset val="128"/>
          </rPr>
          <t xml:space="preserve">□ガイドライン要求事項       
環境方針、環境目標及び環境活動計画を達成するために必要な取組を実施する。
環境方針、環境目標を達成するため、必要に応じて、実施にあたっての手順等を定め、文書化し、運用する。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宇田　吉明</author>
  </authors>
  <commentList>
    <comment ref="A2" authorId="0" shapeId="0" xr:uid="{00000000-0006-0000-1300-000001000000}">
      <text>
        <r>
          <rPr>
            <sz val="9"/>
            <color indexed="81"/>
            <rFont val="ＭＳ Ｐゴシック"/>
            <family val="3"/>
            <charset val="128"/>
          </rPr>
          <t>□ガイドライン要求事項        
(１) 環境上の事故及び緊急事態を想定し, その対応策を定め，可能な範囲で定期的に試行するとともに訓練を実施する。 
(２) 事故や緊急事態の発生後及び試行の実施後に，対応策の有効性を検証し, 必要に応じて改訂する。</t>
        </r>
      </text>
    </comment>
    <comment ref="A43" authorId="0" shapeId="0" xr:uid="{00000000-0006-0000-1300-000002000000}">
      <text>
        <r>
          <rPr>
            <sz val="9"/>
            <color indexed="81"/>
            <rFont val="ＭＳ Ｐゴシック"/>
            <family val="3"/>
            <charset val="128"/>
          </rPr>
          <t xml:space="preserve">□ガイドライン要求事項        
</t>
        </r>
        <r>
          <rPr>
            <b/>
            <sz val="9"/>
            <color indexed="81"/>
            <rFont val="ＭＳ Ｐゴシック"/>
            <family val="3"/>
            <charset val="128"/>
          </rPr>
          <t>環境上の事故及び緊急事態を想定し、その対応策を定め、</t>
        </r>
        <r>
          <rPr>
            <sz val="9"/>
            <color indexed="81"/>
            <rFont val="ＭＳ Ｐゴシック"/>
            <family val="3"/>
            <charset val="128"/>
          </rPr>
          <t xml:space="preserve">定期的に試行するとともに訓練を実施する。
事故や緊急事態の発生後及び試行の実施後に、対応策の有効性を検証し、必要に応じて改訂する。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宇田吉明</author>
    <author>宇田　吉明</author>
  </authors>
  <commentList>
    <comment ref="C2" authorId="0" shapeId="0" xr:uid="{00000000-0006-0000-1500-000001000000}">
      <text>
        <r>
          <rPr>
            <b/>
            <sz val="9"/>
            <color indexed="81"/>
            <rFont val="MS P ゴシック"/>
            <family val="3"/>
            <charset val="128"/>
          </rPr>
          <t>□ガイドライン要求事項</t>
        </r>
        <r>
          <rPr>
            <sz val="9"/>
            <color indexed="81"/>
            <rFont val="MS P ゴシック"/>
            <family val="3"/>
            <charset val="128"/>
          </rPr>
          <t xml:space="preserve">
（１）エコアクション２１の取組を実施するために, 以下の 15 種類の文書類（紙又は電子媒体など），及び組織が必要と判断した文書類を作成し，適切に管理する。 
・ 環境経営方針 
・ 環境への負荷の自己チェックの結果 
・ 環境への取組の自己チェックの結果 
・ 環境関連法規などの取りまとめ（一覧表など） 
・ 環境経営目標 
・ 環境経営計画 
・ 実施体制（組織図に役割などを記したものでも可） 
・ 外部からの苦情などの受付状況及び対応結果 
・ 事故及び緊急事態の想定結果及びその対応策 
・ 環境上の緊急事態の対応に関する試行及び訓練の結果 
・ 環境経営目標の達成状況及び環境経営計画の実施状況，及びその評価結果 
・ 環境関連法規などの遵守状況の結果
・ 問題点の是正処置及び予防処置の結果 
・ 代表者による全体の取組状況の評価と見直し・指示の結果 
・ 環境経営レポート 
（２）組織が取組の際に必要と判断した手順書  </t>
        </r>
      </text>
    </comment>
    <comment ref="C6" authorId="1" shapeId="0" xr:uid="{00000000-0006-0000-1500-000002000000}">
      <text>
        <r>
          <rPr>
            <sz val="11"/>
            <color indexed="81"/>
            <rFont val="ＭＳ Ｐゴシック"/>
            <family val="3"/>
            <charset val="128"/>
          </rPr>
          <t>要求事項 １．取組の対象組織・活動の明確化
(１) 組織は，原則として全組織・全活動（事業活動及び製品・サービス）を対象としてエコアクション２１に取り組み，環境経営システムを構築・運用・維持する。 
(２) 認証・登録に当たっては，対象組織及び活動を明確にする。</t>
        </r>
      </text>
    </comment>
    <comment ref="C7" authorId="0" shapeId="0" xr:uid="{00000000-0006-0000-1500-000003000000}">
      <text>
        <r>
          <rPr>
            <sz val="11"/>
            <color indexed="81"/>
            <rFont val="MS P ゴシック"/>
            <family val="3"/>
            <charset val="128"/>
          </rPr>
          <t>要求事項 ２．代表者による経営における課題とチャンスの明確化
(１) 代表者は，経営における課題とチャンスを整理し，明確にする。 
(２) 整理と明確化に当たっては，以下の事項を考慮する。 
・ 事業内容 
・ 事業を取り巻く状況 
・ 事業と環境とのかかわり</t>
        </r>
      </text>
    </comment>
    <comment ref="C8" authorId="1" shapeId="0" xr:uid="{00000000-0006-0000-1500-000004000000}">
      <text>
        <r>
          <rPr>
            <sz val="11"/>
            <color indexed="81"/>
            <rFont val="ＭＳ Ｐゴシック"/>
            <family val="3"/>
            <charset val="128"/>
          </rPr>
          <t xml:space="preserve">要求事項 ３．環境経営方針の策定
(１) 代表者は，環境経営に関する方針(環境経営方針)を定め，誓約する。 
・ 環境経営方針は，次の内容を満たすものとする。 
・ 企業理念及び事業活動と整合させる 
・ 経営における課題とチャンスを踏まえる 
・ 環境への取組の重点分野を明確にする 
・ 環境経営の継続的改善を誓約する 
・ 適用される環境関連法規等の遵守を誓約する 
・ 環境経営方針には，制定日（又は改定日）及び代表者名を記載する。 
(２) 環境経営方針は，全従業員に周知する。 </t>
        </r>
      </text>
    </comment>
    <comment ref="C9" authorId="1" shapeId="0" xr:uid="{00000000-0006-0000-1500-000005000000}">
      <text>
        <r>
          <rPr>
            <sz val="11"/>
            <color indexed="81"/>
            <rFont val="ＭＳ Ｐゴシック"/>
            <family val="3"/>
            <charset val="128"/>
          </rPr>
          <t>要求事項 ４. 環境への負荷と環境への取組状況の把握及び評価 
１) 対象範囲における事業活動に伴う環境負荷を環境への「負荷の自己チェック（第４章）」を基に把握し，環境に大きな影響を与えている環境負荷及びその原因となる活動を特定する。 
環境負荷のうち以下の項目を把握する。 
　・ 二酸化炭素排出量
　・ 廃棄物排出量 
　・ 水使用量 
　・ 化学物質使用量 
(２) 初回登録時には，事業活動における環境への取組状況を「環境への取組の自己チェック（第５章）」を基に把握する。把握項目には、環境負荷の軽減等に貢献している製品・サービス等を含む。</t>
        </r>
      </text>
    </comment>
    <comment ref="E9" authorId="0" shapeId="0" xr:uid="{00000000-0006-0000-1500-000006000000}">
      <text>
        <r>
          <rPr>
            <sz val="11"/>
            <color indexed="81"/>
            <rFont val="MS P ゴシック"/>
            <family val="3"/>
            <charset val="128"/>
          </rPr>
          <t>年度終了後に前期分として整理する</t>
        </r>
      </text>
    </comment>
    <comment ref="E10" authorId="0" shapeId="0" xr:uid="{00000000-0006-0000-1500-000007000000}">
      <text>
        <r>
          <rPr>
            <sz val="11"/>
            <color indexed="81"/>
            <rFont val="MS P ゴシック"/>
            <family val="3"/>
            <charset val="128"/>
          </rPr>
          <t>環境経営計画の目標達成手段をこの中から選択する
独自のアイデアをどんどん追加する
目標が未達成の時に見直して追加策を選ぶ</t>
        </r>
      </text>
    </comment>
    <comment ref="G10" authorId="1" shapeId="0" xr:uid="{18A49003-426A-4427-A5F0-3046BA3D5FE6}">
      <text>
        <r>
          <rPr>
            <sz val="9"/>
            <color indexed="81"/>
            <rFont val="ＭＳ Ｐゴシック"/>
            <family val="3"/>
            <charset val="128"/>
          </rPr>
          <t>環境経営計画の目標達成手段をこの中から選択する
独自のアイデアをどんどん追加する
目標が未達成の時に見直して追加策を選ぶ</t>
        </r>
      </text>
    </comment>
    <comment ref="C11" authorId="1" shapeId="0" xr:uid="{00000000-0006-0000-1500-000009000000}">
      <text>
        <r>
          <rPr>
            <sz val="11"/>
            <color indexed="81"/>
            <rFont val="ＭＳ Ｐゴシック"/>
            <family val="3"/>
            <charset val="128"/>
          </rPr>
          <t xml:space="preserve">要求事項 ５ 環境関連法規等の取りまとめ
(１) 事業を行うに当たって遵守しなければならない環境関連法規及びその他の環境関連の要求等，及び遵守のための組織の取組を整理し，一覧表等に取りまとめる。 
(２) 環境関連法規等は常に最新のものとなるよう管理する。 </t>
        </r>
      </text>
    </comment>
    <comment ref="C12" authorId="1" shapeId="0" xr:uid="{00000000-0006-0000-1500-00000A000000}">
      <text>
        <r>
          <rPr>
            <sz val="9"/>
            <color indexed="81"/>
            <rFont val="ＭＳ Ｐゴシック"/>
            <family val="3"/>
            <charset val="128"/>
          </rPr>
          <t>環境方針、環境負荷及び環境への取組状況の把握・評価結果を踏まえて、具体的な環境目標及び環境活動計画を策定する。
環境目標は、可能な限り数値化し、二酸化炭素排出量削減、廃棄物排出量削減、総排水量削減、化学物質使用量削減、グリーン購入、自らが生産・販売・提供する製品及びサービスに関する項目について、中長期の目標と単年度の目標を策定する。
環境活動計画においては、環境目標を達成するための具体的な手段、日程及び計画の責任者を定める。
環境目標と環境活動計画は、関係する従業員に周知する。</t>
        </r>
      </text>
    </comment>
    <comment ref="E12" authorId="1" shapeId="0" xr:uid="{00000000-0006-0000-1500-00000B000000}">
      <text>
        <r>
          <rPr>
            <sz val="11"/>
            <color indexed="81"/>
            <rFont val="ＭＳ Ｐゴシック"/>
            <family val="3"/>
            <charset val="128"/>
          </rPr>
          <t>環境経営目標と環境経営計画を一体化した様式:</t>
        </r>
      </text>
    </comment>
    <comment ref="G12" authorId="1" shapeId="0" xr:uid="{9FDA53AC-46D9-4800-A256-275B0C31F5BE}">
      <text>
        <r>
          <rPr>
            <sz val="9"/>
            <color indexed="81"/>
            <rFont val="ＭＳ Ｐゴシック"/>
            <family val="3"/>
            <charset val="128"/>
          </rPr>
          <t>実績の記録・評価・是正・予防の記録にもなっている
重大な問題点は問題点処置票を用いて処理する</t>
        </r>
      </text>
    </comment>
    <comment ref="C13" authorId="1" shapeId="0" xr:uid="{00000000-0006-0000-1500-00000D000000}">
      <text>
        <r>
          <rPr>
            <sz val="11"/>
            <color indexed="81"/>
            <rFont val="ＭＳ Ｐゴシック"/>
            <family val="3"/>
            <charset val="128"/>
          </rPr>
          <t xml:space="preserve">要求事項 ７ 実施体制の構築
代表者は以下の事項を実施する。 
・ エコアクション２１を運用，維持し，環境経営を実践するために効果的な実施体制を構築する。 
・ 実施体制においては，各自の役割，責任及び権限を定め，全従業員に周知する。 
・ エコアクション２１を運用し，維持するための経営資源を用意する。 </t>
        </r>
      </text>
    </comment>
    <comment ref="C14" authorId="1" shapeId="0" xr:uid="{55F9325B-723F-41FB-B67D-6561A192B4D3}">
      <text>
        <r>
          <rPr>
            <sz val="11"/>
            <color indexed="81"/>
            <rFont val="ＭＳ Ｐゴシック"/>
            <family val="3"/>
            <charset val="128"/>
          </rPr>
          <t xml:space="preserve">要求事項 ８ 教育・訓練の実施
エコアクション２１の取組を適切に実行するため，以下の教育・訓練を実施 する。 
・ 全従業員を対象とした教育・訓練 
・ 環境に関する特定の業務がある場合，その業務に関わる従業員を対象とした教育・訓練 </t>
        </r>
      </text>
    </comment>
    <comment ref="E14" authorId="1" shapeId="0" xr:uid="{F30A9F48-AF4B-4367-BCB8-E84A4D5D4419}">
      <text>
        <r>
          <rPr>
            <sz val="11"/>
            <color indexed="81"/>
            <rFont val="ＭＳ Ｐゴシック"/>
            <family val="3"/>
            <charset val="128"/>
          </rPr>
          <t>環境経営目標と環境経営計画を一体化した様式:</t>
        </r>
      </text>
    </comment>
    <comment ref="E15" authorId="0" shapeId="0" xr:uid="{783CB135-61FD-446A-874F-BB80FEBCE065}">
      <text>
        <r>
          <rPr>
            <sz val="11"/>
            <color indexed="81"/>
            <rFont val="MS P ゴシック"/>
            <family val="3"/>
            <charset val="128"/>
          </rPr>
          <t>重要な教育・訓練はできるだけ、記録に残したい</t>
        </r>
      </text>
    </comment>
    <comment ref="C16" authorId="1" shapeId="0" xr:uid="{00000000-0006-0000-1500-000011000000}">
      <text>
        <r>
          <rPr>
            <sz val="11"/>
            <color indexed="81"/>
            <rFont val="ＭＳ Ｐゴシック"/>
            <family val="3"/>
            <charset val="128"/>
          </rPr>
          <t>要求事項 ９ 環境コミュニケーションの実施 
エコアクション２１の取組を適切に実行するため，以下のコミュニケーション活動を実施する。 
・ 組織内において，エコアクション２１に関する内部コミュニケーションを行う。 
・ 外部からの環境に関する苦情や要望を受け付け，必要な対応と再発防止を行う。 
・ 本ガイドライン第３章に掲げる環境経営レポートを年次で作成し，公表する。</t>
        </r>
      </text>
    </comment>
    <comment ref="E16" authorId="0" shapeId="0" xr:uid="{00000000-0006-0000-1500-000012000000}">
      <text>
        <r>
          <rPr>
            <sz val="11"/>
            <color indexed="81"/>
            <rFont val="MS P ゴシック"/>
            <family val="3"/>
            <charset val="128"/>
          </rPr>
          <t>苦情等の是正処置を兼ねる
行政等とのやり取りも記録に残す</t>
        </r>
      </text>
    </comment>
    <comment ref="C17" authorId="0" shapeId="0" xr:uid="{00000000-0006-0000-1500-000013000000}">
      <text>
        <r>
          <rPr>
            <sz val="11"/>
            <color indexed="81"/>
            <rFont val="MS P ゴシック"/>
            <family val="3"/>
            <charset val="128"/>
          </rPr>
          <t>要求事項 10 実施及び運用 
(１) 環境経営方針，環境経営目標及び環境経営計画の達成並びに環境関連法規等の遵守に必要な取組を実施する。 
(２) 環境経営方針，環境経営目標を達成するため，実施に当たっての手順を定め，必要に応じて文書化し，運用する。</t>
        </r>
      </text>
    </comment>
    <comment ref="E17" authorId="1" shapeId="0" xr:uid="{00000000-0006-0000-1500-000014000000}">
      <text>
        <r>
          <rPr>
            <sz val="11"/>
            <color indexed="81"/>
            <rFont val="ＭＳ Ｐゴシック"/>
            <family val="3"/>
            <charset val="128"/>
          </rPr>
          <t>実際に作成した手順書の名称を記載する:
書ききれない場合は下欄の一覧表にまとめる</t>
        </r>
      </text>
    </comment>
    <comment ref="C19" authorId="1" shapeId="0" xr:uid="{00000000-0006-0000-1500-000015000000}">
      <text>
        <r>
          <rPr>
            <sz val="11"/>
            <color indexed="81"/>
            <rFont val="ＭＳ Ｐゴシック"/>
            <family val="3"/>
            <charset val="128"/>
          </rPr>
          <t xml:space="preserve">要求事項 11 環境上の緊急事態への準備及び対応 
(１) 環境上の事故及び緊急事態を想定し，その対応策を定め，可能な範囲で定期的に試行すると共に訓練を実施する。 
(２) 事故や緊急事態の発生後及び試行の実施後に，対応策の有効性を検証し，必要に応じて改訂する。 </t>
        </r>
      </text>
    </comment>
    <comment ref="E19" authorId="1" shapeId="0" xr:uid="{00000000-0006-0000-1500-000016000000}">
      <text>
        <r>
          <rPr>
            <sz val="11"/>
            <color indexed="81"/>
            <rFont val="ＭＳ Ｐゴシック"/>
            <family val="3"/>
            <charset val="128"/>
          </rPr>
          <t>実際に作成した手順書の名称を記載する</t>
        </r>
      </text>
    </comment>
    <comment ref="C22" authorId="1" shapeId="0" xr:uid="{00000000-0006-0000-1500-000017000000}">
      <text>
        <r>
          <rPr>
            <sz val="11"/>
            <color indexed="81"/>
            <rFont val="ＭＳ Ｐゴシック"/>
            <family val="3"/>
            <charset val="128"/>
          </rPr>
          <t xml:space="preserve">要求事項 12 文書類の作成・管理
（１） エコアクション２１の取組を実施するために以下の 14 種類の文書類，及び組織が必要な文書類（紙又は電子媒体）を作成し，適切に管理する。 
・ 環境経営方針 
・ 環境への負荷の自己チェック等の結果 
・ 環境への取組の自己チェックの結果 
・ 環境関連法規等の取りまとめ 
・ 環境経営目標・環境経営計画 
・ 実施体制（組織図に役割等を記したものでも可） 
・ 外部からの苦情等の受付け結果 
・ 環境経営レポート 
・ 事故及び緊急事態の想定結果及びその対応策 
・ 環境上の緊急事態の対応の試行及び訓練の結果 
・ 環境経営目標の達成状況及び環境経営計画の実施状況，その評価結果
・ 問題点の是正処置及び予防処置の結果 
・ 環境関連法規等の遵守状況のチェック結果 
・ 代表者による全体の取組状況の評価及び見直しの結果 
（２） 組織が，取組の際に必要と判断した手順書 </t>
        </r>
      </text>
    </comment>
    <comment ref="E22" authorId="1" shapeId="0" xr:uid="{00000000-0006-0000-1500-000018000000}">
      <text>
        <r>
          <rPr>
            <sz val="11"/>
            <color indexed="81"/>
            <rFont val="ＭＳ Ｐゴシック"/>
            <family val="3"/>
            <charset val="128"/>
          </rPr>
          <t>このぺーじのこと</t>
        </r>
      </text>
    </comment>
    <comment ref="C23" authorId="1" shapeId="0" xr:uid="{00000000-0006-0000-1500-000019000000}">
      <text>
        <r>
          <rPr>
            <sz val="11"/>
            <color indexed="81"/>
            <rFont val="ＭＳ Ｐゴシック"/>
            <family val="3"/>
            <charset val="128"/>
          </rPr>
          <t xml:space="preserve">要要求事項 13 取組状況の確認・評価，並びに問題の是正及び予防
（１） 取組状況の確認・評価に関して，以下の項目を適切な頻度で実施する。 
・ 環境経営目標の達成状況 
・ 環境経営計画の実施状況 
・ 環境関連法規等の遵守状況 
・ 重要度の高い環境負荷及び活動状況 
（２） 問題がある場合は是正処置を行い，問題の発生が予想される場合は，必
要に応じて予防処置を実施する。 
（３） 規模が比較的大きな組織の場合は，内部監査を実施する。 </t>
        </r>
      </text>
    </comment>
    <comment ref="E23" authorId="0" shapeId="0" xr:uid="{00000000-0006-0000-1500-00001A000000}">
      <text>
        <r>
          <rPr>
            <sz val="11"/>
            <color indexed="81"/>
            <rFont val="MS P ゴシック"/>
            <family val="3"/>
            <charset val="128"/>
          </rPr>
          <t>重大な問題点は、この様式を用いて再発防止や予防に役立てる
目標・計画の未達成等の問題点は環境経営計画書にて是正処置を記載する</t>
        </r>
      </text>
    </comment>
    <comment ref="E25" authorId="0" shapeId="0" xr:uid="{00000000-0006-0000-1500-00001B000000}">
      <text>
        <r>
          <rPr>
            <sz val="11"/>
            <color indexed="81"/>
            <rFont val="MS P ゴシック"/>
            <family val="3"/>
            <charset val="128"/>
          </rPr>
          <t xml:space="preserve">（３） 規模が比較的大きな組織の場合は，内部監査を実施する。 </t>
        </r>
      </text>
    </comment>
    <comment ref="C27" authorId="1" shapeId="0" xr:uid="{00000000-0006-0000-1500-00001C000000}">
      <text>
        <r>
          <rPr>
            <sz val="11"/>
            <color indexed="81"/>
            <rFont val="ＭＳ Ｐゴシック"/>
            <family val="3"/>
            <charset val="128"/>
          </rPr>
          <t xml:space="preserve">要求事項 14 代表者による全体の評価と見直し・指示
代表者は，定期的にエコアクション２１に基づく環境経営全体の取組状況及びその効果を評価し，以下の項目を含む全般的な見直しを実施し，必要な指示を行う。 
・ 環境経営方針 
・ 環境経営目標・環境経営計画 
・ 実施体制 </t>
        </r>
      </text>
    </comment>
    <comment ref="C28" authorId="0" shapeId="0" xr:uid="{00000000-0006-0000-1500-00001D000000}">
      <text>
        <r>
          <rPr>
            <sz val="11"/>
            <color indexed="81"/>
            <rFont val="MS P ゴシック"/>
            <family val="3"/>
            <charset val="128"/>
          </rPr>
          <t xml:space="preserve">１．環境経営レポートの作成及び公表と活用
次の項目を盛り込んだ環境経営レポートを定期的に（原則毎年度）作成する。 
■計画の策定（PLAN） 
(１) 組織の概要（事業所名，所在地，事業の概要，事業規模等） 
(２) 対象範囲（認証・登録範囲），レポートの対象期間及び発行日 
(３) 環境経営方針 
(４) 環境経営目標 
(５) 環境経営計画 
■計画の実施（DO） 
(６) 環境経営計画に基づき実施した取組内容（実施体制を含む） 
■取組状況の確認及び評価（CHECK） 
(７) 環境経営目標及び環境経営計画の実績・取組結果とその評価（実績には二酸化炭素総排出量を含む） 
(８) 環境関連法規等の遵守状況の確認及び評価の結果，並びに違反，訴訟
等の有無 
■全体の評価と見直し（ACT） 
(９) 代表者による全体の評価と見直し・指示 </t>
        </r>
      </text>
    </comment>
    <comment ref="E28" authorId="1" shapeId="0" xr:uid="{00000000-0006-0000-1500-00001E000000}">
      <text>
        <r>
          <rPr>
            <sz val="11"/>
            <color indexed="81"/>
            <rFont val="ＭＳ Ｐゴシック"/>
            <family val="3"/>
            <charset val="128"/>
          </rPr>
          <t>事業年度終了後に速やかの作成時、地域事務局にメールで送付する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宇田　吉明</author>
  </authors>
  <commentList>
    <comment ref="A2" authorId="0" shapeId="0" xr:uid="{00000000-0006-0000-1600-000001000000}">
      <text>
        <r>
          <rPr>
            <sz val="9"/>
            <color indexed="81"/>
            <rFont val="ＭＳ Ｐゴシック"/>
            <family val="3"/>
            <charset val="128"/>
          </rPr>
          <t xml:space="preserve">□ガイドライン要求事項
（１）環境経営システムに関する以下の項目の確認・評価を適切な頻度で実施する。 
・ 環境経営目標の達成状況 
・ 環境経営計画の実施状況 
・ 環境関連法規などの遵守状況 
・ 重要度の高い環境負荷の状況及び取組の実施状況 
（２）問題がある場合は是正処置を行い，問題の発生が予想される場合は, 必要に応じて予防処置を実施する。 
（３）規模が比較的大きな組織の場合は，内部監査を実施する。 </t>
        </r>
      </text>
    </comment>
    <comment ref="H12" authorId="0" shapeId="0" xr:uid="{00000000-0006-0000-1600-000002000000}">
      <text>
        <r>
          <rPr>
            <sz val="9"/>
            <color indexed="81"/>
            <rFont val="ＭＳ Ｐゴシック"/>
            <family val="3"/>
            <charset val="128"/>
          </rPr>
          <t>日付欄
記入例 2012/9/11</t>
        </r>
      </text>
    </comment>
    <comment ref="H18" authorId="0" shapeId="0" xr:uid="{00000000-0006-0000-1600-000003000000}">
      <text>
        <r>
          <rPr>
            <sz val="9"/>
            <color indexed="81"/>
            <rFont val="ＭＳ Ｐゴシック"/>
            <family val="3"/>
            <charset val="128"/>
          </rPr>
          <t>日付欄
記入例 2012/9/11</t>
        </r>
      </text>
    </comment>
    <comment ref="H27" authorId="0" shapeId="0" xr:uid="{00000000-0006-0000-1600-000004000000}">
      <text>
        <r>
          <rPr>
            <sz val="9"/>
            <color indexed="81"/>
            <rFont val="ＭＳ Ｐゴシック"/>
            <family val="3"/>
            <charset val="128"/>
          </rPr>
          <t>日付欄
記入例 2012/9/11</t>
        </r>
      </text>
    </comment>
    <comment ref="H38" authorId="0" shapeId="0" xr:uid="{00000000-0006-0000-1600-000005000000}">
      <text>
        <r>
          <rPr>
            <sz val="9"/>
            <color indexed="81"/>
            <rFont val="ＭＳ Ｐゴシック"/>
            <family val="3"/>
            <charset val="128"/>
          </rPr>
          <t>日付欄
記入例 2012/9/11</t>
        </r>
      </text>
    </comment>
    <comment ref="H46" authorId="0" shapeId="0" xr:uid="{00000000-0006-0000-1600-000006000000}">
      <text>
        <r>
          <rPr>
            <sz val="9"/>
            <color indexed="81"/>
            <rFont val="ＭＳ Ｐゴシック"/>
            <family val="3"/>
            <charset val="128"/>
          </rPr>
          <t>日付欄
記入例 9/11</t>
        </r>
      </text>
    </comment>
    <comment ref="H51" authorId="0" shapeId="0" xr:uid="{00000000-0006-0000-1600-000007000000}">
      <text>
        <r>
          <rPr>
            <sz val="9"/>
            <color indexed="81"/>
            <rFont val="ＭＳ Ｐゴシック"/>
            <family val="3"/>
            <charset val="128"/>
          </rPr>
          <t>日付欄
記入例 9/11</t>
        </r>
      </text>
    </comment>
    <comment ref="A58" authorId="0" shapeId="0" xr:uid="{00000000-0006-0000-1600-000008000000}">
      <text>
        <r>
          <rPr>
            <sz val="9"/>
            <color indexed="81"/>
            <rFont val="ＭＳ Ｐゴシック"/>
            <family val="3"/>
            <charset val="128"/>
          </rPr>
          <t>□ガイドライン要求事項
環境目標の達成状況、環境活動計画の実施状況及び環境経営システムの運用状況を、定期的に確認及び評価する。
環境関連法規等の遵守状況を定期的に確認及び評価する。</t>
        </r>
        <r>
          <rPr>
            <b/>
            <sz val="9"/>
            <color indexed="81"/>
            <rFont val="ＭＳ Ｐゴシック"/>
            <family val="3"/>
            <charset val="128"/>
          </rPr>
          <t xml:space="preserve">
環境目標の達成、環境活動計画の実施及び環境経営システムの運用状況並びに環境関連法規等の遵守状況に問題がある場合は是正処置を行い、必要に応じて予防処置を実施する。</t>
        </r>
      </text>
    </comment>
    <comment ref="H68" authorId="0" shapeId="0" xr:uid="{00000000-0006-0000-1600-000009000000}">
      <text>
        <r>
          <rPr>
            <sz val="9"/>
            <color indexed="81"/>
            <rFont val="ＭＳ Ｐゴシック"/>
            <family val="3"/>
            <charset val="128"/>
          </rPr>
          <t>日付欄
記入例 2012/9/11</t>
        </r>
      </text>
    </comment>
    <comment ref="H74" authorId="0" shapeId="0" xr:uid="{00000000-0006-0000-1600-00000A000000}">
      <text>
        <r>
          <rPr>
            <sz val="9"/>
            <color indexed="81"/>
            <rFont val="ＭＳ Ｐゴシック"/>
            <family val="3"/>
            <charset val="128"/>
          </rPr>
          <t>日付欄
記入例 2012/9/11</t>
        </r>
      </text>
    </comment>
    <comment ref="H83" authorId="0" shapeId="0" xr:uid="{00000000-0006-0000-1600-00000B000000}">
      <text>
        <r>
          <rPr>
            <sz val="9"/>
            <color indexed="81"/>
            <rFont val="ＭＳ Ｐゴシック"/>
            <family val="3"/>
            <charset val="128"/>
          </rPr>
          <t>日付欄
記入例 2012/9/11</t>
        </r>
      </text>
    </comment>
    <comment ref="H94" authorId="0" shapeId="0" xr:uid="{00000000-0006-0000-1600-00000C000000}">
      <text>
        <r>
          <rPr>
            <sz val="9"/>
            <color indexed="81"/>
            <rFont val="ＭＳ Ｐゴシック"/>
            <family val="3"/>
            <charset val="128"/>
          </rPr>
          <t>日付欄
記入例 2012/9/11</t>
        </r>
      </text>
    </comment>
    <comment ref="H102" authorId="0" shapeId="0" xr:uid="{00000000-0006-0000-1600-00000D000000}">
      <text>
        <r>
          <rPr>
            <sz val="9"/>
            <color indexed="81"/>
            <rFont val="ＭＳ Ｐゴシック"/>
            <family val="3"/>
            <charset val="128"/>
          </rPr>
          <t>日付欄
記入例 9/11</t>
        </r>
      </text>
    </comment>
    <comment ref="H107" authorId="0" shapeId="0" xr:uid="{00000000-0006-0000-1600-00000E000000}">
      <text>
        <r>
          <rPr>
            <sz val="9"/>
            <color indexed="81"/>
            <rFont val="ＭＳ Ｐゴシック"/>
            <family val="3"/>
            <charset val="128"/>
          </rPr>
          <t>日付欄
記入例 9/11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宇田吉明</author>
    <author>Uda</author>
    <author>宇田　吉明</author>
  </authors>
  <commentList>
    <comment ref="B4" authorId="0" shapeId="0" xr:uid="{BBDFD875-0965-4231-A24E-9E74A968F7D4}">
      <text>
        <r>
          <rPr>
            <b/>
            <sz val="9"/>
            <color indexed="81"/>
            <rFont val="ＭＳ Ｐゴシック"/>
            <family val="3"/>
            <charset val="128"/>
          </rPr>
          <t>ガイドライン番号</t>
        </r>
      </text>
    </comment>
    <comment ref="C5" authorId="1" shapeId="0" xr:uid="{00000000-0006-0000-0100-000002000000}">
      <text>
        <r>
          <rPr>
            <sz val="9"/>
            <color indexed="81"/>
            <rFont val="ＭＳ Ｐゴシック"/>
            <family val="3"/>
            <charset val="128"/>
          </rPr>
          <t>(１) 組織は，原則として全組織・全活動（事業活動及び製品・サービス）を対象としてエコアクション２１に取り組み，環境経営システムを構築・運用・維持する。 
(２) 認証・登録に当たっては，対象組織及び活動を明確にする。</t>
        </r>
      </text>
    </comment>
    <comment ref="C7" authorId="2" shapeId="0" xr:uid="{00000000-0006-0000-0100-000003000000}">
      <text>
        <r>
          <rPr>
            <sz val="9"/>
            <color indexed="81"/>
            <rFont val="ＭＳ Ｐゴシック"/>
            <family val="3"/>
            <charset val="128"/>
          </rPr>
          <t xml:space="preserve">エコアクション２１を運用，維持し，環境経営を実践するために，代表者は以下の事項を実施する。 
・ 効果的で必要十分な実施体制を構築する 
・ 実施体制においては，各自の役割, 責任及び権限を定め，全従業員に周知する 
・ エコアクション２１を運用し，維持するための経営資源を用意する </t>
        </r>
      </text>
    </comment>
    <comment ref="C9" authorId="2" shapeId="0" xr:uid="{00000000-0006-0000-0100-000004000000}">
      <text>
        <r>
          <rPr>
            <sz val="9"/>
            <color indexed="81"/>
            <rFont val="ＭＳ Ｐゴシック"/>
            <family val="3"/>
            <charset val="128"/>
          </rPr>
          <t xml:space="preserve">(１) 対象範囲における事業活動に伴う環境負荷を「環境への負荷の自己チェック（第４章）」を基に把握し，環境に大きな影響を与えている環境負荷及びその原因となる活動を特定する。環境負荷のうち以下の項目を把握する。 
・ 二酸化炭素排出量 
・ 廃棄物排出量 
・ 水使用量 
・ 化学物質使用量 </t>
        </r>
      </text>
    </comment>
    <comment ref="C11" authorId="2" shapeId="0" xr:uid="{00000000-0006-0000-0100-000005000000}">
      <text>
        <r>
          <rPr>
            <sz val="9"/>
            <color indexed="81"/>
            <rFont val="ＭＳ Ｐゴシック"/>
            <family val="3"/>
            <charset val="128"/>
          </rPr>
          <t xml:space="preserve">(１) 対象範囲における事業活動に伴う環境負荷を「環境への負荷の自己チェック（第４章）」を基に把握し，環境に大きな影響を与えている環境負荷及びその原因となる活動を特定する。環境負荷のうち以下の項目を把握する。 
・ 二酸化炭素排出量 
・ 廃棄物排出量 
・ 水使用量 
・ 化学物質使用量 </t>
        </r>
      </text>
    </comment>
    <comment ref="C13" authorId="2" shapeId="0" xr:uid="{00000000-0006-0000-0100-000006000000}">
      <text>
        <r>
          <rPr>
            <sz val="9"/>
            <color indexed="81"/>
            <rFont val="ＭＳ Ｐゴシック"/>
            <family val="3"/>
            <charset val="128"/>
          </rPr>
          <t>(２) 初回登録時には，事業活動における環境への取組状況を「環境への取組の自己チェック（第５章）」を基に把握する。把握項目には、環境負荷の軽減等に貢献している製品・サービス等を含む。</t>
        </r>
      </text>
    </comment>
    <comment ref="C15" authorId="2" shapeId="0" xr:uid="{1DD3C54C-5B2C-457C-A0E0-2EFA91C858E3}">
      <text>
        <r>
          <rPr>
            <sz val="9"/>
            <color indexed="81"/>
            <rFont val="ＭＳ Ｐゴシック"/>
            <family val="3"/>
            <charset val="128"/>
          </rPr>
          <t xml:space="preserve">(１) 代表者は，環境経営に関する方針(環境経営方針)を定め，誓約する。 
(２) 環境経営方針は，次の内容を満たすものとする。 
・ 企業理念及び事業活動と整合させる 
・ 経営における課題とチャンスを踏まえる 
・ 環境への取組の重点分野を明確にする 
・ 環境経営の継続的改善を誓約する 
・ 適用される環境関連法規などの遵守を誓約する 
・ 環境経営方針には，制定日（又は改定日）及び代表者名を記載する 
(３) 環境経営方針は，全従業員に周知する。 </t>
        </r>
      </text>
    </comment>
    <comment ref="C17" authorId="2" shapeId="0" xr:uid="{00000000-0006-0000-0100-000007000000}">
      <text>
        <r>
          <rPr>
            <sz val="9"/>
            <color indexed="81"/>
            <rFont val="ＭＳ Ｐゴシック"/>
            <family val="3"/>
            <charset val="128"/>
          </rPr>
          <t xml:space="preserve">(１) 代表者は，環境経営に関する方針(環境経営方針)を定め，誓約する。 
(２) 環境経営方針は，次の内容を満たすものとする。 
・ 企業理念及び事業活動と整合させる 
・ 経営における課題とチャンスを踏まえる 
・ 環境への取組の重点分野を明確にする 
・ 環境経営の継続的改善を誓約する 
・ 適用される環境関連法規などの遵守を誓約する 
・ 環境経営方針には，制定日（又は改定日）及び代表者名を記載する 
(３) 環境経営方針は，全従業員に周知する。 </t>
        </r>
      </text>
    </comment>
    <comment ref="C19" authorId="2" shapeId="0" xr:uid="{00000000-0006-0000-0100-000008000000}">
      <text>
        <r>
          <rPr>
            <sz val="9"/>
            <color indexed="81"/>
            <rFont val="ＭＳ Ｐゴシック"/>
            <family val="3"/>
            <charset val="128"/>
          </rPr>
          <t xml:space="preserve">(１) 要求事項２～５（経営における課題とチャンスの明確化，環境経営方針の策定，環境への負荷と環境への取組状況の把握及び評価，環境関連法規などの取りまとめ）を踏まえて，具体的な環境経営目標及び環境経営計画を策定する。 
(２) 環境経営目標は，可能な限り数値化し， 以下の事項に関する目標を設定する。 
・ 二酸化炭素排出量の削減 
・ 廃棄物排出量の削減 
・ 水使用量の削減 
・ 化学物質使用量の削減 
・ 自らが生産・販売・提供する製品の環境性能の向上及びサービスの改善 
(３) 環境経営計画には，環境経営目標を達成するための具体的な手段，日程及び責任者を定める。 
(４) 環境経営目標及び環境経営計画は，毎年度及び要求事項２～５の大きな変更時に見直しをする。 
(５) 環境経営目標と環境経営計画は，関係する従業員に周知する。 </t>
        </r>
      </text>
    </comment>
    <comment ref="C21" authorId="2" shapeId="0" xr:uid="{00000000-0006-0000-0100-000009000000}">
      <text>
        <r>
          <rPr>
            <sz val="9"/>
            <color indexed="81"/>
            <rFont val="ＭＳ Ｐゴシック"/>
            <family val="3"/>
            <charset val="128"/>
          </rPr>
          <t xml:space="preserve">(１) 事業を行うに当たって遵守しなければならない環境関連法規及びその他の環境関連の要求など，並びに遵守のための組織の取組を整理し，一覧表などに取りまとめる。 
(２) 環境関連法規などは常に最新のものとなるように管理する。 </t>
        </r>
      </text>
    </comment>
    <comment ref="C23" authorId="2" shapeId="0" xr:uid="{00000000-0006-0000-0100-00000A000000}">
      <text>
        <r>
          <rPr>
            <sz val="9"/>
            <color indexed="81"/>
            <rFont val="ＭＳ Ｐゴシック"/>
            <family val="3"/>
            <charset val="128"/>
          </rPr>
          <t xml:space="preserve">エコアクション２１の取組を適切に実行するために, 以下の教育・訓練を実施する。 
・ 全従業員を対象とした教育・訓練 
・ 環境に関する特定の業務がある場合, その業務に関わる従業員を対象とした教育・訓練 </t>
        </r>
      </text>
    </comment>
    <comment ref="C25" authorId="2" shapeId="0" xr:uid="{00000000-0006-0000-0100-00000D000000}">
      <text>
        <r>
          <rPr>
            <sz val="9"/>
            <color indexed="81"/>
            <rFont val="ＭＳ Ｐゴシック"/>
            <family val="3"/>
            <charset val="128"/>
          </rPr>
          <t xml:space="preserve">エコアクション２１の取組を段階的に発展させるために, 以下のコミュニケーションを実施する。 
・ 組織内において, エコアクション２１に関する内部コミュニケーションを行う 
・ 外部からの環境に関する苦情や要望を受け付け, 必要な対応と再発防止を行う 
・ 本ガイドライン第３章に掲げる環境経営レポートを年次で作成し, 公表する </t>
        </r>
      </text>
    </comment>
    <comment ref="C27" authorId="1" shapeId="0" xr:uid="{97F64178-61F1-4C14-95C0-DCF89795099A}">
      <text>
        <r>
          <rPr>
            <sz val="9"/>
            <color indexed="81"/>
            <rFont val="ＭＳ Ｐゴシック"/>
            <family val="3"/>
            <charset val="128"/>
          </rPr>
          <t>(１) 環境上の事故及び緊急事態を想定し, その対応策を定め，可能な範囲で定期的に試行するとともに訓練を実施する。 
(２) 事故や緊急事態の発生後及び試行の実施後に，対応策の有効性を検証し, 必要に応じて改訂する。</t>
        </r>
      </text>
    </comment>
    <comment ref="C29" authorId="1" shapeId="0" xr:uid="{00000000-0006-0000-0100-00000B000000}">
      <text>
        <r>
          <rPr>
            <sz val="9"/>
            <color indexed="81"/>
            <rFont val="ＭＳ Ｐゴシック"/>
            <family val="3"/>
            <charset val="128"/>
          </rPr>
          <t>(１) 環境上の事故及び緊急事態を想定し, その対応策を定め，可能な範囲で定期的に試行するとともに訓練を実施する。 
(２) 事故や緊急事態の発生後及び試行の実施後に，対応策の有効性を検証し, 必要に応じて改訂する。</t>
        </r>
      </text>
    </comment>
    <comment ref="C30" authorId="2" shapeId="0" xr:uid="{00000000-0006-0000-0100-00000C000000}">
      <text>
        <r>
          <rPr>
            <sz val="9"/>
            <color indexed="81"/>
            <rFont val="ＭＳ Ｐゴシック"/>
            <family val="3"/>
            <charset val="128"/>
          </rPr>
          <t>(１) 環境上の事故及び緊急事態を想定し, その対応策を定め，可能な範囲で定期的に試行するとともに訓練を実施する。 
(２) 事故や緊急事態の発生後及び試行の実施後に，対応策の有効性を検証し, 必要に応じて改訂する。</t>
        </r>
      </text>
    </comment>
    <comment ref="C32" authorId="2" shapeId="0" xr:uid="{00000000-0006-0000-0100-00000E000000}">
      <text>
        <r>
          <rPr>
            <sz val="9"/>
            <color indexed="81"/>
            <rFont val="ＭＳ Ｐゴシック"/>
            <family val="3"/>
            <charset val="128"/>
          </rPr>
          <t xml:space="preserve">（１）エコアクション２１の取組を実施するために, 以下の 15 種類の文書類（紙又は電子媒体など），及び組織が必要と判断した文書類を作成し，適切に管理する。 
・ 環境経営方針 
・ 環境への負荷の自己チェックの結果 
・ 環境への取組の自己チェックの結果 
・ 環境関連法規などの取りまとめ（一覧表など） 
・ 環境経営目標 
・ 環境経営計画 
・ 実施体制（組織図に役割などを記したものでも可） 
・ 外部からの苦情などの受付状況及び対応結果 
・ 事故及び緊急事態の想定結果及びその対応策 
・ 環境上の緊急事態の対応に関する試行及び訓練の結果 
・ 環境経営目標の達成状況及び環境経営計画の実施状況，及びその評価結果 
・ 環境関連法規などの遵守状況の結果
・ 問題点の是正処置及び予防処置の結果 
・ 代表者による全体の取組状況の評価と見直し・指示の結果 
・ 環境経営レポート 
（２）組織が取組の際に必要と判断した手順書  </t>
        </r>
      </text>
    </comment>
    <comment ref="C34" authorId="2" shapeId="0" xr:uid="{00000000-0006-0000-0100-00000F000000}">
      <text>
        <r>
          <rPr>
            <sz val="9"/>
            <color indexed="81"/>
            <rFont val="ＭＳ Ｐゴシック"/>
            <family val="3"/>
            <charset val="128"/>
          </rPr>
          <t xml:space="preserve">（１）環境経営システムに関する以下の項目の確認・評価を適切な頻度で実施する。 
・ 環境経営目標の達成状況 
・ 環境経営計画の実施状況 
・ 環境関連法規などの遵守状況 
・ 重要度の高い環境負荷の状況及び取組の実施状況 
（２）問題がある場合は是正処置を行い，問題の発生が予想される場合は, 必要に応じて予防処置を実施する。 
（３）規模が比較的大きな組織の場合は，内部監査を実施する。 </t>
        </r>
      </text>
    </comment>
    <comment ref="C35" authorId="2" shapeId="0" xr:uid="{57F586ED-6CFC-46BF-94D2-83FC88E31CAB}">
      <text>
        <r>
          <rPr>
            <sz val="9"/>
            <color indexed="81"/>
            <rFont val="ＭＳ Ｐゴシック"/>
            <family val="3"/>
            <charset val="128"/>
          </rPr>
          <t xml:space="preserve">（１）環境経営システムに関する以下の項目の確認・評価を適切な頻度で実施する。 
・ 環境経営目標の達成状況 
・ 環境経営計画の実施状況 
・ 環境関連法規などの遵守状況 
・ 重要度の高い環境負荷の状況及び取組の実施状況 
（２）問題がある場合は是正処置を行い，問題の発生が予想される場合は, 必要に応じて予防処置を実施する。 
（３）規模が比較的大きな組織の場合は，内部監査を実施する。 </t>
        </r>
      </text>
    </comment>
    <comment ref="C36" authorId="2" shapeId="0" xr:uid="{1C0A9092-9610-4C0A-BB47-3C35D0981A46}">
      <text>
        <r>
          <rPr>
            <sz val="9"/>
            <color indexed="81"/>
            <rFont val="ＭＳ Ｐゴシック"/>
            <family val="3"/>
            <charset val="128"/>
          </rPr>
          <t xml:space="preserve">（１）環境経営システムに関する以下の項目の確認・評価を適切な頻度で実施する。 
・ 環境関連法規などの遵守状況 
（２）問題がある場合は是正処置を行い，問題の発生が予想される場合は, 必要に応じて予防処置を実施する。 </t>
        </r>
      </text>
    </comment>
    <comment ref="C37" authorId="2" shapeId="0" xr:uid="{00000000-0006-0000-0100-000010000000}">
      <text>
        <r>
          <rPr>
            <sz val="9"/>
            <color indexed="81"/>
            <rFont val="ＭＳ Ｐゴシック"/>
            <family val="3"/>
            <charset val="128"/>
          </rPr>
          <t xml:space="preserve">（１）環境経営システムに関する以下の項目の確認・評価を適切な頻度で実施する。 
・ 環境関連法規などの遵守状況 
（２）問題がある場合は是正処置を行い，問題の発生が予想される場合は, 必要に応じて予防処置を実施する。 </t>
        </r>
      </text>
    </comment>
    <comment ref="C39" authorId="2" shapeId="0" xr:uid="{00000000-0006-0000-0100-000011000000}">
      <text>
        <r>
          <rPr>
            <sz val="9"/>
            <color indexed="81"/>
            <rFont val="ＭＳ Ｐゴシック"/>
            <family val="3"/>
            <charset val="128"/>
          </rPr>
          <t xml:space="preserve">代表者は，定期的にエコアクション２１に基づく環境経営全体の取組状況及びその効果を評価し，以下の項目を含む総括的な見直しを実施し，必要な指示を行う。 
・ 環境経営方針 
・ 環境経営目標及び環境経営計画 
・ 実施体制 </t>
        </r>
      </text>
    </comment>
    <comment ref="C41" authorId="0" shapeId="0" xr:uid="{00000000-0006-0000-0100-000012000000}">
      <text>
        <r>
          <rPr>
            <sz val="9"/>
            <color indexed="81"/>
            <rFont val="ＭＳ Ｐゴシック"/>
            <family val="3"/>
            <charset val="128"/>
          </rPr>
          <t>次の項目を盛り込んだ環境経営レポートを定期的に（原則毎年度）作成する。 
■計画の策定（Plan） 
(１) 組織の概要（事業者名，所在地，事業の概要，事業規模など） 
(２) 対象範囲（認証・登録範囲），レポートの対象期間及び発行日 
(３) 環境経営方針 
(４) 環境経営目標 
(５) 環境経営計画 
■計画の実施（Do） 
(６) 環境経営計画に基づき実施した取組内容（実施体制を含む） 
■取組状況の確認及び評価（Check） 
(７) 環境経営目標及び環境経営計画の実績・取組結果とその評価（実績には二酸化炭素排出量を含む），並びに次年度の環境経営目標及び環境経営計画 
(８) 環境関連法規などの遵守状況の確認及び評価の結果，並びに違反，訴訟などの有無 
■全体の評価と見直し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宇田　吉明</author>
    <author>宇田吉明</author>
  </authors>
  <commentList>
    <comment ref="AB57" authorId="0" shapeId="0" xr:uid="{02F05C2F-F808-4E23-A21C-2FAEF31EC349}">
      <text>
        <r>
          <rPr>
            <b/>
            <sz val="9"/>
            <color indexed="81"/>
            <rFont val="MS P ゴシック"/>
            <family val="3"/>
            <charset val="128"/>
          </rPr>
          <t>対象期間終了後
代表者による見直し後</t>
        </r>
      </text>
    </comment>
    <comment ref="X58" authorId="1" shapeId="0" xr:uid="{00000000-0006-0000-0700-000001000000}">
      <text>
        <r>
          <rPr>
            <b/>
            <sz val="9"/>
            <color indexed="81"/>
            <rFont val="MS P ゴシック"/>
            <family val="3"/>
            <charset val="128"/>
          </rPr>
          <t>作成（発行）後変更した際は更新日としてその日付を
記載</t>
        </r>
      </text>
    </comment>
    <comment ref="S169" authorId="1" shapeId="0" xr:uid="{00000000-0006-0000-0700-000002000000}">
      <text>
        <r>
          <rPr>
            <b/>
            <sz val="9"/>
            <color indexed="81"/>
            <rFont val="MS P ゴシック"/>
            <family val="3"/>
            <charset val="128"/>
          </rPr>
          <t>改定した場合は改定日を入れる。</t>
        </r>
      </text>
    </comment>
    <comment ref="AA171" authorId="1" shapeId="0" xr:uid="{00000000-0006-0000-0700-000003000000}">
      <text>
        <r>
          <rPr>
            <sz val="9"/>
            <color indexed="81"/>
            <rFont val="ＭＳ Ｐゴシック"/>
            <family val="3"/>
            <charset val="128"/>
          </rPr>
          <t>署名した画像を貼り付けるとよい</t>
        </r>
      </text>
    </comment>
    <comment ref="L196" authorId="1" shapeId="0" xr:uid="{00000000-0006-0000-0700-000005000000}">
      <text>
        <r>
          <rPr>
            <b/>
            <sz val="9"/>
            <color indexed="81"/>
            <rFont val="MS P ゴシック"/>
            <family val="3"/>
            <charset val="128"/>
          </rPr>
          <t>単位を記入</t>
        </r>
      </text>
    </comment>
    <comment ref="AE227" authorId="1" shapeId="0" xr:uid="{F90BFA13-F249-40DF-8C42-2361A473E5B6}">
      <text>
        <r>
          <rPr>
            <b/>
            <sz val="9"/>
            <color indexed="81"/>
            <rFont val="MS P ゴシック"/>
            <family val="3"/>
            <charset val="128"/>
          </rPr>
          <t>最新版管理をする
レポート発行時は対象期間終了時の情報にと日付に更新する</t>
        </r>
      </text>
    </comment>
    <comment ref="J236" authorId="1" shapeId="0" xr:uid="{37DCC3DC-DC18-4C1E-BF16-16169918A517}">
      <text>
        <r>
          <rPr>
            <sz val="9"/>
            <color indexed="81"/>
            <rFont val="ＭＳ Ｐゴシック"/>
            <family val="3"/>
            <charset val="128"/>
          </rPr>
          <t>自組織で開催している組織横断的な会議体に合わせる（幹部会議、経営会議、営業会議、安全衛生委員会など）</t>
        </r>
      </text>
    </comment>
    <comment ref="S314" authorId="0" shapeId="0" xr:uid="{1A2A4FCB-4343-4E97-B207-B6E4E822C31D}">
      <text>
        <r>
          <rPr>
            <b/>
            <sz val="9"/>
            <color indexed="81"/>
            <rFont val="MS P ゴシック"/>
            <family val="3"/>
            <charset val="128"/>
          </rPr>
          <t>年度終了後この2行を削除</t>
        </r>
      </text>
    </comment>
    <comment ref="S315" authorId="0" shapeId="0" xr:uid="{B26CA78B-FE23-4A54-8EB1-93F3F9FD7C52}">
      <text>
        <r>
          <rPr>
            <b/>
            <sz val="9"/>
            <color indexed="81"/>
            <rFont val="MS P ゴシック"/>
            <family val="3"/>
            <charset val="128"/>
          </rPr>
          <t>初回の対象期間</t>
        </r>
      </text>
    </comment>
    <comment ref="N317" authorId="0" shapeId="0" xr:uid="{DB597ECF-1F82-48AE-A757-26B5F15076D6}">
      <text>
        <r>
          <rPr>
            <b/>
            <sz val="9"/>
            <color indexed="81"/>
            <rFont val="ＭＳ Ｐゴシック"/>
            <family val="3"/>
            <charset val="128"/>
          </rPr>
          <t>環境経営計画書の基準値より</t>
        </r>
      </text>
    </comment>
    <comment ref="S319" authorId="0" shapeId="0" xr:uid="{FF3BC0F3-3839-4786-B44C-56D9907C9FC4}">
      <text>
        <r>
          <rPr>
            <b/>
            <sz val="9"/>
            <color indexed="81"/>
            <rFont val="ＭＳ Ｐゴシック"/>
            <family val="3"/>
            <charset val="128"/>
          </rPr>
          <t>環境経営計画書の当該年度の基準年度比</t>
        </r>
      </text>
    </comment>
    <comment ref="AB319" authorId="0" shapeId="0" xr:uid="{796E8430-34A6-4D26-AC93-E8180A4517FD}">
      <text>
        <r>
          <rPr>
            <b/>
            <sz val="9"/>
            <color indexed="81"/>
            <rFont val="ＭＳ Ｐゴシック"/>
            <family val="3"/>
            <charset val="128"/>
          </rPr>
          <t>環境経営計画書の次年度の基準年度比</t>
        </r>
      </text>
    </comment>
    <comment ref="AG319" authorId="0" shapeId="0" xr:uid="{592D2623-6D36-4AD4-905B-58126DD972D1}">
      <text>
        <r>
          <rPr>
            <b/>
            <sz val="9"/>
            <color indexed="81"/>
            <rFont val="ＭＳ Ｐゴシック"/>
            <family val="3"/>
            <charset val="128"/>
          </rPr>
          <t>環境経営計画書の次々年度の基準年度比</t>
        </r>
      </text>
    </comment>
    <comment ref="N321" authorId="0" shapeId="0" xr:uid="{00000000-0006-0000-0700-00000C000000}">
      <text>
        <r>
          <rPr>
            <b/>
            <sz val="9"/>
            <color indexed="81"/>
            <rFont val="ＭＳ Ｐゴシック"/>
            <family val="3"/>
            <charset val="128"/>
          </rPr>
          <t>活動計画書の基準値より</t>
        </r>
      </text>
    </comment>
    <comment ref="S323" authorId="0" shapeId="0" xr:uid="{00000000-0006-0000-0700-00000D000000}">
      <text>
        <r>
          <rPr>
            <b/>
            <sz val="9"/>
            <color indexed="81"/>
            <rFont val="ＭＳ Ｐゴシック"/>
            <family val="3"/>
            <charset val="128"/>
          </rPr>
          <t>環境経営計画書の当該年度の基準年度比</t>
        </r>
      </text>
    </comment>
    <comment ref="AB323" authorId="0" shapeId="0" xr:uid="{00000000-0006-0000-0700-00000E000000}">
      <text>
        <r>
          <rPr>
            <b/>
            <sz val="9"/>
            <color indexed="81"/>
            <rFont val="ＭＳ Ｐゴシック"/>
            <family val="3"/>
            <charset val="128"/>
          </rPr>
          <t>環境経営計画書の次年度の基準年度比</t>
        </r>
      </text>
    </comment>
    <comment ref="AG323" authorId="0" shapeId="0" xr:uid="{00000000-0006-0000-0700-00000F000000}">
      <text>
        <r>
          <rPr>
            <b/>
            <sz val="9"/>
            <color indexed="81"/>
            <rFont val="ＭＳ Ｐゴシック"/>
            <family val="3"/>
            <charset val="128"/>
          </rPr>
          <t>環境経営計画書の次々年度の基準年度比</t>
        </r>
      </text>
    </comment>
    <comment ref="N325" authorId="0" shapeId="0" xr:uid="{00000000-0006-0000-0700-000010000000}">
      <text>
        <r>
          <rPr>
            <b/>
            <sz val="9"/>
            <color indexed="81"/>
            <rFont val="ＭＳ Ｐゴシック"/>
            <family val="3"/>
            <charset val="128"/>
          </rPr>
          <t>活動計画書の基準値より</t>
        </r>
      </text>
    </comment>
    <comment ref="S327" authorId="0" shapeId="0" xr:uid="{00000000-0006-0000-0700-000011000000}">
      <text>
        <r>
          <rPr>
            <b/>
            <sz val="9"/>
            <color indexed="81"/>
            <rFont val="ＭＳ Ｐゴシック"/>
            <family val="3"/>
            <charset val="128"/>
          </rPr>
          <t>環境経営計画書の当該年度の基準年度比</t>
        </r>
      </text>
    </comment>
    <comment ref="AB327" authorId="0" shapeId="0" xr:uid="{00000000-0006-0000-0700-000012000000}">
      <text>
        <r>
          <rPr>
            <b/>
            <sz val="9"/>
            <color indexed="81"/>
            <rFont val="ＭＳ Ｐゴシック"/>
            <family val="3"/>
            <charset val="128"/>
          </rPr>
          <t>環境活動計画書の次年度の基準年度比</t>
        </r>
      </text>
    </comment>
    <comment ref="AG327" authorId="0" shapeId="0" xr:uid="{00000000-0006-0000-0700-000013000000}">
      <text>
        <r>
          <rPr>
            <b/>
            <sz val="9"/>
            <color indexed="81"/>
            <rFont val="ＭＳ Ｐゴシック"/>
            <family val="3"/>
            <charset val="128"/>
          </rPr>
          <t>環境経営計画書の次々年度の基準年度比</t>
        </r>
      </text>
    </comment>
    <comment ref="N332" authorId="0" shapeId="0" xr:uid="{00000000-0006-0000-0700-000014000000}">
      <text>
        <r>
          <rPr>
            <b/>
            <sz val="9"/>
            <color indexed="81"/>
            <rFont val="ＭＳ Ｐゴシック"/>
            <family val="3"/>
            <charset val="128"/>
          </rPr>
          <t>環境経営計画書の基準値より</t>
        </r>
      </text>
    </comment>
    <comment ref="S334" authorId="0" shapeId="0" xr:uid="{00000000-0006-0000-0700-000015000000}">
      <text>
        <r>
          <rPr>
            <b/>
            <sz val="9"/>
            <color indexed="81"/>
            <rFont val="ＭＳ Ｐゴシック"/>
            <family val="3"/>
            <charset val="128"/>
          </rPr>
          <t>環境経営計画書の当該年度の基準年度比</t>
        </r>
      </text>
    </comment>
    <comment ref="AB334" authorId="0" shapeId="0" xr:uid="{00000000-0006-0000-0700-000016000000}">
      <text>
        <r>
          <rPr>
            <b/>
            <sz val="9"/>
            <color indexed="81"/>
            <rFont val="ＭＳ Ｐゴシック"/>
            <family val="3"/>
            <charset val="128"/>
          </rPr>
          <t>環境活動計画書の次年度の基準年度比</t>
        </r>
      </text>
    </comment>
    <comment ref="AG334" authorId="0" shapeId="0" xr:uid="{00000000-0006-0000-0700-000017000000}">
      <text>
        <r>
          <rPr>
            <b/>
            <sz val="9"/>
            <color indexed="81"/>
            <rFont val="ＭＳ Ｐゴシック"/>
            <family val="3"/>
            <charset val="128"/>
          </rPr>
          <t>環境活動計画書の次々年度の基準年度比</t>
        </r>
      </text>
    </comment>
    <comment ref="N543" authorId="1" shapeId="0" xr:uid="{00000000-0006-0000-0700-000021000000}">
      <text>
        <r>
          <rPr>
            <b/>
            <sz val="9"/>
            <color indexed="81"/>
            <rFont val="MS P ゴシック"/>
            <family val="3"/>
            <charset val="128"/>
          </rPr>
          <t>環境経営計画書のT列より転記</t>
        </r>
      </text>
    </comment>
    <comment ref="N558" authorId="1" shapeId="0" xr:uid="{939507CF-8F7C-4BE9-B9BD-8A67493605CA}">
      <text>
        <r>
          <rPr>
            <b/>
            <sz val="9"/>
            <color indexed="81"/>
            <rFont val="MS P ゴシック"/>
            <family val="3"/>
            <charset val="128"/>
          </rPr>
          <t>環境経営計画書のT列より転記</t>
        </r>
      </text>
    </comment>
    <comment ref="AF691" authorId="0" shapeId="0" xr:uid="{A94C9DD7-CF7A-4249-8C66-6DE3ED834118}">
      <text>
        <r>
          <rPr>
            <b/>
            <sz val="9"/>
            <color indexed="81"/>
            <rFont val="MS P ゴシック"/>
            <family val="3"/>
            <charset val="128"/>
          </rPr>
          <t>年度の総括日
以下を踏まえて実施
①環境経営方針の達成状況
目標の達成状況とその評価
②環境関連法規等の遵守評価</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宇田吉明</author>
  </authors>
  <commentList>
    <comment ref="B2" authorId="0" shapeId="0" xr:uid="{20B8CF3E-D27E-4E0E-BD36-548723B04F45}">
      <text>
        <r>
          <rPr>
            <sz val="9"/>
            <color indexed="81"/>
            <rFont val="MS P ゴシック"/>
            <family val="3"/>
            <charset val="128"/>
          </rPr>
          <t>作成は要求事項ではありません。
必要に応じて活用してください。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宇田　吉明</author>
    <author>宇田吉明</author>
    <author>UDA YOSHIAKI</author>
  </authors>
  <commentList>
    <comment ref="E4" authorId="0" shapeId="0" xr:uid="{00000000-0006-0000-0200-000001000000}">
      <text>
        <r>
          <rPr>
            <b/>
            <sz val="9"/>
            <color indexed="81"/>
            <rFont val="ＭＳ Ｐゴシック"/>
            <family val="3"/>
            <charset val="128"/>
          </rPr>
          <t>自社（組織）の事業年度に合わせて変更する
（サンプルは4月～3月の例）</t>
        </r>
      </text>
    </comment>
    <comment ref="AA4" authorId="0" shapeId="0" xr:uid="{00000000-0006-0000-0200-000002000000}">
      <text>
        <r>
          <rPr>
            <b/>
            <sz val="9"/>
            <color indexed="81"/>
            <rFont val="ＭＳ Ｐゴシック"/>
            <family val="3"/>
            <charset val="128"/>
          </rPr>
          <t>自社（組織）の事業年度に合わせて変更する
（サンプルは4月～3月の例）</t>
        </r>
      </text>
    </comment>
    <comment ref="AW4" authorId="0" shapeId="0" xr:uid="{00000000-0006-0000-0200-000003000000}">
      <text>
        <r>
          <rPr>
            <b/>
            <sz val="9"/>
            <color indexed="81"/>
            <rFont val="ＭＳ Ｐゴシック"/>
            <family val="3"/>
            <charset val="128"/>
          </rPr>
          <t>自社（組織）の事業年度に合わせて変更する
（サンプルは4月～3月の例）</t>
        </r>
      </text>
    </comment>
    <comment ref="B5" authorId="1" shapeId="0" xr:uid="{00000000-0006-0000-0200-000004000000}">
      <text>
        <r>
          <rPr>
            <sz val="9"/>
            <color indexed="81"/>
            <rFont val="ＭＳ Ｐゴシック"/>
            <family val="3"/>
            <charset val="128"/>
          </rPr>
          <t>売上高、生産数量、自社加工金額等原単位評価の指標となる項目を記入</t>
        </r>
      </text>
    </comment>
    <comment ref="X5" authorId="1" shapeId="0" xr:uid="{00000000-0006-0000-0200-000005000000}">
      <text>
        <r>
          <rPr>
            <b/>
            <sz val="9"/>
            <color indexed="81"/>
            <rFont val="ＭＳ Ｐゴシック"/>
            <family val="3"/>
            <charset val="128"/>
          </rPr>
          <t>売上高、生産金額、生産数量、自社加工金額等原単位評価の指標となる項目を記入</t>
        </r>
      </text>
    </comment>
    <comment ref="AT5" authorId="1" shapeId="0" xr:uid="{00000000-0006-0000-0200-000006000000}">
      <text>
        <r>
          <rPr>
            <b/>
            <sz val="9"/>
            <color indexed="81"/>
            <rFont val="ＭＳ Ｐゴシック"/>
            <family val="3"/>
            <charset val="128"/>
          </rPr>
          <t>売上高、生産金額、生産数量、自社加工金額等原単位評価の指標となる項目を記入</t>
        </r>
      </text>
    </comment>
    <comment ref="B9" authorId="1" shapeId="0" xr:uid="{BA4B7B42-E185-42FD-8397-2E7207DFC6E3}">
      <text>
        <r>
          <rPr>
            <sz val="9"/>
            <color indexed="81"/>
            <rFont val="MS P ゴシック"/>
            <family val="3"/>
            <charset val="128"/>
          </rPr>
          <t>任意欄です。
総費用、環境関連費用等の集計に活用してください。</t>
        </r>
      </text>
    </comment>
    <comment ref="A12" authorId="1" shapeId="0" xr:uid="{7A17E883-3FD9-4890-AEEE-8A97E22DA680}">
      <text>
        <r>
          <rPr>
            <b/>
            <sz val="9"/>
            <color indexed="81"/>
            <rFont val="MS P ゴシック"/>
            <family val="3"/>
            <charset val="128"/>
          </rPr>
          <t>把握必須項目</t>
        </r>
      </text>
    </comment>
    <comment ref="R14" authorId="0" shapeId="0" xr:uid="{CEF0DB23-B085-49F1-91CE-9B495596B6D1}">
      <text>
        <r>
          <rPr>
            <b/>
            <sz val="9"/>
            <color indexed="81"/>
            <rFont val="MS P ゴシック"/>
            <family val="3"/>
            <charset val="128"/>
          </rPr>
          <t>有効数値3桁になるように調整する</t>
        </r>
      </text>
    </comment>
    <comment ref="B15" authorId="1" shapeId="0" xr:uid="{55507BBF-EBA4-4C74-8258-3D24B24106D9}">
      <text>
        <r>
          <rPr>
            <sz val="9"/>
            <color indexed="81"/>
            <rFont val="ＭＳ Ｐゴシック"/>
            <family val="3"/>
            <charset val="128"/>
          </rPr>
          <t>購入電力の二酸化炭素排出係数（調整後）を記入</t>
        </r>
      </text>
    </comment>
    <comment ref="X15" authorId="1" shapeId="0" xr:uid="{97D36C2C-9679-43C5-9ADA-282CD211DBBA}">
      <text>
        <r>
          <rPr>
            <sz val="9"/>
            <color indexed="81"/>
            <rFont val="ＭＳ Ｐゴシック"/>
            <family val="3"/>
            <charset val="128"/>
          </rPr>
          <t>購入電力の二酸化炭素排出係数（調整後）を記入</t>
        </r>
      </text>
    </comment>
    <comment ref="AT15" authorId="1" shapeId="0" xr:uid="{31E8326C-5CBC-44FF-8FBF-D3059470D333}">
      <text>
        <r>
          <rPr>
            <sz val="9"/>
            <color indexed="81"/>
            <rFont val="ＭＳ Ｐゴシック"/>
            <family val="3"/>
            <charset val="128"/>
          </rPr>
          <t>購入電力の二酸化炭素排出係数（調整後）を記入</t>
        </r>
      </text>
    </comment>
    <comment ref="B17" authorId="1" shapeId="0" xr:uid="{29CA8B42-F4C9-4A01-A996-EFD9DFAE3379}">
      <text>
        <r>
          <rPr>
            <sz val="9"/>
            <color indexed="81"/>
            <rFont val="ＭＳ Ｐゴシック"/>
            <family val="3"/>
            <charset val="128"/>
          </rPr>
          <t>購入電力の二酸化炭素排出係数（調整後）を記入</t>
        </r>
      </text>
    </comment>
    <comment ref="X17" authorId="1" shapeId="0" xr:uid="{4543D1D4-EDC1-4399-BA4B-CF0D1F1EBFF8}">
      <text>
        <r>
          <rPr>
            <sz val="9"/>
            <color indexed="81"/>
            <rFont val="ＭＳ Ｐゴシック"/>
            <family val="3"/>
            <charset val="128"/>
          </rPr>
          <t>購入電力の二酸化炭素排出係数（調整後）を記入</t>
        </r>
      </text>
    </comment>
    <comment ref="AT17" authorId="1" shapeId="0" xr:uid="{FE922FA6-03E2-4856-8C30-0F1A1E6E00D7}">
      <text>
        <r>
          <rPr>
            <sz val="9"/>
            <color indexed="81"/>
            <rFont val="ＭＳ Ｐゴシック"/>
            <family val="3"/>
            <charset val="128"/>
          </rPr>
          <t>購入電力の二酸化炭素排出係数（調整後）を記入</t>
        </r>
      </text>
    </comment>
    <comment ref="B19" authorId="1" shapeId="0" xr:uid="{6D5A4F98-7C17-4CBE-9139-9769D3111479}">
      <text>
        <r>
          <rPr>
            <sz val="9"/>
            <color indexed="81"/>
            <rFont val="ＭＳ Ｐゴシック"/>
            <family val="3"/>
            <charset val="128"/>
          </rPr>
          <t>購入電力の二酸化炭素排出係数（調整後）を記入</t>
        </r>
      </text>
    </comment>
    <comment ref="B21" authorId="1" shapeId="0" xr:uid="{B4A7DFF2-D783-4FFA-AFFC-2C511FB45615}">
      <text>
        <r>
          <rPr>
            <sz val="9"/>
            <color indexed="81"/>
            <rFont val="ＭＳ Ｐゴシック"/>
            <family val="3"/>
            <charset val="128"/>
          </rPr>
          <t>購入電力の二酸化炭素排出係数（調整後）を記入</t>
        </r>
      </text>
    </comment>
    <comment ref="X21" authorId="1" shapeId="0" xr:uid="{B1B1FE37-EFE6-4A4E-A39A-635A908E4254}">
      <text>
        <r>
          <rPr>
            <sz val="9"/>
            <color indexed="81"/>
            <rFont val="MS P ゴシック"/>
            <family val="3"/>
            <charset val="128"/>
          </rPr>
          <t>サイトごとにするか、統一するか、事業者の判断で可</t>
        </r>
      </text>
    </comment>
    <comment ref="AT21" authorId="1" shapeId="0" xr:uid="{27EB43D2-60D7-4244-8E40-6C7AEF0F9C16}">
      <text>
        <r>
          <rPr>
            <sz val="9"/>
            <color indexed="81"/>
            <rFont val="ＭＳ Ｐゴシック"/>
            <family val="3"/>
            <charset val="128"/>
          </rPr>
          <t>サイトごとにするか、統一するか、事業者の判断で可</t>
        </r>
      </text>
    </comment>
    <comment ref="D26" authorId="0" shapeId="0" xr:uid="{105F5F21-1016-4B75-9233-D1AE3F7EA15E}">
      <text>
        <r>
          <rPr>
            <b/>
            <sz val="9"/>
            <color indexed="81"/>
            <rFont val="MS P ゴシック"/>
            <family val="3"/>
            <charset val="128"/>
          </rPr>
          <t>※㎥で把握している場合はこの行に入力</t>
        </r>
      </text>
    </comment>
    <comment ref="D27" authorId="1" shapeId="0" xr:uid="{27E28EF4-C38E-4CFF-B8CB-7790B4C24666}">
      <text>
        <r>
          <rPr>
            <b/>
            <sz val="9"/>
            <color indexed="81"/>
            <rFont val="MS P ゴシック"/>
            <family val="3"/>
            <charset val="128"/>
          </rPr>
          <t>ガイドラインより
※液化石油ガス（LPG）の使用量を気体（ｍ3）で把握している場合については「1ｍ3＝2.07kg」として換算してください。</t>
        </r>
      </text>
    </comment>
    <comment ref="D29" authorId="0" shapeId="0" xr:uid="{FA5B64F6-A466-4751-A43E-8873C3B55EDE}">
      <text>
        <r>
          <rPr>
            <b/>
            <sz val="9"/>
            <color indexed="81"/>
            <rFont val="MS P ゴシック"/>
            <family val="3"/>
            <charset val="128"/>
          </rPr>
          <t>※㎥で把握している場合はこの行に入力</t>
        </r>
      </text>
    </comment>
    <comment ref="D30" authorId="1" shapeId="0" xr:uid="{E3E77CA5-007B-46A2-86FD-EE910F6A997A}">
      <text>
        <r>
          <rPr>
            <b/>
            <sz val="9"/>
            <color indexed="81"/>
            <rFont val="MS P ゴシック"/>
            <family val="3"/>
            <charset val="128"/>
          </rPr>
          <t>ガイドラインより
※液化石油ガス（LPG）の使用量を気体（ｍ3）で把握している場合については「1ｍ3＝2.07kg」として換算してください。</t>
        </r>
      </text>
    </comment>
    <comment ref="B48" authorId="0" shapeId="0" xr:uid="{CDDCAE27-5797-4E31-BBCC-1628AB3DA4F5}">
      <text>
        <r>
          <rPr>
            <b/>
            <sz val="9"/>
            <color indexed="81"/>
            <rFont val="MS P ゴシック"/>
            <family val="3"/>
            <charset val="128"/>
          </rPr>
          <t>燃料用のみ</t>
        </r>
      </text>
    </comment>
    <comment ref="E53" authorId="0" shapeId="0" xr:uid="{436D8E92-6F68-42A4-A7CD-57B28FE58BC3}">
      <text>
        <r>
          <rPr>
            <b/>
            <sz val="9"/>
            <color indexed="81"/>
            <rFont val="MS P ゴシック"/>
            <family val="3"/>
            <charset val="128"/>
          </rPr>
          <t>FIT制度による売電</t>
        </r>
      </text>
    </comment>
    <comment ref="C56" authorId="0" shapeId="0" xr:uid="{3CEE4C2E-2CEE-4B9E-8D78-C32584764555}">
      <text>
        <r>
          <rPr>
            <b/>
            <sz val="9"/>
            <color indexed="81"/>
            <rFont val="MS P ゴシック"/>
            <family val="3"/>
            <charset val="128"/>
          </rPr>
          <t>参考としたい年度にする</t>
        </r>
      </text>
    </comment>
    <comment ref="D79" authorId="0" shapeId="0" xr:uid="{CFAC7CE7-E836-48CD-91F9-12C7CEC70855}">
      <text>
        <r>
          <rPr>
            <b/>
            <sz val="9"/>
            <color indexed="81"/>
            <rFont val="MS P ゴシック"/>
            <family val="3"/>
            <charset val="128"/>
          </rPr>
          <t>単位を入れる</t>
        </r>
      </text>
    </comment>
    <comment ref="E88" authorId="2" shapeId="0" xr:uid="{00000000-0006-0000-0200-00000A000000}">
      <text>
        <r>
          <rPr>
            <sz val="9"/>
            <color indexed="81"/>
            <rFont val="ＭＳ Ｐゴシック"/>
            <family val="3"/>
            <charset val="128"/>
          </rPr>
          <t>必ず期初から記入する</t>
        </r>
      </text>
    </comment>
    <comment ref="AA88" authorId="2" shapeId="0" xr:uid="{00000000-0006-0000-0200-00000B000000}">
      <text>
        <r>
          <rPr>
            <sz val="9"/>
            <color indexed="81"/>
            <rFont val="ＭＳ Ｐゴシック"/>
            <family val="3"/>
            <charset val="128"/>
          </rPr>
          <t>必ず期初から記入する</t>
        </r>
      </text>
    </comment>
    <comment ref="AW88" authorId="2" shapeId="0" xr:uid="{00000000-0006-0000-0200-00000C000000}">
      <text>
        <r>
          <rPr>
            <sz val="9"/>
            <color indexed="81"/>
            <rFont val="ＭＳ Ｐゴシック"/>
            <family val="3"/>
            <charset val="128"/>
          </rPr>
          <t>必ず期初から記入する</t>
        </r>
      </text>
    </comment>
    <comment ref="B94" authorId="2" shapeId="0" xr:uid="{00000000-0006-0000-0200-00000D000000}">
      <text>
        <r>
          <rPr>
            <sz val="9"/>
            <color indexed="81"/>
            <rFont val="ＭＳ Ｐゴシック"/>
            <family val="3"/>
            <charset val="128"/>
          </rPr>
          <t xml:space="preserve">②+③+④
</t>
        </r>
      </text>
    </comment>
    <comment ref="X94" authorId="2" shapeId="0" xr:uid="{00000000-0006-0000-0200-00000E000000}">
      <text>
        <r>
          <rPr>
            <sz val="9"/>
            <color indexed="81"/>
            <rFont val="ＭＳ Ｐゴシック"/>
            <family val="3"/>
            <charset val="128"/>
          </rPr>
          <t xml:space="preserve">②+③+④
</t>
        </r>
      </text>
    </comment>
    <comment ref="AT94" authorId="2" shapeId="0" xr:uid="{00000000-0006-0000-0200-00000F000000}">
      <text>
        <r>
          <rPr>
            <sz val="9"/>
            <color indexed="81"/>
            <rFont val="ＭＳ Ｐゴシック"/>
            <family val="3"/>
            <charset val="128"/>
          </rPr>
          <t xml:space="preserve">②+③+④
</t>
        </r>
      </text>
    </comment>
    <comment ref="D101" authorId="1" shapeId="0" xr:uid="{00000000-0006-0000-0200-000010000000}">
      <text>
        <r>
          <rPr>
            <b/>
            <sz val="9"/>
            <color indexed="81"/>
            <rFont val="ＭＳ Ｐゴシック"/>
            <family val="3"/>
            <charset val="128"/>
          </rPr>
          <t>売却している場合は－で入力</t>
        </r>
      </text>
    </comment>
    <comment ref="Z101" authorId="1" shapeId="0" xr:uid="{00000000-0006-0000-0200-000011000000}">
      <text>
        <r>
          <rPr>
            <b/>
            <sz val="9"/>
            <color indexed="81"/>
            <rFont val="ＭＳ Ｐゴシック"/>
            <family val="3"/>
            <charset val="128"/>
          </rPr>
          <t>売却している場合は－で入力</t>
        </r>
      </text>
    </comment>
    <comment ref="AV101" authorId="1" shapeId="0" xr:uid="{00000000-0006-0000-0200-000012000000}">
      <text>
        <r>
          <rPr>
            <b/>
            <sz val="9"/>
            <color indexed="81"/>
            <rFont val="ＭＳ Ｐゴシック"/>
            <family val="3"/>
            <charset val="128"/>
          </rPr>
          <t>売却している場合は－で入力</t>
        </r>
      </text>
    </comment>
    <comment ref="D103" authorId="1" shapeId="0" xr:uid="{00000000-0006-0000-0200-000013000000}">
      <text>
        <r>
          <rPr>
            <b/>
            <sz val="9"/>
            <color indexed="81"/>
            <rFont val="ＭＳ Ｐゴシック"/>
            <family val="3"/>
            <charset val="128"/>
          </rPr>
          <t>売却している場合は－で入力</t>
        </r>
      </text>
    </comment>
    <comment ref="Z103" authorId="1" shapeId="0" xr:uid="{00000000-0006-0000-0200-000014000000}">
      <text>
        <r>
          <rPr>
            <b/>
            <sz val="9"/>
            <color indexed="81"/>
            <rFont val="ＭＳ Ｐゴシック"/>
            <family val="3"/>
            <charset val="128"/>
          </rPr>
          <t>売却している場合は－で入力</t>
        </r>
      </text>
    </comment>
    <comment ref="AV103" authorId="1" shapeId="0" xr:uid="{00000000-0006-0000-0200-000015000000}">
      <text>
        <r>
          <rPr>
            <b/>
            <sz val="9"/>
            <color indexed="81"/>
            <rFont val="ＭＳ Ｐゴシック"/>
            <family val="3"/>
            <charset val="128"/>
          </rPr>
          <t>売却している場合は－で入力</t>
        </r>
      </text>
    </comment>
    <comment ref="D110" authorId="1" shapeId="0" xr:uid="{00000000-0006-0000-0200-000016000000}">
      <text>
        <r>
          <rPr>
            <b/>
            <sz val="9"/>
            <color indexed="81"/>
            <rFont val="ＭＳ Ｐゴシック"/>
            <family val="3"/>
            <charset val="128"/>
          </rPr>
          <t>売却している場合は－で入力</t>
        </r>
      </text>
    </comment>
    <comment ref="Z110" authorId="1" shapeId="0" xr:uid="{00000000-0006-0000-0200-000017000000}">
      <text>
        <r>
          <rPr>
            <b/>
            <sz val="9"/>
            <color indexed="81"/>
            <rFont val="ＭＳ Ｐゴシック"/>
            <family val="3"/>
            <charset val="128"/>
          </rPr>
          <t>売却している場合は－で入力</t>
        </r>
      </text>
    </comment>
    <comment ref="AV110" authorId="1" shapeId="0" xr:uid="{00000000-0006-0000-0200-000018000000}">
      <text>
        <r>
          <rPr>
            <b/>
            <sz val="9"/>
            <color indexed="81"/>
            <rFont val="ＭＳ Ｐゴシック"/>
            <family val="3"/>
            <charset val="128"/>
          </rPr>
          <t>売却している場合は－で入力</t>
        </r>
      </text>
    </comment>
    <comment ref="D112" authorId="1" shapeId="0" xr:uid="{00000000-0006-0000-0200-000019000000}">
      <text>
        <r>
          <rPr>
            <b/>
            <sz val="9"/>
            <color indexed="81"/>
            <rFont val="ＭＳ Ｐゴシック"/>
            <family val="3"/>
            <charset val="128"/>
          </rPr>
          <t>売却している場合は－で入力</t>
        </r>
      </text>
    </comment>
    <comment ref="Z112" authorId="1" shapeId="0" xr:uid="{00000000-0006-0000-0200-00001A000000}">
      <text>
        <r>
          <rPr>
            <b/>
            <sz val="9"/>
            <color indexed="81"/>
            <rFont val="ＭＳ Ｐゴシック"/>
            <family val="3"/>
            <charset val="128"/>
          </rPr>
          <t>売却している場合は－で入力</t>
        </r>
      </text>
    </comment>
    <comment ref="AV112" authorId="1" shapeId="0" xr:uid="{00000000-0006-0000-0200-00001B000000}">
      <text>
        <r>
          <rPr>
            <b/>
            <sz val="9"/>
            <color indexed="81"/>
            <rFont val="ＭＳ Ｐゴシック"/>
            <family val="3"/>
            <charset val="128"/>
          </rPr>
          <t>売却している場合は－で入力</t>
        </r>
      </text>
    </comment>
    <comment ref="D119" authorId="1" shapeId="0" xr:uid="{00000000-0006-0000-0200-00001C000000}">
      <text>
        <r>
          <rPr>
            <b/>
            <sz val="9"/>
            <color indexed="81"/>
            <rFont val="ＭＳ Ｐゴシック"/>
            <family val="3"/>
            <charset val="128"/>
          </rPr>
          <t>売却している場合は－で入力</t>
        </r>
      </text>
    </comment>
    <comment ref="Z119" authorId="1" shapeId="0" xr:uid="{00000000-0006-0000-0200-00001D000000}">
      <text>
        <r>
          <rPr>
            <b/>
            <sz val="9"/>
            <color indexed="81"/>
            <rFont val="ＭＳ Ｐゴシック"/>
            <family val="3"/>
            <charset val="128"/>
          </rPr>
          <t>売却している場合は－で入力</t>
        </r>
      </text>
    </comment>
    <comment ref="AV119" authorId="1" shapeId="0" xr:uid="{00000000-0006-0000-0200-00001E000000}">
      <text>
        <r>
          <rPr>
            <b/>
            <sz val="9"/>
            <color indexed="81"/>
            <rFont val="ＭＳ Ｐゴシック"/>
            <family val="3"/>
            <charset val="128"/>
          </rPr>
          <t>売却している場合は－で入力</t>
        </r>
      </text>
    </comment>
    <comment ref="D121" authorId="1" shapeId="0" xr:uid="{00000000-0006-0000-0200-00001F000000}">
      <text>
        <r>
          <rPr>
            <b/>
            <sz val="9"/>
            <color indexed="81"/>
            <rFont val="ＭＳ Ｐゴシック"/>
            <family val="3"/>
            <charset val="128"/>
          </rPr>
          <t>売却している場合は－で入力</t>
        </r>
      </text>
    </comment>
    <comment ref="Z121" authorId="1" shapeId="0" xr:uid="{00000000-0006-0000-0200-000020000000}">
      <text>
        <r>
          <rPr>
            <b/>
            <sz val="9"/>
            <color indexed="81"/>
            <rFont val="ＭＳ Ｐゴシック"/>
            <family val="3"/>
            <charset val="128"/>
          </rPr>
          <t>売却している場合は－で入力</t>
        </r>
      </text>
    </comment>
    <comment ref="AV121" authorId="1" shapeId="0" xr:uid="{00000000-0006-0000-0200-000021000000}">
      <text>
        <r>
          <rPr>
            <b/>
            <sz val="9"/>
            <color indexed="81"/>
            <rFont val="ＭＳ Ｐゴシック"/>
            <family val="3"/>
            <charset val="128"/>
          </rPr>
          <t>売却している場合は－で入力</t>
        </r>
      </text>
    </comment>
    <comment ref="D128" authorId="1" shapeId="0" xr:uid="{00000000-0006-0000-0200-000022000000}">
      <text>
        <r>
          <rPr>
            <b/>
            <sz val="9"/>
            <color indexed="81"/>
            <rFont val="ＭＳ Ｐゴシック"/>
            <family val="3"/>
            <charset val="128"/>
          </rPr>
          <t>売却している場合は－で入力</t>
        </r>
      </text>
    </comment>
    <comment ref="Z128" authorId="1" shapeId="0" xr:uid="{00000000-0006-0000-0200-000023000000}">
      <text>
        <r>
          <rPr>
            <b/>
            <sz val="9"/>
            <color indexed="81"/>
            <rFont val="ＭＳ Ｐゴシック"/>
            <family val="3"/>
            <charset val="128"/>
          </rPr>
          <t>売却している場合は－で入力</t>
        </r>
      </text>
    </comment>
    <comment ref="AV128" authorId="1" shapeId="0" xr:uid="{00000000-0006-0000-0200-000024000000}">
      <text>
        <r>
          <rPr>
            <b/>
            <sz val="9"/>
            <color indexed="81"/>
            <rFont val="ＭＳ Ｐゴシック"/>
            <family val="3"/>
            <charset val="128"/>
          </rPr>
          <t>売却している場合は－で入力</t>
        </r>
      </text>
    </comment>
    <comment ref="D130" authorId="1" shapeId="0" xr:uid="{00000000-0006-0000-0200-000025000000}">
      <text>
        <r>
          <rPr>
            <b/>
            <sz val="9"/>
            <color indexed="81"/>
            <rFont val="ＭＳ Ｐゴシック"/>
            <family val="3"/>
            <charset val="128"/>
          </rPr>
          <t>売却している場合は－で入力</t>
        </r>
      </text>
    </comment>
    <comment ref="Z130" authorId="1" shapeId="0" xr:uid="{00000000-0006-0000-0200-000026000000}">
      <text>
        <r>
          <rPr>
            <b/>
            <sz val="9"/>
            <color indexed="81"/>
            <rFont val="ＭＳ Ｐゴシック"/>
            <family val="3"/>
            <charset val="128"/>
          </rPr>
          <t>売却している場合は－で入力</t>
        </r>
      </text>
    </comment>
    <comment ref="AV130" authorId="1" shapeId="0" xr:uid="{00000000-0006-0000-0200-000027000000}">
      <text>
        <r>
          <rPr>
            <b/>
            <sz val="9"/>
            <color indexed="81"/>
            <rFont val="ＭＳ Ｐゴシック"/>
            <family val="3"/>
            <charset val="128"/>
          </rPr>
          <t>売却している場合は－で入力</t>
        </r>
      </text>
    </comment>
    <comment ref="D137" authorId="1" shapeId="0" xr:uid="{00000000-0006-0000-0200-000028000000}">
      <text>
        <r>
          <rPr>
            <b/>
            <sz val="9"/>
            <color indexed="81"/>
            <rFont val="ＭＳ Ｐゴシック"/>
            <family val="3"/>
            <charset val="128"/>
          </rPr>
          <t>売却している場合は－で入力</t>
        </r>
      </text>
    </comment>
    <comment ref="Z137" authorId="1" shapeId="0" xr:uid="{00000000-0006-0000-0200-000029000000}">
      <text>
        <r>
          <rPr>
            <b/>
            <sz val="9"/>
            <color indexed="81"/>
            <rFont val="ＭＳ Ｐゴシック"/>
            <family val="3"/>
            <charset val="128"/>
          </rPr>
          <t>売却している場合は－で入力</t>
        </r>
      </text>
    </comment>
    <comment ref="AV137" authorId="1" shapeId="0" xr:uid="{00000000-0006-0000-0200-00002A000000}">
      <text>
        <r>
          <rPr>
            <b/>
            <sz val="9"/>
            <color indexed="81"/>
            <rFont val="ＭＳ Ｐゴシック"/>
            <family val="3"/>
            <charset val="128"/>
          </rPr>
          <t>売却している場合は－で入力</t>
        </r>
      </text>
    </comment>
    <comment ref="D139" authorId="1" shapeId="0" xr:uid="{00000000-0006-0000-0200-00002B000000}">
      <text>
        <r>
          <rPr>
            <b/>
            <sz val="9"/>
            <color indexed="81"/>
            <rFont val="ＭＳ Ｐゴシック"/>
            <family val="3"/>
            <charset val="128"/>
          </rPr>
          <t>売却している場合は－で入力</t>
        </r>
      </text>
    </comment>
    <comment ref="Z139" authorId="1" shapeId="0" xr:uid="{00000000-0006-0000-0200-00002C000000}">
      <text>
        <r>
          <rPr>
            <b/>
            <sz val="9"/>
            <color indexed="81"/>
            <rFont val="ＭＳ Ｐゴシック"/>
            <family val="3"/>
            <charset val="128"/>
          </rPr>
          <t>売却している場合は－で入力</t>
        </r>
      </text>
    </comment>
    <comment ref="AV139" authorId="1" shapeId="0" xr:uid="{00000000-0006-0000-0200-00002D000000}">
      <text>
        <r>
          <rPr>
            <b/>
            <sz val="9"/>
            <color indexed="81"/>
            <rFont val="ＭＳ Ｐゴシック"/>
            <family val="3"/>
            <charset val="128"/>
          </rPr>
          <t>売却している場合は－で入力</t>
        </r>
      </text>
    </comment>
    <comment ref="R149" authorId="0" shapeId="0" xr:uid="{A916BC42-2C07-47D6-B8E9-C50C2037A86A}">
      <text>
        <r>
          <rPr>
            <b/>
            <sz val="9"/>
            <color indexed="81"/>
            <rFont val="MS P ゴシック"/>
            <family val="3"/>
            <charset val="128"/>
          </rPr>
          <t>月購入量の2倍として計算
（実数が分かれば手入力）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宇田　吉明</author>
    <author>宇田吉明</author>
    <author>UDA YOSHIAKI</author>
  </authors>
  <commentList>
    <comment ref="A2" authorId="0" shapeId="0" xr:uid="{00000000-0006-0000-0A00-000001000000}">
      <text>
        <r>
          <rPr>
            <sz val="9"/>
            <color indexed="81"/>
            <rFont val="ＭＳ Ｐゴシック"/>
            <family val="3"/>
            <charset val="128"/>
          </rPr>
          <t>□ガイドライン要求事項 
対象範囲における事業活動に伴う環境負荷を「環境への負荷の自己チェックの手引き」をもとに把握し、その結果を踏まえ、事業活動の中で環境に大きな影響を与えている環境負荷及びそのもとになる活動を特定する。
環境負荷のうち、二酸化炭素排出量、廃棄物排出量、総排水量（あるいは水使用量）、化学物質使用量（化学物質を取り扱う事業者）は必ず把握する。</t>
        </r>
      </text>
    </comment>
    <comment ref="G3" authorId="0" shapeId="0" xr:uid="{00000000-0006-0000-0A00-000002000000}">
      <text>
        <r>
          <rPr>
            <sz val="9"/>
            <color indexed="81"/>
            <rFont val="ＭＳ Ｐゴシック"/>
            <family val="3"/>
            <charset val="128"/>
          </rPr>
          <t>宇田　吉明:常は事業年度であるが、独自に設定してもよい</t>
        </r>
      </text>
    </comment>
    <comment ref="K5" authorId="0" shapeId="0" xr:uid="{00000000-0006-0000-0A00-000003000000}">
      <text>
        <r>
          <rPr>
            <b/>
            <sz val="9"/>
            <color indexed="81"/>
            <rFont val="ＭＳ Ｐゴシック"/>
            <family val="3"/>
            <charset val="128"/>
          </rPr>
          <t>事業年度終了後に実施</t>
        </r>
        <r>
          <rPr>
            <sz val="9"/>
            <color indexed="81"/>
            <rFont val="ＭＳ Ｐゴシック"/>
            <family val="3"/>
            <charset val="128"/>
          </rPr>
          <t xml:space="preserve">
</t>
        </r>
      </text>
    </comment>
    <comment ref="K6" authorId="0" shapeId="0" xr:uid="{00000000-0006-0000-0A00-000004000000}">
      <text>
        <r>
          <rPr>
            <b/>
            <sz val="9"/>
            <color indexed="81"/>
            <rFont val="ＭＳ Ｐゴシック"/>
            <family val="3"/>
            <charset val="128"/>
          </rPr>
          <t>その後に更新した場合</t>
        </r>
        <r>
          <rPr>
            <sz val="9"/>
            <color indexed="81"/>
            <rFont val="ＭＳ Ｐゴシック"/>
            <family val="3"/>
            <charset val="128"/>
          </rPr>
          <t xml:space="preserve">
</t>
        </r>
      </text>
    </comment>
    <comment ref="M15" authorId="1" shapeId="0" xr:uid="{2317D339-FFF3-494A-8056-7C58C9C2611E}">
      <text>
        <r>
          <rPr>
            <b/>
            <sz val="9"/>
            <color indexed="81"/>
            <rFont val="MS P ゴシック"/>
            <family val="3"/>
            <charset val="128"/>
          </rPr>
          <t>民間、公共など</t>
        </r>
      </text>
    </comment>
    <comment ref="M21" authorId="1" shapeId="0" xr:uid="{B8848DE1-9D28-4900-ACA3-47C64CFE910D}">
      <text>
        <r>
          <rPr>
            <b/>
            <sz val="9"/>
            <color indexed="81"/>
            <rFont val="MS P ゴシック"/>
            <family val="3"/>
            <charset val="128"/>
          </rPr>
          <t>民間、公共など</t>
        </r>
      </text>
    </comment>
    <comment ref="J37" authorId="0" shapeId="0" xr:uid="{00000000-0006-0000-0A00-000005000000}">
      <text>
        <r>
          <rPr>
            <b/>
            <sz val="9"/>
            <color indexed="81"/>
            <rFont val="ＭＳ Ｐゴシック"/>
            <family val="3"/>
            <charset val="128"/>
          </rPr>
          <t>この列は①～⑧を乳慮臆することにより自動計算されます</t>
        </r>
      </text>
    </comment>
    <comment ref="K37" authorId="0" shapeId="0" xr:uid="{00000000-0006-0000-0A00-000006000000}">
      <text>
        <r>
          <rPr>
            <sz val="9"/>
            <color indexed="81"/>
            <rFont val="ＭＳ Ｐゴシック"/>
            <family val="3"/>
            <charset val="128"/>
          </rPr>
          <t>使用量（排出量）の多寡、使用や発生の頻度、有害性等を考慮して、取り組みの対象とする項目を特定する</t>
        </r>
      </text>
    </comment>
    <comment ref="J39" authorId="0" shapeId="0" xr:uid="{00000000-0006-0000-0A00-000007000000}">
      <text>
        <r>
          <rPr>
            <b/>
            <sz val="9"/>
            <color indexed="81"/>
            <rFont val="ＭＳ Ｐゴシック"/>
            <family val="3"/>
            <charset val="128"/>
          </rPr>
          <t>合計:</t>
        </r>
        <r>
          <rPr>
            <sz val="9"/>
            <color indexed="81"/>
            <rFont val="ＭＳ Ｐゴシック"/>
            <family val="3"/>
            <charset val="128"/>
          </rPr>
          <t xml:space="preserve">
</t>
        </r>
      </text>
    </comment>
    <comment ref="I45" authorId="1" shapeId="0" xr:uid="{3599A652-71A8-4391-8522-3716CC6ED760}">
      <text>
        <r>
          <rPr>
            <sz val="9"/>
            <color indexed="81"/>
            <rFont val="MS P ゴシック"/>
            <family val="3"/>
            <charset val="128"/>
          </rPr>
          <t>係数は当年度の数値にしていますが、必要に応じて変更してください</t>
        </r>
      </text>
    </comment>
    <comment ref="G55" authorId="0" shapeId="0" xr:uid="{00000000-0006-0000-0A00-000008000000}">
      <text>
        <r>
          <rPr>
            <sz val="9"/>
            <color indexed="81"/>
            <rFont val="ＭＳ Ｐゴシック"/>
            <family val="3"/>
            <charset val="128"/>
          </rPr>
          <t>②の表の単位のセルとリンク</t>
        </r>
      </text>
    </comment>
    <comment ref="J86" authorId="2" shapeId="0" xr:uid="{00000000-0006-0000-0A00-000009000000}">
      <text>
        <r>
          <rPr>
            <sz val="9"/>
            <color indexed="81"/>
            <rFont val="ＭＳ Ｐゴシック"/>
            <family val="3"/>
            <charset val="128"/>
          </rPr>
          <t>使用電力の排出係数を用いる
（一定期間同じ係数を使ってもよい）</t>
        </r>
      </text>
    </comment>
    <comment ref="J87" authorId="2" shapeId="0" xr:uid="{A42BC0D7-6641-4DE8-B3A6-68D1E78955CB}">
      <text>
        <r>
          <rPr>
            <sz val="9"/>
            <color indexed="81"/>
            <rFont val="ＭＳ Ｐゴシック"/>
            <family val="3"/>
            <charset val="128"/>
          </rPr>
          <t>使用電力の排出係数を用いる
（一定期間同じ係数を使ってもよい）</t>
        </r>
      </text>
    </comment>
    <comment ref="J103" authorId="0" shapeId="0" xr:uid="{00000000-0006-0000-0A00-00000A000000}">
      <text>
        <r>
          <rPr>
            <b/>
            <sz val="9"/>
            <color indexed="81"/>
            <rFont val="ＭＳ Ｐゴシック"/>
            <family val="3"/>
            <charset val="128"/>
          </rPr>
          <t>少ない場合はkgに変更してもよい</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宇田　吉明</author>
    <author>宇田吉明</author>
    <author>UDA YOSHIAKI</author>
  </authors>
  <commentList>
    <comment ref="A2" authorId="0" shapeId="0" xr:uid="{00000000-0006-0000-0B00-000001000000}">
      <text>
        <r>
          <rPr>
            <sz val="9"/>
            <color indexed="81"/>
            <rFont val="ＭＳ Ｐゴシック"/>
            <family val="3"/>
            <charset val="128"/>
          </rPr>
          <t xml:space="preserve">□ガイドライン要求事項 
(１) 対象範囲における事業活動に伴う環境負荷を「環境への負荷の自己チェック（第４章）」を基に把握し，環境に大きな影響を与えている環境負荷及びその原因となる活動を特定する。環境負荷のうち以下の項目を把握する。 
・ 二酸化炭素排出量 
・ 廃棄物排出量 
・ 水使用量 
・ 化学物質使用量 
(２) 初回登録時には，事業活動における環境への取組状況を「環境への取組の自己チェック（第５章）」を基に把握する。把握項目には，自社が提供する製品・サービスなどを含む。 </t>
        </r>
      </text>
    </comment>
    <comment ref="K5" authorId="0" shapeId="0" xr:uid="{00000000-0006-0000-0B00-000002000000}">
      <text>
        <r>
          <rPr>
            <b/>
            <sz val="9"/>
            <color indexed="81"/>
            <rFont val="ＭＳ Ｐゴシック"/>
            <family val="3"/>
            <charset val="128"/>
          </rPr>
          <t>事業年度終了後に実施</t>
        </r>
        <r>
          <rPr>
            <sz val="9"/>
            <color indexed="81"/>
            <rFont val="ＭＳ Ｐゴシック"/>
            <family val="3"/>
            <charset val="128"/>
          </rPr>
          <t xml:space="preserve">
</t>
        </r>
      </text>
    </comment>
    <comment ref="K6" authorId="0" shapeId="0" xr:uid="{00000000-0006-0000-0B00-000003000000}">
      <text>
        <r>
          <rPr>
            <b/>
            <sz val="9"/>
            <color indexed="81"/>
            <rFont val="ＭＳ Ｐゴシック"/>
            <family val="3"/>
            <charset val="128"/>
          </rPr>
          <t>その後に更新した場合</t>
        </r>
        <r>
          <rPr>
            <sz val="9"/>
            <color indexed="81"/>
            <rFont val="ＭＳ Ｐゴシック"/>
            <family val="3"/>
            <charset val="128"/>
          </rPr>
          <t xml:space="preserve">
</t>
        </r>
      </text>
    </comment>
    <comment ref="M15" authorId="1" shapeId="0" xr:uid="{73438BC8-590C-4C0F-B605-55268E198D1A}">
      <text>
        <r>
          <rPr>
            <b/>
            <sz val="9"/>
            <color indexed="81"/>
            <rFont val="MS P ゴシック"/>
            <family val="3"/>
            <charset val="128"/>
          </rPr>
          <t>民間、公共など</t>
        </r>
      </text>
    </comment>
    <comment ref="M21" authorId="1" shapeId="0" xr:uid="{F6174E65-2A08-49CF-AB8B-990582044F8F}">
      <text>
        <r>
          <rPr>
            <b/>
            <sz val="9"/>
            <color indexed="81"/>
            <rFont val="MS P ゴシック"/>
            <family val="3"/>
            <charset val="128"/>
          </rPr>
          <t>民間、公共など</t>
        </r>
      </text>
    </comment>
    <comment ref="J37" authorId="0" shapeId="0" xr:uid="{00000000-0006-0000-0B00-000004000000}">
      <text>
        <r>
          <rPr>
            <b/>
            <sz val="9"/>
            <color indexed="81"/>
            <rFont val="ＭＳ Ｐゴシック"/>
            <family val="3"/>
            <charset val="128"/>
          </rPr>
          <t>この列は①～⑧のデータから自動計算されます</t>
        </r>
      </text>
    </comment>
    <comment ref="K37" authorId="0" shapeId="0" xr:uid="{00000000-0006-0000-0B00-000005000000}">
      <text>
        <r>
          <rPr>
            <sz val="9"/>
            <color indexed="81"/>
            <rFont val="ＭＳ Ｐゴシック"/>
            <family val="3"/>
            <charset val="128"/>
          </rPr>
          <t>使用量（排出量）の多寡、使用や発生の頻度、有害性等を考慮して、取り組みの対象とする項目を特定する</t>
        </r>
      </text>
    </comment>
    <comment ref="I45" authorId="1" shapeId="0" xr:uid="{32AD0029-7770-4DD3-8C01-69EC7D929184}">
      <text>
        <r>
          <rPr>
            <sz val="9"/>
            <color indexed="81"/>
            <rFont val="MS P ゴシック"/>
            <family val="3"/>
            <charset val="128"/>
          </rPr>
          <t>係数は当年度の数値にしていますが、必要に応じて変更してください</t>
        </r>
      </text>
    </comment>
    <comment ref="G55" authorId="0" shapeId="0" xr:uid="{00000000-0006-0000-0B00-000006000000}">
      <text>
        <r>
          <rPr>
            <sz val="9"/>
            <color indexed="81"/>
            <rFont val="ＭＳ Ｐゴシック"/>
            <family val="3"/>
            <charset val="128"/>
          </rPr>
          <t>②の表の単位のセルとリンク</t>
        </r>
      </text>
    </comment>
    <comment ref="J56" authorId="0" shapeId="0" xr:uid="{BDAEF13C-65E3-4750-8003-5AB9EC007AF5}">
      <text>
        <r>
          <rPr>
            <b/>
            <sz val="9"/>
            <color indexed="81"/>
            <rFont val="MS P ゴシック"/>
            <family val="3"/>
            <charset val="128"/>
          </rPr>
          <t>売却分は含まず</t>
        </r>
      </text>
    </comment>
    <comment ref="J61" authorId="0" shapeId="0" xr:uid="{EE5FE2C3-35FC-45B1-B3E4-D57DB1BBF942}">
      <text>
        <r>
          <rPr>
            <b/>
            <sz val="9"/>
            <color indexed="81"/>
            <rFont val="MS P ゴシック"/>
            <family val="3"/>
            <charset val="128"/>
          </rPr>
          <t>売却分は含まず</t>
        </r>
      </text>
    </comment>
    <comment ref="J86" authorId="2" shapeId="0" xr:uid="{00000000-0006-0000-0B00-000007000000}">
      <text>
        <r>
          <rPr>
            <sz val="9"/>
            <color indexed="81"/>
            <rFont val="ＭＳ Ｐゴシック"/>
            <family val="3"/>
            <charset val="128"/>
          </rPr>
          <t>使用電力の排出係数を用いる
（一定期間同じ係数を使ってもよい）</t>
        </r>
      </text>
    </comment>
    <comment ref="J87" authorId="2" shapeId="0" xr:uid="{8D8ADB79-0AAE-4325-A203-8EFC8F30ABAC}">
      <text>
        <r>
          <rPr>
            <sz val="9"/>
            <color indexed="81"/>
            <rFont val="ＭＳ Ｐゴシック"/>
            <family val="3"/>
            <charset val="128"/>
          </rPr>
          <t>使用電力の排出係数を用いる
（一定期間同じ係数を使ってもよい）</t>
        </r>
      </text>
    </comment>
    <comment ref="J103" authorId="0" shapeId="0" xr:uid="{00000000-0006-0000-0B00-000008000000}">
      <text>
        <r>
          <rPr>
            <b/>
            <sz val="9"/>
            <color indexed="81"/>
            <rFont val="ＭＳ Ｐゴシック"/>
            <family val="3"/>
            <charset val="128"/>
          </rPr>
          <t>少ない場合はkgに変更してもよい</t>
        </r>
        <r>
          <rPr>
            <sz val="9"/>
            <color indexed="81"/>
            <rFont val="ＭＳ Ｐゴシック"/>
            <family val="3"/>
            <charset val="128"/>
          </rPr>
          <t xml:space="preserve">
</t>
        </r>
      </text>
    </comment>
    <comment ref="A129" authorId="1" shapeId="0" xr:uid="{00000000-0006-0000-0B00-000009000000}">
      <text>
        <r>
          <rPr>
            <b/>
            <sz val="9"/>
            <color indexed="81"/>
            <rFont val="MS P ゴシック"/>
            <family val="3"/>
            <charset val="128"/>
          </rPr>
          <t>食品関連事業者用
（対象外の場合は削除または非表示）</t>
        </r>
      </text>
    </comment>
    <comment ref="G139" authorId="1" shapeId="0" xr:uid="{00000000-0006-0000-0B00-00000A000000}">
      <text>
        <r>
          <rPr>
            <b/>
            <sz val="9"/>
            <color indexed="81"/>
            <rFont val="MS P ゴシック"/>
            <family val="3"/>
            <charset val="128"/>
          </rPr>
          <t>2007年度が基準
50％までは＋2％
85％までは＋1％
85％以上は維持向上</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宇田　吉明</author>
  </authors>
  <commentList>
    <comment ref="A2" authorId="0" shapeId="0" xr:uid="{9C0A8659-C2AC-4036-90B2-B31381B3AC27}">
      <text>
        <r>
          <rPr>
            <sz val="9"/>
            <color indexed="81"/>
            <rFont val="ＭＳ Ｐゴシック"/>
            <family val="3"/>
            <charset val="128"/>
          </rPr>
          <t xml:space="preserve">□ガイドライン要求事項 
(２) 初回登録時には，事業活動における環境への取組状況を「環境への取組の自己チェック（第５章）」を基に把握する。把握項目には，自社が提供する製品・サービスなどを含む。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宇田　吉明</author>
    <author>UDA YOSHIAKI</author>
    <author>宇田吉明</author>
    <author>UDA　YOSHIAKI</author>
    <author>UDAYOSHIAKI</author>
  </authors>
  <commentList>
    <comment ref="A2" authorId="0" shapeId="0" xr:uid="{00000000-0006-0000-0D00-000001000000}">
      <text>
        <r>
          <rPr>
            <sz val="9"/>
            <color indexed="81"/>
            <rFont val="ＭＳ Ｐゴシック"/>
            <family val="3"/>
            <charset val="128"/>
          </rPr>
          <t xml:space="preserve">□ガイドライン要求事項
(１) 事業を行うに当たって遵守しなければならない環境関連法規及びその他の環境関連の要求など，並びに遵守のための組織の取組を整理し，一覧表などに取りまとめる。 
(２) 環境関連法規などは常に最新のものとなるように管理する。 </t>
        </r>
      </text>
    </comment>
    <comment ref="L2" authorId="0" shapeId="0" xr:uid="{5E51C59E-3953-4FC6-A780-8FF681CB357C}">
      <text>
        <r>
          <rPr>
            <b/>
            <sz val="9"/>
            <color indexed="81"/>
            <rFont val="MS P ゴシック"/>
            <family val="3"/>
            <charset val="128"/>
          </rPr>
          <t>複数拠点を1シートで管理する場合はこの2列を右にコピーする</t>
        </r>
      </text>
    </comment>
    <comment ref="D5" authorId="0" shapeId="0" xr:uid="{F78AC65D-7A23-49BE-8506-48AC0F861F1B}">
      <text>
        <r>
          <rPr>
            <b/>
            <sz val="9"/>
            <color indexed="81"/>
            <rFont val="MS P ゴシック"/>
            <family val="3"/>
            <charset val="128"/>
          </rPr>
          <t>最新版管理
遵守評価日に更新するとよい</t>
        </r>
      </text>
    </comment>
    <comment ref="E10" authorId="0" shapeId="0" xr:uid="{A7880ACC-4929-473E-A500-38C1EEBA0B51}">
      <text>
        <r>
          <rPr>
            <sz val="9"/>
            <color indexed="81"/>
            <rFont val="ＭＳ Ｐゴシック"/>
            <family val="3"/>
            <charset val="128"/>
          </rPr>
          <t>事業者から排出されるプラスチックごみは産廃扱いとなる</t>
        </r>
      </text>
    </comment>
    <comment ref="L10" authorId="0" shapeId="0" xr:uid="{964D1E90-CA09-49BA-B176-C1518978BD91}">
      <text>
        <r>
          <rPr>
            <b/>
            <sz val="9"/>
            <color indexed="81"/>
            <rFont val="MS P ゴシック"/>
            <family val="3"/>
            <charset val="128"/>
          </rPr>
          <t>契約は義務ではないが、許可の確認は必須なので、許可証の写しや自治体のHP、収集運搬業者のHPで有効期限を確認する</t>
        </r>
      </text>
    </comment>
    <comment ref="L12" authorId="0" shapeId="0" xr:uid="{5330A60A-0704-4635-9095-711FD0902060}">
      <text>
        <r>
          <rPr>
            <b/>
            <sz val="9"/>
            <color indexed="81"/>
            <rFont val="MS P ゴシック"/>
            <family val="3"/>
            <charset val="128"/>
          </rPr>
          <t>許可の確認は下記サイトで
産業廃棄物処理事業振興財団
https://www2.sanpainet.or.jp/zyohou/index_u2.php?Param1=1</t>
        </r>
      </text>
    </comment>
    <comment ref="B14" authorId="0" shapeId="0" xr:uid="{65EE0CFF-19A5-4A48-A461-C9FA6E015F7F}">
      <text>
        <r>
          <rPr>
            <sz val="9"/>
            <color indexed="81"/>
            <rFont val="ＭＳ Ｐゴシック"/>
            <family val="3"/>
            <charset val="128"/>
          </rPr>
          <t>廃棄物の種類
管理者の氏名または名称
連絡先
バラ積みの場合は最大高さ</t>
        </r>
      </text>
    </comment>
    <comment ref="B18" authorId="1" shapeId="0" xr:uid="{5489689E-D83B-4C9E-A0E8-B5AD3A8C8123}">
      <text>
        <r>
          <rPr>
            <sz val="9"/>
            <color indexed="81"/>
            <rFont val="ＭＳ Ｐゴシック"/>
            <family val="3"/>
            <charset val="128"/>
          </rPr>
          <t>資格要件
2年以上環境衛生指導員だった者
大学の理学，薬学，工学若しくは農学の課程において衛生工学若しくは化学工学に関する科目を修めて、2年以上の実務経験を有する者
大学の理学，薬学，工学，農学若しくはこれらに相当する課程において衛生工学若しくは化学工学に関する目以外の科目を修めて、3年以上の実務経験を有する者
短期大学若しくは高等専門学校の理学，薬学，工学，農学若しくはこれらに相当する課程において衛生工学若しくは化学工学に関する科目を修めて、4年以上の実務経験を有する者
短期大学若しくは高等専門学校の理学，薬学，工学，農学若しくはこれらに相当する課程において衛生工学若しくは化学工学に関する科目以外の科目を修めて、5年以上の実務経験を有する者
高等学校若しくは中等教育学校において土木科，化学科若しくはこれらに相当する学科を修めた者（6年）
高等学校若しくは中等学校の理学，工学，農学に関する科目若しくはこれらに相当する科目を修めて、7年以上の実務経験を有する者
上記以外で10年以上の実務経験を有する者
上記に掲げる者と同等以上の知識を有すると認められる者
※産業廃棄物協会の講習会受講も資格要件を満たす</t>
        </r>
      </text>
    </comment>
    <comment ref="B19" authorId="0" shapeId="0" xr:uid="{5633BFA3-EEA8-4A50-BD0B-F214EA30465A}">
      <text>
        <r>
          <rPr>
            <sz val="9"/>
            <color indexed="81"/>
            <rFont val="ＭＳ Ｐゴシック"/>
            <family val="3"/>
            <charset val="128"/>
          </rPr>
          <t>紙マニフェスト伝票の保管で代用可（昭和52年11月5日環産第59号「廃棄物の処理及び清掃に関する法律の疑義について」）
電子マニフェストの場合は受渡確認票又はデータのダウンロードで代用可（平成19年12月19日付け事務連絡）</t>
        </r>
      </text>
    </comment>
    <comment ref="B21" authorId="2" shapeId="0" xr:uid="{7A2253C4-CBF0-47AB-AB49-24E80E68DA75}">
      <text>
        <r>
          <rPr>
            <b/>
            <sz val="9"/>
            <color indexed="81"/>
            <rFont val="MS P ゴシック"/>
            <family val="3"/>
            <charset val="128"/>
          </rPr>
          <t>全て電子マニフェストの場合は提出不要</t>
        </r>
      </text>
    </comment>
    <comment ref="B23" authorId="1" shapeId="0" xr:uid="{2D42744A-25C3-4C49-8495-C88E6C291021}">
      <text>
        <r>
          <rPr>
            <sz val="9"/>
            <color indexed="81"/>
            <rFont val="ＭＳ Ｐゴシック"/>
            <family val="3"/>
            <charset val="128"/>
          </rPr>
          <t>■確認の方法
・委託先の中間処理施設や最終処分場等を実地に確認する方法（現地確認）
・委託先が公表している情報により間接的に確認する方法
・優良認定処理業者に処理を委託している場合は、処理業者による産業廃棄物の処理状況に関するインターネットによる公表情報
・産業廃棄物処理施設の維持管理の状況に関するインターネットによる公表情報</t>
        </r>
      </text>
    </comment>
    <comment ref="D28" authorId="0" shapeId="0" xr:uid="{A735CB1D-BE24-430C-A3E0-621F3D048388}">
      <text>
        <r>
          <rPr>
            <b/>
            <sz val="9"/>
            <color indexed="81"/>
            <rFont val="MS P ゴシック"/>
            <family val="3"/>
            <charset val="128"/>
          </rPr>
          <t>騒音規制法に定める特定施設を設置している場合は条例の届出ではなく、法の届出となる</t>
        </r>
      </text>
    </comment>
    <comment ref="F28" authorId="0" shapeId="0" xr:uid="{E8CC6B69-D525-4270-AFE4-0F82221FC4A9}">
      <text>
        <r>
          <rPr>
            <sz val="9"/>
            <color indexed="81"/>
            <rFont val="ＭＳ Ｐゴシック"/>
            <family val="3"/>
            <charset val="128"/>
          </rPr>
          <t xml:space="preserve">特定施設の設置の届出をした者は、変更時、工事開始日の30日前までに、市町村長に届け出なければならない。ただし発生する騒音の大きさの増加を伴わない場合はこの限りでない。 </t>
        </r>
      </text>
    </comment>
    <comment ref="B29" authorId="0" shapeId="0" xr:uid="{14210BBF-2283-42A6-A4B2-D3688049310A}">
      <text>
        <r>
          <rPr>
            <b/>
            <sz val="9"/>
            <color indexed="81"/>
            <rFont val="MS P ゴシック"/>
            <family val="3"/>
            <charset val="128"/>
          </rPr>
          <t>環境大臣が指定するもの（低騒音型）は騒音規制法では届出不要</t>
        </r>
      </text>
    </comment>
    <comment ref="D31" authorId="0" shapeId="0" xr:uid="{6311770A-0358-4990-98F6-98403219294E}">
      <text>
        <r>
          <rPr>
            <b/>
            <sz val="9"/>
            <color indexed="81"/>
            <rFont val="MS P ゴシック"/>
            <family val="3"/>
            <charset val="128"/>
          </rPr>
          <t>騒音規制法に定める特定施設を設置している場合は条例の届出ではなく、法の届出となる</t>
        </r>
      </text>
    </comment>
    <comment ref="F31" authorId="0" shapeId="0" xr:uid="{06B36B95-0BE0-422D-A88B-C404D3C2AC87}">
      <text>
        <r>
          <rPr>
            <sz val="9"/>
            <color indexed="81"/>
            <rFont val="ＭＳ Ｐゴシック"/>
            <family val="3"/>
            <charset val="128"/>
          </rPr>
          <t xml:space="preserve">特定施設の設置の届出をした者は、変更時、工事開始日の三十日前までに、市町村長に届け出なければならない。ただし発生する振動の大きさの増加を伴わない場合はこの限りでない。 </t>
        </r>
      </text>
    </comment>
    <comment ref="B32" authorId="0" shapeId="0" xr:uid="{AC190E0E-309F-4233-95B6-552E7E6C5981}">
      <text>
        <r>
          <rPr>
            <b/>
            <sz val="9"/>
            <color indexed="81"/>
            <rFont val="MS P ゴシック"/>
            <family val="3"/>
            <charset val="128"/>
          </rPr>
          <t>環境大臣が指定するもの（低騒音型）は騒音規制法では届出不要</t>
        </r>
      </text>
    </comment>
    <comment ref="B34" authorId="0" shapeId="0" xr:uid="{B4AB1933-0945-49CB-B101-2053DEB95CA0}">
      <text>
        <r>
          <rPr>
            <sz val="9"/>
            <color indexed="81"/>
            <rFont val="ＭＳ Ｐゴシック"/>
            <family val="3"/>
            <charset val="128"/>
          </rPr>
          <t>公共下水道管理者は、著しく施設の機能を妨げたり損傷するおそれのある下水を継続使用する者に対し、障害を除去するために必要な除害施設の設置、又は措置をしなければならない旨を定めることができる</t>
        </r>
      </text>
    </comment>
    <comment ref="B36" authorId="3" shapeId="0" xr:uid="{A3CFA8AC-8F89-4D21-89CD-D0D616817E97}">
      <text>
        <r>
          <rPr>
            <sz val="9"/>
            <color indexed="81"/>
            <rFont val="ＭＳ Ｐゴシック"/>
            <family val="3"/>
            <charset val="128"/>
          </rPr>
          <t>貯油施設等の破損等事故が発生し、油を含む水が公共用水域に排出又は地下に浸透し、生活環境に被害を生ずるおそれがあるときは、直ちに、引き続く油を含む水の排出又は浸透の防止のための応急の措置を講ずるとともに、速やかにその事故の状況及び講じた措置の概要を都道府県知事に届け出なければならない</t>
        </r>
      </text>
    </comment>
    <comment ref="H36" authorId="1" shapeId="0" xr:uid="{44EBFDE3-144A-414E-BBAE-964512A2DC35}">
      <text>
        <r>
          <rPr>
            <b/>
            <sz val="9"/>
            <color indexed="81"/>
            <rFont val="ＭＳ Ｐゴシック"/>
            <family val="3"/>
            <charset val="128"/>
          </rPr>
          <t>事故時</t>
        </r>
      </text>
    </comment>
    <comment ref="H44" authorId="1" shapeId="0" xr:uid="{3F01D563-BE40-4312-817B-2A08B62BD9B8}">
      <text>
        <r>
          <rPr>
            <b/>
            <sz val="9"/>
            <color indexed="81"/>
            <rFont val="ＭＳ Ｐゴシック"/>
            <family val="3"/>
            <charset val="128"/>
          </rPr>
          <t>事故時</t>
        </r>
      </text>
    </comment>
    <comment ref="B45" authorId="1" shapeId="0" xr:uid="{ACF0C5AD-727E-4CA6-8764-EE1A9BB0A1F0}">
      <text>
        <r>
          <rPr>
            <sz val="9"/>
            <color indexed="81"/>
            <rFont val="ＭＳ Ｐゴシック"/>
            <family val="3"/>
            <charset val="128"/>
          </rPr>
          <t>ボイラー：燃焼能力重油換算50ℓ／時以上、伝熱面積10㎡以上
ガス発生炉、加熱炉：燃焼能力50ℓ／時以上、原料処理能力：20トン/日
乾燥炉：変圧器定格容量200kVA以上</t>
        </r>
      </text>
    </comment>
    <comment ref="B57" authorId="1" shapeId="0" xr:uid="{D4C07FAB-DB8E-4C48-A133-D49935FEA87C}">
      <text>
        <r>
          <rPr>
            <sz val="9"/>
            <color indexed="81"/>
            <rFont val="ＭＳ Ｐゴシック"/>
            <family val="3"/>
            <charset val="128"/>
          </rPr>
          <t>前年度のエネルギー使用量が原油換算で1500kℓを超えた場合</t>
        </r>
      </text>
    </comment>
    <comment ref="B58" authorId="1" shapeId="0" xr:uid="{56D54853-0785-41E0-B90F-1826EAEC0613}">
      <text>
        <r>
          <rPr>
            <sz val="9"/>
            <color indexed="81"/>
            <rFont val="ＭＳ Ｐゴシック"/>
            <family val="3"/>
            <charset val="128"/>
          </rPr>
          <t>エネルギー消費量原油換算3000kℓ以上の製造業等はは国家資格を有するエネルギー管理士が必要</t>
        </r>
      </text>
    </comment>
    <comment ref="B61" authorId="1" shapeId="0" xr:uid="{B3ED9202-34B3-429D-8981-018B8772565F}">
      <text>
        <r>
          <rPr>
            <sz val="9"/>
            <color indexed="81"/>
            <rFont val="ＭＳ Ｐゴシック"/>
            <family val="3"/>
            <charset val="128"/>
          </rPr>
          <t>輸送事業者
・事業用及び自家用200台以上
荷主
・3000万ﾄﾝｷﾛ以上</t>
        </r>
      </text>
    </comment>
    <comment ref="B63" authorId="1" shapeId="0" xr:uid="{E99E3C0F-5DFF-4CC8-8F23-E04069A74558}">
      <text>
        <r>
          <rPr>
            <sz val="9"/>
            <color indexed="81"/>
            <rFont val="ＭＳ Ｐゴシック"/>
            <family val="3"/>
            <charset val="128"/>
          </rPr>
          <t>・特定建築物以外の建築物で床面積300平方メートル以上のものの新築
・建築物の増改築で増改築の規模が床面積300平方メートル以上のもの（特定建築行為に該当するものを除く。）</t>
        </r>
      </text>
    </comment>
    <comment ref="D64" authorId="1" shapeId="0" xr:uid="{D3C0414C-8695-4F10-86F7-A62E6D6C502B}">
      <text>
        <r>
          <rPr>
            <sz val="9"/>
            <color indexed="81"/>
            <rFont val="ＭＳ Ｐゴシック"/>
            <family val="3"/>
            <charset val="128"/>
          </rPr>
          <t>大阪府下でエネルギーの使用量が1500ｋℓ以上</t>
        </r>
      </text>
    </comment>
    <comment ref="A66" authorId="4" shapeId="0" xr:uid="{B9FE855C-30CA-42FA-9062-72BAC0BFC5D8}">
      <text>
        <r>
          <rPr>
            <sz val="9"/>
            <color indexed="81"/>
            <rFont val="ＭＳ Ｐゴシック"/>
            <family val="3"/>
            <charset val="128"/>
          </rPr>
          <t>フロン類の使用の合理化及び管理の適正化に関する法律
（平成25年6月12日公布）</t>
        </r>
      </text>
    </comment>
    <comment ref="E66" authorId="1" shapeId="0" xr:uid="{FF9FD2AF-3289-4912-AE3E-02E01FB1F9F4}">
      <text>
        <r>
          <rPr>
            <sz val="9"/>
            <color indexed="81"/>
            <rFont val="ＭＳ Ｐゴシック"/>
            <family val="3"/>
            <charset val="128"/>
          </rPr>
          <t>家庭用エアコン以外のエアコン、冷水機、製氷機、ビールサーバー、寿司ネタやアイスクリームの冷凍・冷蔵ショーケース、圧縮空気のドライヤーなどがあります。また、自動車・船舶・航空機等の輸送用機械に搭載されている冷蔵・冷凍機器等冷媒にフロンを使うものが対象</t>
        </r>
      </text>
    </comment>
    <comment ref="A76" authorId="4" shapeId="0" xr:uid="{F9B2380F-75FC-4EA7-9F4B-0C8BCF31FE67}">
      <text>
        <r>
          <rPr>
            <sz val="9"/>
            <color indexed="81"/>
            <rFont val="ＭＳ Ｐゴシック"/>
            <family val="3"/>
            <charset val="128"/>
          </rPr>
          <t>特定化学物質の環境への排出量の把握等及び管理の改善の促進に関する法律</t>
        </r>
      </text>
    </comment>
    <comment ref="B76" authorId="3" shapeId="0" xr:uid="{54E379C2-EA64-41F8-AE78-444B0B59E346}">
      <text>
        <r>
          <rPr>
            <sz val="9"/>
            <color indexed="81"/>
            <rFont val="ＭＳ Ｐゴシック"/>
            <family val="3"/>
            <charset val="128"/>
          </rPr>
          <t>第一種指定化学物質の排出量及び移動量を把握し、毎年度、排出量及び移動量を主務大臣に届出</t>
        </r>
      </text>
    </comment>
    <comment ref="B77" authorId="3" shapeId="0" xr:uid="{F45BC8FB-1DC0-495D-A60D-96B00F692BED}">
      <text>
        <r>
          <rPr>
            <sz val="9"/>
            <color indexed="81"/>
            <rFont val="ＭＳ Ｐゴシック"/>
            <family val="3"/>
            <charset val="128"/>
          </rPr>
          <t>指定化学物質等を他の事業者に対し譲渡し、又は提供するときは、性状及び取扱いに関する情報を文書又は磁気ディスクの交付等により提供</t>
        </r>
      </text>
    </comment>
    <comment ref="A80" authorId="0" shapeId="0" xr:uid="{9FDD48BD-C908-41C3-9DE6-1B22E028D48E}">
      <text>
        <r>
          <rPr>
            <sz val="9"/>
            <color indexed="81"/>
            <rFont val="ＭＳ Ｐゴシック"/>
            <family val="3"/>
            <charset val="128"/>
          </rPr>
          <t>対策地域内で、トラック・バス等（ディーゼル車、ガソリン車、ＬＰＧ車）及びディーゼル乗用車に関して特別の窒素酸化物排出基準及び粒子状物質排出基準に適合する窒素酸化物及び粒子状物質の排出量がより少ない車を使うための規制
この規制は対策地域内に使用の本拠の位置を有する新車と現在使用している車について適用される</t>
        </r>
      </text>
    </comment>
    <comment ref="B80" authorId="0" shapeId="0" xr:uid="{ACB821DB-C0EB-4D75-9DE8-821CD496466C}">
      <text>
        <r>
          <rPr>
            <sz val="9"/>
            <color indexed="81"/>
            <rFont val="ＭＳ Ｐゴシック"/>
            <family val="3"/>
            <charset val="128"/>
          </rPr>
          <t>8都府県（埼玉県、千葉県、東京都、神奈川県、愛知県、三重県、大阪府及び兵庫県）の一部の地域</t>
        </r>
      </text>
    </comment>
    <comment ref="B81" authorId="0" shapeId="0" xr:uid="{64FABD8F-3A70-408C-AED2-DE3E12CF7366}">
      <text>
        <r>
          <rPr>
            <sz val="9"/>
            <color indexed="81"/>
            <rFont val="ＭＳ Ｐゴシック"/>
            <family val="3"/>
            <charset val="128"/>
          </rPr>
          <t>消防署長等の承認を受け、10日以内、仮貯蔵、取り扱う場合は除く</t>
        </r>
      </text>
    </comment>
    <comment ref="D82" authorId="1" shapeId="0" xr:uid="{E0DC328B-E47F-4EBB-ABEC-7F6F7C920D1D}">
      <text>
        <r>
          <rPr>
            <sz val="9"/>
            <color indexed="81"/>
            <rFont val="ＭＳ Ｐゴシック"/>
            <family val="3"/>
            <charset val="128"/>
          </rPr>
          <t>指定数量未満の危険物及び指定可燃物は市町村条例で定める</t>
        </r>
      </text>
    </comment>
    <comment ref="B83" authorId="1" shapeId="0" xr:uid="{16B45AC5-F495-4EB8-9D8A-DAE6696CD6B8}">
      <text>
        <r>
          <rPr>
            <sz val="9"/>
            <color indexed="81"/>
            <rFont val="ＭＳ Ｐゴシック"/>
            <family val="3"/>
            <charset val="128"/>
          </rPr>
          <t xml:space="preserve">指定可燃物とは、わら製品、木毛その他の物品で火災が発生した場合にその拡大が速やかであり、消火の活動が著しく困難となるものとして政令で定めるもの
これらについては、市町村条例に定める数量以上である場合は、その貯蔵取扱いが条例によって規制されている
</t>
        </r>
      </text>
    </comment>
    <comment ref="D83" authorId="1" shapeId="0" xr:uid="{6B6BE385-342A-48C6-898E-7C09830668CF}">
      <text>
        <r>
          <rPr>
            <sz val="9"/>
            <color indexed="81"/>
            <rFont val="ＭＳ Ｐゴシック"/>
            <family val="3"/>
            <charset val="128"/>
          </rPr>
          <t xml:space="preserve">指定数量未満の危険物及び指定可燃物は市町村条例で定める
</t>
        </r>
      </text>
    </comment>
    <comment ref="B100" authorId="1" shapeId="0" xr:uid="{00000000-0006-0000-0D00-000021000000}">
      <text>
        <r>
          <rPr>
            <sz val="9"/>
            <color indexed="81"/>
            <rFont val="ＭＳ Ｐゴシック"/>
            <family val="3"/>
            <charset val="128"/>
          </rPr>
          <t xml:space="preserve">産業廃棄物の運搬又は処分の受託者は、マニフェストの交付を受けずに、産業廃棄物の引渡しを受けてはならない。 
・  違反した者は、６月以下の懲役又は５０万円以下の罰金。また、引き受けた産業廃棄物が不適正に処理された場合は、措置命令の対象。 </t>
        </r>
      </text>
    </comment>
    <comment ref="A108" authorId="0" shapeId="0" xr:uid="{00000000-0006-0000-0D00-000022000000}">
      <text>
        <r>
          <rPr>
            <sz val="9"/>
            <color indexed="81"/>
            <rFont val="ＭＳ Ｐゴシック"/>
            <family val="3"/>
            <charset val="128"/>
          </rPr>
          <t>対策地域内で、トラック・バス等（ディーゼル車、ガソリン車、ＬＰＧ車）及びディーゼル乗用車に関して特別の窒素酸化物排出基準及び粒子状物質排出基準に適合する窒素酸化物及び粒子状物質の排出量がより少ない車を使っていただくための規制。この規制は対策地域内に使用の本拠の位置を有する新車と現在使用している車について適用される。</t>
        </r>
      </text>
    </comment>
    <comment ref="A116" authorId="4" shapeId="0" xr:uid="{00000000-0006-0000-0D00-000023000000}">
      <text>
        <r>
          <rPr>
            <sz val="9"/>
            <color indexed="81"/>
            <rFont val="ＭＳ Ｐゴシック"/>
            <family val="3"/>
            <charset val="128"/>
          </rPr>
          <t>使用済小型電子機器等の再資源化の促進に関する法律</t>
        </r>
      </text>
    </comment>
    <comment ref="A125" authorId="1" shapeId="0" xr:uid="{00000000-0006-0000-0D00-000024000000}">
      <text>
        <r>
          <rPr>
            <sz val="9"/>
            <color indexed="81"/>
            <rFont val="ＭＳ Ｐゴシック"/>
            <family val="3"/>
            <charset val="128"/>
          </rPr>
          <t>適用除外となる小規模事業者
・製造業：7000面円以下かつ5名以下
・商業、サービス業：2億4千万円以下かつ20名以下</t>
        </r>
      </text>
    </comment>
    <comment ref="B132" authorId="1" shapeId="0" xr:uid="{00000000-0006-0000-0D00-000025000000}">
      <text>
        <r>
          <rPr>
            <sz val="9"/>
            <color indexed="81"/>
            <rFont val="ＭＳ Ｐゴシック"/>
            <family val="3"/>
            <charset val="128"/>
          </rPr>
          <t xml:space="preserve">屋内貯蔵所　　　　：指定数量の倍数が１５０以上 
屋外タンク貯蔵所 ：指定数量の倍数が２００以上 
屋外貯蔵所　　　　：指定数量の倍数が１００以上 
地下タンク貯蔵所 ：すべて </t>
        </r>
      </text>
    </comment>
    <comment ref="B133" authorId="1" shapeId="0" xr:uid="{00000000-0006-0000-0D00-000026000000}">
      <text>
        <r>
          <rPr>
            <sz val="9"/>
            <color indexed="81"/>
            <rFont val="ＭＳ Ｐゴシック"/>
            <family val="3"/>
            <charset val="128"/>
          </rPr>
          <t>20年以上経過した地下タンクに対し、その設計厚み・腐食防護法・経過年数等の条件により、FRP内面ライニング・電気防食装置等の漏洩防止処置を行う義務</t>
        </r>
      </text>
    </comment>
    <comment ref="B134" authorId="1" shapeId="0" xr:uid="{00000000-0006-0000-0D00-000027000000}">
      <text>
        <r>
          <rPr>
            <sz val="9"/>
            <color indexed="81"/>
            <rFont val="ＭＳ Ｐゴシック"/>
            <family val="3"/>
            <charset val="128"/>
          </rPr>
          <t>前年度のエネルギー使用量が重油換算で1500kℓを超えた場合5月末目で（初年度のみ）</t>
        </r>
      </text>
    </comment>
    <comment ref="B135" authorId="1" shapeId="0" xr:uid="{00000000-0006-0000-0D00-000028000000}">
      <text>
        <r>
          <rPr>
            <sz val="9"/>
            <color indexed="81"/>
            <rFont val="ＭＳ Ｐゴシック"/>
            <family val="3"/>
            <charset val="128"/>
          </rPr>
          <t>エネルギー消費量が重油換算3000kℓ以上</t>
        </r>
      </text>
    </comment>
    <comment ref="B136" authorId="1" shapeId="0" xr:uid="{00000000-0006-0000-0D00-000029000000}">
      <text>
        <r>
          <rPr>
            <sz val="9"/>
            <color indexed="81"/>
            <rFont val="ＭＳ Ｐゴシック"/>
            <family val="3"/>
            <charset val="128"/>
          </rPr>
          <t>エネルギー消費量が重油換算1500kℓ以上3000kℓ未満</t>
        </r>
      </text>
    </comment>
    <comment ref="B139" authorId="1" shapeId="0" xr:uid="{00000000-0006-0000-0D00-00002A000000}">
      <text>
        <r>
          <rPr>
            <sz val="9"/>
            <color indexed="81"/>
            <rFont val="ＭＳ Ｐゴシック"/>
            <family val="3"/>
            <charset val="128"/>
          </rPr>
          <t>輸送事業者
・事業用200台以上
・自家用200台以上
荷主
・3000万ﾄﾝｷﾛ以上</t>
        </r>
      </text>
    </comment>
    <comment ref="B140" authorId="1" shapeId="0" xr:uid="{00000000-0006-0000-0D00-00002B000000}">
      <text>
        <r>
          <rPr>
            <sz val="9"/>
            <color indexed="81"/>
            <rFont val="ＭＳ Ｐゴシック"/>
            <family val="3"/>
            <charset val="128"/>
          </rPr>
          <t>・床面積２，０００㎡以上の建築物（第一種特定建築物）は新築・増築・改築、一定規模以上の修繕模様替、設備の設置及び設備の改修が対象
・床面積３００㎡以上２，０００㎡未満の建築物（第二種特定建築物）は新築・増築・改築が対象</t>
        </r>
      </text>
    </comment>
    <comment ref="D141" authorId="1" shapeId="0" xr:uid="{00000000-0006-0000-0D00-00002C000000}">
      <text>
        <r>
          <rPr>
            <sz val="9"/>
            <color indexed="81"/>
            <rFont val="ＭＳ Ｐゴシック"/>
            <family val="3"/>
            <charset val="128"/>
          </rPr>
          <t>大阪府下でエネルギーの使用量が1500ｋℓ以上</t>
        </r>
      </text>
    </comment>
  </commentList>
</comments>
</file>

<file path=xl/sharedStrings.xml><?xml version="1.0" encoding="utf-8"?>
<sst xmlns="http://schemas.openxmlformats.org/spreadsheetml/2006/main" count="7435" uniqueCount="3305">
  <si>
    <t>○○廃棄物の削減</t>
    <rPh sb="2" eb="5">
      <t>ハイキブツ</t>
    </rPh>
    <rPh sb="6" eb="8">
      <t>サクゲン</t>
    </rPh>
    <phoneticPr fontId="15"/>
  </si>
  <si>
    <t>年　ガソリン</t>
    <rPh sb="0" eb="1">
      <t>ネン</t>
    </rPh>
    <phoneticPr fontId="15"/>
  </si>
  <si>
    <t>　　軽油　</t>
    <rPh sb="2" eb="4">
      <t>ケイユ</t>
    </rPh>
    <phoneticPr fontId="15"/>
  </si>
  <si>
    <t>タンクローリーのホース口金外れにより潤滑油が洩れ、雨水溝に流入することを想定し、これの対応手順のテストと関係者の訓練を行う。
「油類流出事故対応手順書」基づき、潤滑油に見立てた水を路面に流し、雨水溝より外部への流出を食い止める手順のテスト及び従業員および灯油納入業者の訓練を実施した。</t>
    <rPh sb="18" eb="21">
      <t>ジュンカツユ</t>
    </rPh>
    <rPh sb="22" eb="23">
      <t>モ</t>
    </rPh>
    <rPh sb="80" eb="83">
      <t>ジュンカツユ</t>
    </rPh>
    <phoneticPr fontId="15"/>
  </si>
  <si>
    <t>部署責任者コメント</t>
    <rPh sb="0" eb="2">
      <t>ブショ</t>
    </rPh>
    <rPh sb="2" eb="5">
      <t>セキニンシャ</t>
    </rPh>
    <phoneticPr fontId="15"/>
  </si>
  <si>
    <t>走行クレーン　10t 　1台</t>
    <rPh sb="0" eb="2">
      <t>ソウコウ</t>
    </rPh>
    <rPh sb="13" eb="14">
      <t>ダイ</t>
    </rPh>
    <phoneticPr fontId="15"/>
  </si>
  <si>
    <t>ＰＣＢ処理法</t>
    <rPh sb="3" eb="6">
      <t>ショリホウ</t>
    </rPh>
    <phoneticPr fontId="15"/>
  </si>
  <si>
    <t>ＰＣＢ封入トランス、コンデンサ</t>
    <rPh sb="3" eb="5">
      <t>フウニュウ</t>
    </rPh>
    <phoneticPr fontId="15"/>
  </si>
  <si>
    <t>届出書</t>
    <rPh sb="0" eb="2">
      <t>トドケデ</t>
    </rPh>
    <rPh sb="2" eb="3">
      <t>ショ</t>
    </rPh>
    <phoneticPr fontId="15"/>
  </si>
  <si>
    <t>現場確認</t>
    <rPh sb="0" eb="2">
      <t>ゲンバ</t>
    </rPh>
    <rPh sb="2" eb="4">
      <t>カクニン</t>
    </rPh>
    <phoneticPr fontId="15"/>
  </si>
  <si>
    <t>食品リサイクル法</t>
    <rPh sb="0" eb="2">
      <t>ショクヒン</t>
    </rPh>
    <rPh sb="7" eb="8">
      <t>ホウ</t>
    </rPh>
    <phoneticPr fontId="15"/>
  </si>
  <si>
    <t>実施体制の構築</t>
    <rPh sb="0" eb="2">
      <t>ジッシ</t>
    </rPh>
    <rPh sb="2" eb="4">
      <t>タイセイ</t>
    </rPh>
    <rPh sb="5" eb="7">
      <t>コウチク</t>
    </rPh>
    <phoneticPr fontId="15"/>
  </si>
  <si>
    <t>環境コミュニケーションの実施</t>
    <rPh sb="0" eb="2">
      <t>カンキョウ</t>
    </rPh>
    <rPh sb="12" eb="14">
      <t>ジッシ</t>
    </rPh>
    <phoneticPr fontId="15"/>
  </si>
  <si>
    <t>○</t>
    <phoneticPr fontId="15"/>
  </si>
  <si>
    <t>上記二酸化炭素排出量合計</t>
    <rPh sb="0" eb="2">
      <t>ジョウキ</t>
    </rPh>
    <rPh sb="2" eb="5">
      <t>ニサンカ</t>
    </rPh>
    <rPh sb="5" eb="7">
      <t>タンソ</t>
    </rPh>
    <rPh sb="7" eb="9">
      <t>ハイシュツ</t>
    </rPh>
    <rPh sb="9" eb="10">
      <t>リョウ</t>
    </rPh>
    <rPh sb="10" eb="12">
      <t>ゴウケイ</t>
    </rPh>
    <phoneticPr fontId="15"/>
  </si>
  <si>
    <t>最終処分（埋立）量</t>
    <rPh sb="0" eb="2">
      <t>サイシュウ</t>
    </rPh>
    <rPh sb="2" eb="4">
      <t>ショブン</t>
    </rPh>
    <rPh sb="5" eb="7">
      <t>ウメタテ</t>
    </rPh>
    <rPh sb="8" eb="9">
      <t>リョウ</t>
    </rPh>
    <phoneticPr fontId="15"/>
  </si>
  <si>
    <t>廃棄物焼却量</t>
    <rPh sb="0" eb="3">
      <t>ハイキブツ</t>
    </rPh>
    <rPh sb="3" eb="5">
      <t>ショウキャク</t>
    </rPh>
    <rPh sb="5" eb="6">
      <t>リョウ</t>
    </rPh>
    <phoneticPr fontId="15"/>
  </si>
  <si>
    <t>下段の報告期限の１／２の日数が経過しても、返送がない場合は必ず督促する。</t>
    <rPh sb="0" eb="2">
      <t>カダン</t>
    </rPh>
    <rPh sb="3" eb="5">
      <t>ホウコク</t>
    </rPh>
    <rPh sb="5" eb="7">
      <t>キゲン</t>
    </rPh>
    <rPh sb="12" eb="14">
      <t>ニッスウ</t>
    </rPh>
    <rPh sb="15" eb="17">
      <t>ケイカ</t>
    </rPh>
    <rPh sb="21" eb="23">
      <t>ヘンソウ</t>
    </rPh>
    <rPh sb="26" eb="28">
      <t>バアイ</t>
    </rPh>
    <rPh sb="29" eb="30">
      <t>カナラ</t>
    </rPh>
    <rPh sb="31" eb="33">
      <t>トクソク</t>
    </rPh>
    <phoneticPr fontId="15"/>
  </si>
  <si>
    <t>上記期限以内に各票が返送されない場合は、上記期限から３０日以内に都道府県知事にその旨を報告する。</t>
    <rPh sb="0" eb="2">
      <t>ジョウキ</t>
    </rPh>
    <rPh sb="2" eb="4">
      <t>キゲン</t>
    </rPh>
    <rPh sb="4" eb="6">
      <t>イナイ</t>
    </rPh>
    <rPh sb="7" eb="9">
      <t>カクヒョウ</t>
    </rPh>
    <rPh sb="10" eb="12">
      <t>ヘンソウ</t>
    </rPh>
    <rPh sb="16" eb="18">
      <t>バアイ</t>
    </rPh>
    <rPh sb="20" eb="22">
      <t>ジョウキ</t>
    </rPh>
    <rPh sb="22" eb="24">
      <t>キゲン</t>
    </rPh>
    <rPh sb="28" eb="29">
      <t>ニチ</t>
    </rPh>
    <rPh sb="29" eb="31">
      <t>イナイ</t>
    </rPh>
    <rPh sb="32" eb="36">
      <t>トドウフケン</t>
    </rPh>
    <rPh sb="36" eb="38">
      <t>チジ</t>
    </rPh>
    <rPh sb="41" eb="42">
      <t>ムネ</t>
    </rPh>
    <rPh sb="43" eb="45">
      <t>ホウコク</t>
    </rPh>
    <phoneticPr fontId="15"/>
  </si>
  <si>
    <t>（改善への取り組み）</t>
    <rPh sb="1" eb="3">
      <t>カイゼン</t>
    </rPh>
    <rPh sb="5" eb="6">
      <t>ト</t>
    </rPh>
    <rPh sb="7" eb="8">
      <t>ク</t>
    </rPh>
    <phoneticPr fontId="15"/>
  </si>
  <si>
    <t>備考（改善提案などのコメント）</t>
    <rPh sb="0" eb="2">
      <t>ビコウ</t>
    </rPh>
    <rPh sb="3" eb="5">
      <t>カイゼン</t>
    </rPh>
    <rPh sb="5" eb="7">
      <t>テイアン</t>
    </rPh>
    <phoneticPr fontId="15"/>
  </si>
  <si>
    <t>保管：環境事務局</t>
    <rPh sb="0" eb="2">
      <t>ホカン</t>
    </rPh>
    <rPh sb="3" eb="5">
      <t>カンキョウ</t>
    </rPh>
    <rPh sb="5" eb="8">
      <t>ジムキョク</t>
    </rPh>
    <phoneticPr fontId="15"/>
  </si>
  <si>
    <t>更新日</t>
    <rPh sb="0" eb="2">
      <t>コウシン</t>
    </rPh>
    <rPh sb="2" eb="3">
      <t>ビ</t>
    </rPh>
    <phoneticPr fontId="15"/>
  </si>
  <si>
    <t>実施者</t>
    <rPh sb="0" eb="2">
      <t>ジッシ</t>
    </rPh>
    <rPh sb="2" eb="3">
      <t>シャ</t>
    </rPh>
    <phoneticPr fontId="15"/>
  </si>
  <si>
    <t>適用される法規制</t>
  </si>
  <si>
    <t>・</t>
    <phoneticPr fontId="15"/>
  </si>
  <si>
    <t>記録日:</t>
    <rPh sb="0" eb="2">
      <t>キロク</t>
    </rPh>
    <rPh sb="2" eb="3">
      <t>ビ</t>
    </rPh>
    <phoneticPr fontId="15"/>
  </si>
  <si>
    <t>＊問題点が他の部署やサイトで発生する、又は類似した問題点が発生する可能性のある場合</t>
    <rPh sb="1" eb="4">
      <t>モンダイテン</t>
    </rPh>
    <rPh sb="5" eb="6">
      <t>タ</t>
    </rPh>
    <rPh sb="7" eb="9">
      <t>ブショ</t>
    </rPh>
    <rPh sb="14" eb="16">
      <t>ハッセイ</t>
    </rPh>
    <rPh sb="19" eb="20">
      <t>マタ</t>
    </rPh>
    <rPh sb="21" eb="23">
      <t>ルイジ</t>
    </rPh>
    <rPh sb="25" eb="28">
      <t>モンダイテン</t>
    </rPh>
    <rPh sb="29" eb="31">
      <t>ハッセイ</t>
    </rPh>
    <rPh sb="33" eb="36">
      <t>カノウセイ</t>
    </rPh>
    <rPh sb="39" eb="41">
      <t>バアイ</t>
    </rPh>
    <phoneticPr fontId="15"/>
  </si>
  <si>
    <t>軽油L</t>
    <rPh sb="0" eb="2">
      <t>ケイユ</t>
    </rPh>
    <phoneticPr fontId="15"/>
  </si>
  <si>
    <t>目標（Kg-CO２）</t>
    <rPh sb="0" eb="1">
      <t>メ</t>
    </rPh>
    <rPh sb="1" eb="2">
      <t>ヒョウ</t>
    </rPh>
    <phoneticPr fontId="15"/>
  </si>
  <si>
    <t>今期実績ガソリン L</t>
    <rPh sb="0" eb="2">
      <t>コンキ</t>
    </rPh>
    <rPh sb="2" eb="4">
      <t>ジッセキ</t>
    </rPh>
    <phoneticPr fontId="15"/>
  </si>
  <si>
    <t>廃棄物排出量削減</t>
    <rPh sb="0" eb="3">
      <t>ハイキブツ</t>
    </rPh>
    <rPh sb="3" eb="5">
      <t>ハイシュツ</t>
    </rPh>
    <rPh sb="5" eb="6">
      <t>リョウ</t>
    </rPh>
    <rPh sb="6" eb="8">
      <t>サクゲン</t>
    </rPh>
    <phoneticPr fontId="15"/>
  </si>
  <si>
    <t>一般廃棄物の削減</t>
    <rPh sb="0" eb="2">
      <t>イッパン</t>
    </rPh>
    <rPh sb="2" eb="5">
      <t>ハイキブツ</t>
    </rPh>
    <rPh sb="6" eb="8">
      <t>サクゲン</t>
    </rPh>
    <phoneticPr fontId="15"/>
  </si>
  <si>
    <t>＊その他、廃油や廃部品のリサイクル、リユース、業務で使用している作業手順などで環境負荷に関連する文書も登録してEA２１で管理することもできます。</t>
    <rPh sb="3" eb="4">
      <t>タ</t>
    </rPh>
    <rPh sb="5" eb="7">
      <t>ハイユ</t>
    </rPh>
    <rPh sb="8" eb="9">
      <t>ハイ</t>
    </rPh>
    <rPh sb="9" eb="11">
      <t>ブヒン</t>
    </rPh>
    <rPh sb="32" eb="34">
      <t>サギョウ</t>
    </rPh>
    <rPh sb="34" eb="36">
      <t>テジュン</t>
    </rPh>
    <rPh sb="39" eb="41">
      <t>カンキョウ</t>
    </rPh>
    <rPh sb="41" eb="43">
      <t>フカ</t>
    </rPh>
    <rPh sb="44" eb="46">
      <t>カンレン</t>
    </rPh>
    <rPh sb="48" eb="50">
      <t>ブンショ</t>
    </rPh>
    <rPh sb="51" eb="53">
      <t>トウロク</t>
    </rPh>
    <rPh sb="60" eb="62">
      <t>カンリ</t>
    </rPh>
    <phoneticPr fontId="15"/>
  </si>
  <si>
    <t>廃棄物管理手順書</t>
    <rPh sb="0" eb="3">
      <t>ハイキブツ</t>
    </rPh>
    <rPh sb="3" eb="5">
      <t>カンリ</t>
    </rPh>
    <rPh sb="5" eb="8">
      <t>テジュンショ</t>
    </rPh>
    <phoneticPr fontId="15"/>
  </si>
  <si>
    <t>中項目結果</t>
    <rPh sb="0" eb="3">
      <t>チュウコウモク</t>
    </rPh>
    <rPh sb="3" eb="5">
      <t>ケッカ</t>
    </rPh>
    <phoneticPr fontId="15"/>
  </si>
  <si>
    <t>※使用量（排出量）の多寡、使用や発生の頻度、有害性等を考慮して、取り組みの対象とする項目を特定する</t>
    <rPh sb="32" eb="33">
      <t>ト</t>
    </rPh>
    <rPh sb="34" eb="35">
      <t>ク</t>
    </rPh>
    <rPh sb="37" eb="39">
      <t>タイショウ</t>
    </rPh>
    <rPh sb="42" eb="44">
      <t>コウモク</t>
    </rPh>
    <rPh sb="45" eb="47">
      <t>トクテイ</t>
    </rPh>
    <phoneticPr fontId="15"/>
  </si>
  <si>
    <t>資源の種類</t>
    <rPh sb="0" eb="2">
      <t>シゲン</t>
    </rPh>
    <rPh sb="3" eb="5">
      <t>シュルイ</t>
    </rPh>
    <phoneticPr fontId="15"/>
  </si>
  <si>
    <t>水</t>
    <rPh sb="0" eb="1">
      <t>ミズ</t>
    </rPh>
    <phoneticPr fontId="15"/>
  </si>
  <si>
    <t>報告者</t>
    <rPh sb="0" eb="3">
      <t>ホウコクシャ</t>
    </rPh>
    <phoneticPr fontId="15"/>
  </si>
  <si>
    <t>件名</t>
    <rPh sb="0" eb="2">
      <t>ケンメイ</t>
    </rPh>
    <phoneticPr fontId="15"/>
  </si>
  <si>
    <t>内容</t>
    <rPh sb="0" eb="2">
      <t>ナイヨウ</t>
    </rPh>
    <phoneticPr fontId="15"/>
  </si>
  <si>
    <t>１１．環境関連文書及び記録の作成・管理
今までに作成した文書、記録帳票をまとめて様式11-01を作成します。（作成は要求はされていません）</t>
    <rPh sb="20" eb="21">
      <t>イマ</t>
    </rPh>
    <rPh sb="24" eb="26">
      <t>サクセイ</t>
    </rPh>
    <rPh sb="28" eb="30">
      <t>ブンショ</t>
    </rPh>
    <rPh sb="31" eb="33">
      <t>キロク</t>
    </rPh>
    <rPh sb="33" eb="35">
      <t>チョウヒョウ</t>
    </rPh>
    <rPh sb="40" eb="42">
      <t>ヨウシキ</t>
    </rPh>
    <rPh sb="48" eb="50">
      <t>サクセイ</t>
    </rPh>
    <rPh sb="55" eb="57">
      <t>サクセイ</t>
    </rPh>
    <rPh sb="58" eb="60">
      <t>ヨウキュウ</t>
    </rPh>
    <phoneticPr fontId="15"/>
  </si>
  <si>
    <t>特定した活動</t>
    <rPh sb="0" eb="2">
      <t>トクテイ</t>
    </rPh>
    <rPh sb="4" eb="6">
      <t>カツドウ</t>
    </rPh>
    <phoneticPr fontId="15"/>
  </si>
  <si>
    <t>一般廃棄物の排出</t>
    <rPh sb="0" eb="2">
      <t>イッパン</t>
    </rPh>
    <rPh sb="2" eb="5">
      <t>ハイキブツ</t>
    </rPh>
    <rPh sb="6" eb="8">
      <t>ハイシュツ</t>
    </rPh>
    <phoneticPr fontId="15"/>
  </si>
  <si>
    <t>ＰＲＴＲ物質の使用</t>
    <rPh sb="4" eb="6">
      <t>ブッシツ</t>
    </rPh>
    <rPh sb="7" eb="9">
      <t>シヨウ</t>
    </rPh>
    <phoneticPr fontId="15"/>
  </si>
  <si>
    <t>定期的に実施</t>
    <rPh sb="0" eb="3">
      <t>テイキテキ</t>
    </rPh>
    <rPh sb="4" eb="6">
      <t>ジッシ</t>
    </rPh>
    <phoneticPr fontId="15"/>
  </si>
  <si>
    <t>※火災発生時・緊急事態対応訓練実施後に見直し、必要に応じて改訂する。</t>
    <rPh sb="1" eb="3">
      <t>カサイ</t>
    </rPh>
    <rPh sb="3" eb="5">
      <t>ハッセイ</t>
    </rPh>
    <rPh sb="5" eb="6">
      <t>ジ</t>
    </rPh>
    <rPh sb="7" eb="9">
      <t>キンキュウ</t>
    </rPh>
    <rPh sb="9" eb="11">
      <t>ジタイ</t>
    </rPh>
    <rPh sb="11" eb="13">
      <t>タイオウ</t>
    </rPh>
    <rPh sb="13" eb="15">
      <t>クンレン</t>
    </rPh>
    <rPh sb="15" eb="18">
      <t>ジッシゴ</t>
    </rPh>
    <rPh sb="19" eb="21">
      <t>ミナオ</t>
    </rPh>
    <rPh sb="23" eb="25">
      <t>ヒツヨウ</t>
    </rPh>
    <rPh sb="26" eb="27">
      <t>オウ</t>
    </rPh>
    <rPh sb="29" eb="31">
      <t>カイテイ</t>
    </rPh>
    <phoneticPr fontId="15"/>
  </si>
  <si>
    <t>新エネルギー</t>
    <rPh sb="0" eb="1">
      <t>シン</t>
    </rPh>
    <phoneticPr fontId="15"/>
  </si>
  <si>
    <t>工業用水</t>
    <rPh sb="0" eb="2">
      <t>コウギョウ</t>
    </rPh>
    <rPh sb="2" eb="4">
      <t>ヨウスイ</t>
    </rPh>
    <phoneticPr fontId="15"/>
  </si>
  <si>
    <t>地下水</t>
    <rPh sb="0" eb="3">
      <t>チカスイ</t>
    </rPh>
    <phoneticPr fontId="15"/>
  </si>
  <si>
    <t>　結果確認（有効性）</t>
    <rPh sb="6" eb="9">
      <t>ユウコウセイ</t>
    </rPh>
    <phoneticPr fontId="15"/>
  </si>
  <si>
    <t>（いつまでに　誰が　何を）</t>
    <rPh sb="7" eb="8">
      <t>ダレ</t>
    </rPh>
    <rPh sb="10" eb="11">
      <t>ナニ</t>
    </rPh>
    <phoneticPr fontId="15"/>
  </si>
  <si>
    <t>予防処置の決定（内容）</t>
    <rPh sb="0" eb="2">
      <t>ヨボウ</t>
    </rPh>
    <phoneticPr fontId="15"/>
  </si>
  <si>
    <t>環境事務局</t>
    <rPh sb="0" eb="2">
      <t>カンキョウ</t>
    </rPh>
    <rPh sb="2" eb="5">
      <t>ジムキョク</t>
    </rPh>
    <phoneticPr fontId="15"/>
  </si>
  <si>
    <t>資格</t>
    <rPh sb="0" eb="2">
      <t>シカク</t>
    </rPh>
    <phoneticPr fontId="15"/>
  </si>
  <si>
    <t>届出・報告・資格</t>
    <rPh sb="6" eb="8">
      <t>シカク</t>
    </rPh>
    <phoneticPr fontId="15"/>
  </si>
  <si>
    <t>資格の有無
現場観察</t>
    <rPh sb="0" eb="2">
      <t>シカク</t>
    </rPh>
    <rPh sb="3" eb="5">
      <t>ウム</t>
    </rPh>
    <rPh sb="6" eb="8">
      <t>ゲンバ</t>
    </rPh>
    <rPh sb="8" eb="10">
      <t>カンサツ</t>
    </rPh>
    <phoneticPr fontId="15"/>
  </si>
  <si>
    <t>契約書・許可証</t>
    <rPh sb="4" eb="7">
      <t>キョカショウ</t>
    </rPh>
    <phoneticPr fontId="15"/>
  </si>
  <si>
    <t>担当部署</t>
    <rPh sb="0" eb="2">
      <t>タントウ</t>
    </rPh>
    <rPh sb="2" eb="4">
      <t>ブショ</t>
    </rPh>
    <phoneticPr fontId="15"/>
  </si>
  <si>
    <t>　　　知事への報告期限</t>
    <rPh sb="3" eb="5">
      <t>チジ</t>
    </rPh>
    <rPh sb="7" eb="9">
      <t>ホウコク</t>
    </rPh>
    <rPh sb="9" eb="11">
      <t>キゲン</t>
    </rPh>
    <phoneticPr fontId="15"/>
  </si>
  <si>
    <t>A 票　控え</t>
    <rPh sb="2" eb="3">
      <t>ヒョウ</t>
    </rPh>
    <rPh sb="4" eb="5">
      <t>ヒカ</t>
    </rPh>
    <phoneticPr fontId="15"/>
  </si>
  <si>
    <t>B2票　運搬完了　　　運搬終了から10日</t>
    <rPh sb="2" eb="3">
      <t>ヒョウ</t>
    </rPh>
    <rPh sb="4" eb="6">
      <t>ウンパン</t>
    </rPh>
    <rPh sb="6" eb="8">
      <t>カンリョウ</t>
    </rPh>
    <rPh sb="11" eb="13">
      <t>ウンパン</t>
    </rPh>
    <rPh sb="13" eb="15">
      <t>シュウリョウ</t>
    </rPh>
    <rPh sb="19" eb="20">
      <t>ニチ</t>
    </rPh>
    <phoneticPr fontId="15"/>
  </si>
  <si>
    <t>交付から90日（特管は60日）</t>
    <rPh sb="0" eb="2">
      <t>コウフ</t>
    </rPh>
    <rPh sb="6" eb="7">
      <t>ニチ</t>
    </rPh>
    <rPh sb="8" eb="9">
      <t>トク</t>
    </rPh>
    <rPh sb="9" eb="10">
      <t>カン</t>
    </rPh>
    <rPh sb="13" eb="14">
      <t>ニチ</t>
    </rPh>
    <phoneticPr fontId="15"/>
  </si>
  <si>
    <t>D 票　処分完了　　　処分完了から10日</t>
    <rPh sb="2" eb="3">
      <t>ヒョウ</t>
    </rPh>
    <rPh sb="4" eb="6">
      <t>ショブン</t>
    </rPh>
    <rPh sb="6" eb="8">
      <t>カンリョウ</t>
    </rPh>
    <rPh sb="11" eb="13">
      <t>ショブン</t>
    </rPh>
    <rPh sb="13" eb="15">
      <t>カンリョウ</t>
    </rPh>
    <rPh sb="19" eb="20">
      <t>ニチ</t>
    </rPh>
    <phoneticPr fontId="15"/>
  </si>
  <si>
    <t>E 票　最終処分完了 ２次マニフェスト受領から10日</t>
    <rPh sb="2" eb="3">
      <t>ヒョウ</t>
    </rPh>
    <rPh sb="4" eb="6">
      <t>サイシュウ</t>
    </rPh>
    <rPh sb="6" eb="8">
      <t>ショブン</t>
    </rPh>
    <rPh sb="8" eb="10">
      <t>カンリョウ</t>
    </rPh>
    <rPh sb="12" eb="13">
      <t>ジ</t>
    </rPh>
    <rPh sb="19" eb="21">
      <t>ジュリョウ</t>
    </rPh>
    <rPh sb="25" eb="26">
      <t>ニチ</t>
    </rPh>
    <phoneticPr fontId="15"/>
  </si>
  <si>
    <t>交付の日から180日</t>
    <rPh sb="0" eb="2">
      <t>コウフ</t>
    </rPh>
    <rPh sb="3" eb="4">
      <t>ヒ</t>
    </rPh>
    <rPh sb="9" eb="10">
      <t>ニチ</t>
    </rPh>
    <phoneticPr fontId="15"/>
  </si>
  <si>
    <t>①　発見者は大声で火災発生の連絡をする。</t>
    <rPh sb="2" eb="5">
      <t>ハッケンシャ</t>
    </rPh>
    <rPh sb="6" eb="8">
      <t>オオゴエ</t>
    </rPh>
    <rPh sb="9" eb="11">
      <t>カサイ</t>
    </rPh>
    <rPh sb="11" eb="13">
      <t>ハッセイ</t>
    </rPh>
    <rPh sb="14" eb="16">
      <t>レンラク</t>
    </rPh>
    <phoneticPr fontId="15"/>
  </si>
  <si>
    <t>③　火災発生の連絡を受けた人は</t>
    <rPh sb="2" eb="4">
      <t>カサイ</t>
    </rPh>
    <rPh sb="4" eb="6">
      <t>ハッセイ</t>
    </rPh>
    <rPh sb="7" eb="9">
      <t>レンラク</t>
    </rPh>
    <rPh sb="10" eb="11">
      <t>ウ</t>
    </rPh>
    <rPh sb="13" eb="14">
      <t>ヒト</t>
    </rPh>
    <phoneticPr fontId="15"/>
  </si>
  <si>
    <t>削減率</t>
    <rPh sb="0" eb="2">
      <t>サクゲン</t>
    </rPh>
    <rPh sb="2" eb="3">
      <t>リツ</t>
    </rPh>
    <phoneticPr fontId="15"/>
  </si>
  <si>
    <t>　　　（累計）</t>
    <rPh sb="4" eb="6">
      <t>ルイケイ</t>
    </rPh>
    <phoneticPr fontId="15"/>
  </si>
  <si>
    <t>実施体制図　役割・責任・権限表</t>
    <rPh sb="0" eb="2">
      <t>ジッシ</t>
    </rPh>
    <rPh sb="2" eb="4">
      <t>タイセイ</t>
    </rPh>
    <rPh sb="4" eb="5">
      <t>ズ</t>
    </rPh>
    <rPh sb="6" eb="8">
      <t>ヤクワリ</t>
    </rPh>
    <rPh sb="9" eb="11">
      <t>セキニン</t>
    </rPh>
    <rPh sb="12" eb="14">
      <t>ケンゲン</t>
    </rPh>
    <rPh sb="14" eb="15">
      <t>ヒョウ</t>
    </rPh>
    <phoneticPr fontId="15"/>
  </si>
  <si>
    <t>総務担当者及び関係者は、日頃より３Ｒに努め、省資源、資源の有効利用となるように改善に取り組む。</t>
    <rPh sb="0" eb="2">
      <t>ソウム</t>
    </rPh>
    <rPh sb="2" eb="5">
      <t>タントウシャ</t>
    </rPh>
    <rPh sb="5" eb="6">
      <t>オヨ</t>
    </rPh>
    <rPh sb="7" eb="10">
      <t>カンケイシャ</t>
    </rPh>
    <rPh sb="12" eb="14">
      <t>ヒゴロ</t>
    </rPh>
    <rPh sb="19" eb="20">
      <t>ツト</t>
    </rPh>
    <rPh sb="22" eb="25">
      <t>ショウシゲン</t>
    </rPh>
    <rPh sb="26" eb="28">
      <t>シゲン</t>
    </rPh>
    <rPh sb="29" eb="31">
      <t>ユウコウ</t>
    </rPh>
    <rPh sb="31" eb="33">
      <t>リヨウ</t>
    </rPh>
    <rPh sb="39" eb="41">
      <t>カイゼン</t>
    </rPh>
    <rPh sb="42" eb="43">
      <t>ト</t>
    </rPh>
    <rPh sb="44" eb="45">
      <t>ク</t>
    </rPh>
    <phoneticPr fontId="15"/>
  </si>
  <si>
    <t>３Ｒ：優先順位は　①②③の順
①Ｒｅｄｕｃｅ（減量）
②Ｒｅｕｓｅ（再使用）
③Ｒｅｃｙｃｌｅ（リサイクル＝再生利用）</t>
    <rPh sb="3" eb="5">
      <t>ユウセン</t>
    </rPh>
    <rPh sb="5" eb="7">
      <t>ジュンイ</t>
    </rPh>
    <rPh sb="13" eb="14">
      <t>ジュン</t>
    </rPh>
    <rPh sb="23" eb="25">
      <t>ゲンリョウ</t>
    </rPh>
    <rPh sb="34" eb="37">
      <t>サイシヨウ</t>
    </rPh>
    <rPh sb="54" eb="56">
      <t>サイセイ</t>
    </rPh>
    <rPh sb="56" eb="58">
      <t>リヨウ</t>
    </rPh>
    <phoneticPr fontId="15"/>
  </si>
  <si>
    <t xml:space="preserve"> 票　　主旨          業者による送付期限</t>
    <rPh sb="1" eb="2">
      <t>ヒョウ</t>
    </rPh>
    <rPh sb="4" eb="6">
      <t>シュシ</t>
    </rPh>
    <rPh sb="16" eb="18">
      <t>ギョウシャ</t>
    </rPh>
    <rPh sb="21" eb="23">
      <t>ソウフ</t>
    </rPh>
    <rPh sb="23" eb="25">
      <t>キゲン</t>
    </rPh>
    <phoneticPr fontId="15"/>
  </si>
  <si>
    <t>（マニフェスト交付状況の報告）</t>
    <rPh sb="7" eb="9">
      <t>コウフ</t>
    </rPh>
    <rPh sb="9" eb="11">
      <t>ジョウキョウ</t>
    </rPh>
    <rPh sb="12" eb="14">
      <t>ホウコク</t>
    </rPh>
    <phoneticPr fontId="15"/>
  </si>
  <si>
    <t>年度</t>
    <rPh sb="0" eb="2">
      <t>ネンド</t>
    </rPh>
    <phoneticPr fontId="15"/>
  </si>
  <si>
    <t>（報告）</t>
  </si>
  <si>
    <t>社長</t>
  </si>
  <si>
    <t>日　　時</t>
  </si>
  <si>
    <t>環境関連法規等のとりまとめ</t>
    <phoneticPr fontId="15"/>
  </si>
  <si>
    <r>
      <t>ｍ</t>
    </r>
    <r>
      <rPr>
        <vertAlign val="superscript"/>
        <sz val="10"/>
        <rFont val="ＭＳ Ｐゴシック"/>
        <family val="3"/>
        <charset val="128"/>
      </rPr>
      <t>3</t>
    </r>
  </si>
  <si>
    <t>適用される事項（施設・物質・事業活動等）</t>
    <rPh sb="5" eb="7">
      <t>ジコウ</t>
    </rPh>
    <rPh sb="11" eb="13">
      <t>ブッシツ</t>
    </rPh>
    <rPh sb="14" eb="16">
      <t>ジギョウ</t>
    </rPh>
    <rPh sb="16" eb="18">
      <t>カツドウ</t>
    </rPh>
    <phoneticPr fontId="15"/>
  </si>
  <si>
    <t>(1)社内放送で出火場所と非難要請を伝達する。</t>
    <rPh sb="3" eb="5">
      <t>シャナイ</t>
    </rPh>
    <rPh sb="5" eb="7">
      <t>ホウソウ</t>
    </rPh>
    <rPh sb="8" eb="10">
      <t>シュッカ</t>
    </rPh>
    <rPh sb="10" eb="12">
      <t>バショ</t>
    </rPh>
    <rPh sb="13" eb="15">
      <t>ヒナン</t>
    </rPh>
    <rPh sb="15" eb="17">
      <t>ヨウセイ</t>
    </rPh>
    <rPh sb="18" eb="20">
      <t>デンタツ</t>
    </rPh>
    <phoneticPr fontId="15"/>
  </si>
  <si>
    <t>目標値</t>
    <rPh sb="0" eb="3">
      <t>モクヒョウチ</t>
    </rPh>
    <phoneticPr fontId="15"/>
  </si>
  <si>
    <t>実施日</t>
  </si>
  <si>
    <t>教育訓練名</t>
  </si>
  <si>
    <t>区分</t>
  </si>
  <si>
    <t>場所</t>
  </si>
  <si>
    <t>講師名</t>
  </si>
  <si>
    <t>環境管理責任者</t>
    <rPh sb="0" eb="2">
      <t>カンキョウ</t>
    </rPh>
    <rPh sb="2" eb="4">
      <t>カンリ</t>
    </rPh>
    <rPh sb="4" eb="6">
      <t>セキニン</t>
    </rPh>
    <rPh sb="6" eb="7">
      <t>シャ</t>
    </rPh>
    <phoneticPr fontId="15"/>
  </si>
  <si>
    <t>受付日</t>
    <rPh sb="0" eb="2">
      <t>ウケツケ</t>
    </rPh>
    <rPh sb="2" eb="3">
      <t>ヒ</t>
    </rPh>
    <phoneticPr fontId="15"/>
  </si>
  <si>
    <t>●</t>
  </si>
  <si>
    <t>→古紙回収業者に引き取り</t>
  </si>
  <si>
    <t>見直し作業</t>
  </si>
  <si>
    <t>●臨時</t>
  </si>
  <si>
    <t>緊急時対応訓練</t>
    <rPh sb="0" eb="2">
      <t>キンキュウ</t>
    </rPh>
    <rPh sb="2" eb="3">
      <t>ジ</t>
    </rPh>
    <rPh sb="3" eb="5">
      <t>タイオウ</t>
    </rPh>
    <rPh sb="5" eb="7">
      <t>クンレン</t>
    </rPh>
    <phoneticPr fontId="15"/>
  </si>
  <si>
    <t>問題点是正／予防処置票</t>
    <rPh sb="0" eb="3">
      <t>モンダイテン</t>
    </rPh>
    <rPh sb="3" eb="4">
      <t>ゼ</t>
    </rPh>
    <rPh sb="10" eb="11">
      <t>ヒョウ</t>
    </rPh>
    <phoneticPr fontId="15"/>
  </si>
  <si>
    <t>１1．</t>
    <phoneticPr fontId="15"/>
  </si>
  <si>
    <t>②廃棄物</t>
    <rPh sb="1" eb="4">
      <t>ハイキブツ</t>
    </rPh>
    <phoneticPr fontId="15"/>
  </si>
  <si>
    <t>④化学物質</t>
    <rPh sb="1" eb="3">
      <t>カガク</t>
    </rPh>
    <rPh sb="3" eb="5">
      <t>ブッシツ</t>
    </rPh>
    <phoneticPr fontId="15"/>
  </si>
  <si>
    <t>①二酸化炭素</t>
    <rPh sb="1" eb="4">
      <t>ニサンカ</t>
    </rPh>
    <rPh sb="4" eb="6">
      <t>タンソ</t>
    </rPh>
    <phoneticPr fontId="15"/>
  </si>
  <si>
    <t>物質（原材料、備品類）</t>
    <rPh sb="0" eb="2">
      <t>ブッシツ</t>
    </rPh>
    <rPh sb="3" eb="6">
      <t>ゲンザイリョウ</t>
    </rPh>
    <rPh sb="7" eb="9">
      <t>ビヒン</t>
    </rPh>
    <rPh sb="9" eb="10">
      <t>ルイ</t>
    </rPh>
    <phoneticPr fontId="15"/>
  </si>
  <si>
    <t>⑥原材料、商品、副資材</t>
    <rPh sb="1" eb="4">
      <t>ゲンザイリョウ</t>
    </rPh>
    <rPh sb="5" eb="7">
      <t>ショウヒン</t>
    </rPh>
    <rPh sb="8" eb="9">
      <t>フク</t>
    </rPh>
    <rPh sb="9" eb="11">
      <t>シザイ</t>
    </rPh>
    <phoneticPr fontId="15"/>
  </si>
  <si>
    <t>⑦循環資源</t>
    <rPh sb="1" eb="3">
      <t>ジュンカン</t>
    </rPh>
    <rPh sb="3" eb="5">
      <t>シゲン</t>
    </rPh>
    <phoneticPr fontId="15"/>
  </si>
  <si>
    <t>⑧製品（サービス）</t>
    <rPh sb="1" eb="3">
      <t>セイヒン</t>
    </rPh>
    <phoneticPr fontId="15"/>
  </si>
  <si>
    <t>事業活動</t>
    <rPh sb="0" eb="1">
      <t>コト</t>
    </rPh>
    <rPh sb="1" eb="2">
      <t>ギョウ</t>
    </rPh>
    <rPh sb="2" eb="4">
      <t>カツドウ</t>
    </rPh>
    <phoneticPr fontId="15"/>
  </si>
  <si>
    <t>太字が把握の必須項目</t>
    <rPh sb="0" eb="2">
      <t>フトジ</t>
    </rPh>
    <rPh sb="3" eb="5">
      <t>ハアク</t>
    </rPh>
    <rPh sb="6" eb="8">
      <t>ヒッス</t>
    </rPh>
    <rPh sb="8" eb="10">
      <t>コウモク</t>
    </rPh>
    <phoneticPr fontId="15"/>
  </si>
  <si>
    <t>⑤　エネルギー使用量</t>
    <rPh sb="7" eb="9">
      <t>シヨウ</t>
    </rPh>
    <phoneticPr fontId="15"/>
  </si>
  <si>
    <t>①　温室効果ガス排出量（二酸化炭素排出量のみ掲載）</t>
    <rPh sb="2" eb="4">
      <t>オンシツ</t>
    </rPh>
    <rPh sb="4" eb="6">
      <t>コウカ</t>
    </rPh>
    <rPh sb="8" eb="10">
      <t>ハイシュツ</t>
    </rPh>
    <rPh sb="10" eb="11">
      <t>リョウ</t>
    </rPh>
    <rPh sb="12" eb="15">
      <t>ニサンカ</t>
    </rPh>
    <rPh sb="15" eb="17">
      <t>タンソ</t>
    </rPh>
    <rPh sb="17" eb="20">
      <t>ハイシュツリョウ</t>
    </rPh>
    <rPh sb="22" eb="24">
      <t>ケイサイ</t>
    </rPh>
    <phoneticPr fontId="15"/>
  </si>
  <si>
    <t>②　廃棄物排出量及び廃棄物最終処分量</t>
    <rPh sb="2" eb="5">
      <t>ハイキブツ</t>
    </rPh>
    <rPh sb="5" eb="8">
      <t>ハイシュツリョウ</t>
    </rPh>
    <rPh sb="8" eb="9">
      <t>オヨ</t>
    </rPh>
    <rPh sb="10" eb="13">
      <t>ハイキブツ</t>
    </rPh>
    <rPh sb="13" eb="15">
      <t>サイシュウ</t>
    </rPh>
    <rPh sb="15" eb="18">
      <t>ショブンリョウ</t>
    </rPh>
    <phoneticPr fontId="15"/>
  </si>
  <si>
    <t>一般廃棄物合計</t>
    <rPh sb="0" eb="2">
      <t>イッパン</t>
    </rPh>
    <rPh sb="2" eb="5">
      <t>ハイキブツ</t>
    </rPh>
    <rPh sb="5" eb="7">
      <t>ゴウケイ</t>
    </rPh>
    <phoneticPr fontId="15"/>
  </si>
  <si>
    <t>産業廃棄物合計</t>
    <rPh sb="0" eb="2">
      <t>サンギョウ</t>
    </rPh>
    <rPh sb="2" eb="5">
      <t>ハイキブツ</t>
    </rPh>
    <rPh sb="5" eb="7">
      <t>ゴウケイ</t>
    </rPh>
    <phoneticPr fontId="15"/>
  </si>
  <si>
    <t>③　総排水量及び水使用量</t>
    <rPh sb="9" eb="12">
      <t>シヨウリョウ</t>
    </rPh>
    <phoneticPr fontId="15"/>
  </si>
  <si>
    <t>総排水量合計</t>
    <rPh sb="0" eb="1">
      <t>ソウ</t>
    </rPh>
    <rPh sb="1" eb="3">
      <t>ハイスイ</t>
    </rPh>
    <rPh sb="3" eb="4">
      <t>リョウ</t>
    </rPh>
    <phoneticPr fontId="15"/>
  </si>
  <si>
    <r>
      <t>水使用量</t>
    </r>
    <r>
      <rPr>
        <b/>
        <sz val="9"/>
        <rFont val="ＭＳ Ｐゴシック"/>
        <family val="3"/>
        <charset val="128"/>
      </rPr>
      <t/>
    </r>
    <rPh sb="1" eb="3">
      <t>シヨウ</t>
    </rPh>
    <phoneticPr fontId="15"/>
  </si>
  <si>
    <t>海水、河川水</t>
    <rPh sb="0" eb="2">
      <t>カイスイ</t>
    </rPh>
    <rPh sb="3" eb="6">
      <t>カセンスイ</t>
    </rPh>
    <phoneticPr fontId="15"/>
  </si>
  <si>
    <t>雨水</t>
    <rPh sb="0" eb="2">
      <t>ウスイ</t>
    </rPh>
    <phoneticPr fontId="15"/>
  </si>
  <si>
    <t>水使用量合計</t>
    <rPh sb="0" eb="1">
      <t>ミズ</t>
    </rPh>
    <rPh sb="1" eb="4">
      <t>シヨウリョウ</t>
    </rPh>
    <phoneticPr fontId="15"/>
  </si>
  <si>
    <t>③　水使用量</t>
    <rPh sb="3" eb="5">
      <t>シヨウ</t>
    </rPh>
    <phoneticPr fontId="15"/>
  </si>
  <si>
    <t>④　化学物質使用量</t>
    <rPh sb="2" eb="4">
      <t>カガク</t>
    </rPh>
    <rPh sb="4" eb="6">
      <t>ブッシツ</t>
    </rPh>
    <rPh sb="6" eb="8">
      <t>シヨウ</t>
    </rPh>
    <rPh sb="8" eb="9">
      <t>リョウ</t>
    </rPh>
    <phoneticPr fontId="15"/>
  </si>
  <si>
    <t>化学物質の種類</t>
    <rPh sb="0" eb="2">
      <t>カガク</t>
    </rPh>
    <rPh sb="2" eb="4">
      <t>ブッシツ</t>
    </rPh>
    <rPh sb="5" eb="7">
      <t>シュルイ</t>
    </rPh>
    <phoneticPr fontId="15"/>
  </si>
  <si>
    <t>公共用水域</t>
  </si>
  <si>
    <t>河川</t>
  </si>
  <si>
    <t>湖沼</t>
  </si>
  <si>
    <t>海域</t>
  </si>
  <si>
    <t>各種水路</t>
  </si>
  <si>
    <t>公共用水域合計</t>
  </si>
  <si>
    <t>その他合計</t>
    <rPh sb="2" eb="3">
      <t>タ</t>
    </rPh>
    <rPh sb="3" eb="5">
      <t>ゴウケイ</t>
    </rPh>
    <phoneticPr fontId="15"/>
  </si>
  <si>
    <r>
      <t>実績(ｍ</t>
    </r>
    <r>
      <rPr>
        <vertAlign val="superscript"/>
        <sz val="10"/>
        <rFont val="ＭＳ Ｐゴシック"/>
        <family val="3"/>
        <charset val="128"/>
      </rPr>
      <t>3</t>
    </r>
    <r>
      <rPr>
        <sz val="10"/>
        <rFont val="ＭＳ Ｐゴシック"/>
        <family val="3"/>
        <charset val="128"/>
      </rPr>
      <t>)</t>
    </r>
  </si>
  <si>
    <t>単位</t>
    <rPh sb="0" eb="2">
      <t>タンイ</t>
    </rPh>
    <phoneticPr fontId="15"/>
  </si>
  <si>
    <t>合計（年）</t>
    <rPh sb="0" eb="2">
      <t>ゴウケイ</t>
    </rPh>
    <rPh sb="3" eb="4">
      <t>ネン</t>
    </rPh>
    <phoneticPr fontId="15"/>
  </si>
  <si>
    <t>消費量
（A)</t>
    <rPh sb="0" eb="3">
      <t>ショウヒリョウ</t>
    </rPh>
    <phoneticPr fontId="15"/>
  </si>
  <si>
    <t>割合</t>
    <rPh sb="0" eb="2">
      <t>ワリアイ</t>
    </rPh>
    <phoneticPr fontId="15"/>
  </si>
  <si>
    <t>エネルギー消費</t>
    <rPh sb="5" eb="7">
      <t>ショウヒ</t>
    </rPh>
    <phoneticPr fontId="15"/>
  </si>
  <si>
    <t>保管：</t>
  </si>
  <si>
    <t>⇒</t>
    <phoneticPr fontId="15"/>
  </si>
  <si>
    <t>⇒</t>
    <phoneticPr fontId="15"/>
  </si>
  <si>
    <t>その他</t>
  </si>
  <si>
    <t>上水</t>
  </si>
  <si>
    <t>浄化槽法</t>
    <rPh sb="0" eb="3">
      <t>ジョウカソウ</t>
    </rPh>
    <rPh sb="3" eb="4">
      <t>ホウ</t>
    </rPh>
    <phoneticPr fontId="15"/>
  </si>
  <si>
    <t>浄化槽</t>
    <rPh sb="0" eb="3">
      <t>ジョウカソウ</t>
    </rPh>
    <phoneticPr fontId="15"/>
  </si>
  <si>
    <t>届出書</t>
    <rPh sb="0" eb="3">
      <t>トドケデショ</t>
    </rPh>
    <phoneticPr fontId="15"/>
  </si>
  <si>
    <t>下水道法</t>
    <rPh sb="0" eb="4">
      <t>ゲスイドウホウ</t>
    </rPh>
    <phoneticPr fontId="15"/>
  </si>
  <si>
    <t>・地域別騒音基準の順守</t>
    <rPh sb="1" eb="3">
      <t>チイキ</t>
    </rPh>
    <rPh sb="3" eb="4">
      <t>ベツ</t>
    </rPh>
    <rPh sb="4" eb="6">
      <t>ソウオン</t>
    </rPh>
    <phoneticPr fontId="15"/>
  </si>
  <si>
    <t>・新設/変更時
・異常音の日常管理</t>
    <rPh sb="9" eb="12">
      <t>イジョウオン</t>
    </rPh>
    <rPh sb="13" eb="15">
      <t>ニチジョウ</t>
    </rPh>
    <rPh sb="15" eb="17">
      <t>カンリ</t>
    </rPh>
    <phoneticPr fontId="15"/>
  </si>
  <si>
    <t>(単位）</t>
    <rPh sb="1" eb="3">
      <t>タンイ</t>
    </rPh>
    <phoneticPr fontId="15"/>
  </si>
  <si>
    <t>環境負荷低減に資する製品</t>
    <rPh sb="0" eb="2">
      <t>カンキョウ</t>
    </rPh>
    <rPh sb="2" eb="4">
      <t>フカ</t>
    </rPh>
    <rPh sb="4" eb="6">
      <t>テイゲン</t>
    </rPh>
    <rPh sb="7" eb="8">
      <t>シ</t>
    </rPh>
    <rPh sb="10" eb="12">
      <t>セイヒン</t>
    </rPh>
    <phoneticPr fontId="15"/>
  </si>
  <si>
    <t>太陽光発電</t>
    <rPh sb="0" eb="3">
      <t>タイヨウコウ</t>
    </rPh>
    <rPh sb="3" eb="5">
      <t>ハツデン</t>
    </rPh>
    <phoneticPr fontId="15"/>
  </si>
  <si>
    <t>燃料電池</t>
    <rPh sb="0" eb="2">
      <t>ネンリョウ</t>
    </rPh>
    <rPh sb="2" eb="4">
      <t>デンチ</t>
    </rPh>
    <phoneticPr fontId="15"/>
  </si>
  <si>
    <t>kWh</t>
  </si>
  <si>
    <t>(MJ/kWh)</t>
  </si>
  <si>
    <t>(環境パフォーマンス指標のコア指標)</t>
    <rPh sb="1" eb="3">
      <t>カンキョウ</t>
    </rPh>
    <rPh sb="10" eb="12">
      <t>シヒョウ</t>
    </rPh>
    <rPh sb="15" eb="17">
      <t>シヒョウ</t>
    </rPh>
    <phoneticPr fontId="15"/>
  </si>
  <si>
    <t>事故（有　無）</t>
    <rPh sb="0" eb="2">
      <t>ジコ</t>
    </rPh>
    <rPh sb="3" eb="4">
      <t>ユウ</t>
    </rPh>
    <rPh sb="5" eb="6">
      <t>ム</t>
    </rPh>
    <phoneticPr fontId="15"/>
  </si>
  <si>
    <t>関連条例等による規制</t>
    <rPh sb="4" eb="5">
      <t>トウ</t>
    </rPh>
    <phoneticPr fontId="15"/>
  </si>
  <si>
    <t>ﾏﾆﾌｪｽﾄ</t>
  </si>
  <si>
    <t>項番</t>
    <rPh sb="0" eb="1">
      <t>コウ</t>
    </rPh>
    <rPh sb="1" eb="2">
      <t>バン</t>
    </rPh>
    <phoneticPr fontId="15"/>
  </si>
  <si>
    <t>現場観察</t>
    <rPh sb="0" eb="2">
      <t>ゲンバ</t>
    </rPh>
    <rPh sb="2" eb="4">
      <t>カンサツ</t>
    </rPh>
    <phoneticPr fontId="15"/>
  </si>
  <si>
    <t>廃棄時
修理時</t>
    <rPh sb="0" eb="2">
      <t>ハイキ</t>
    </rPh>
    <rPh sb="2" eb="3">
      <t>ジ</t>
    </rPh>
    <rPh sb="4" eb="6">
      <t>シュウリ</t>
    </rPh>
    <rPh sb="6" eb="7">
      <t>ジ</t>
    </rPh>
    <phoneticPr fontId="15"/>
  </si>
  <si>
    <t>製造</t>
    <rPh sb="0" eb="2">
      <t>セイゾウ</t>
    </rPh>
    <phoneticPr fontId="15"/>
  </si>
  <si>
    <t>消防署</t>
    <rPh sb="0" eb="3">
      <t>ショウボウショ</t>
    </rPh>
    <phoneticPr fontId="15"/>
  </si>
  <si>
    <t>使用量</t>
    <rPh sb="0" eb="3">
      <t>シヨウリョウ</t>
    </rPh>
    <phoneticPr fontId="15"/>
  </si>
  <si>
    <t>（単位）</t>
    <rPh sb="1" eb="3">
      <t>タンイ</t>
    </rPh>
    <phoneticPr fontId="15"/>
  </si>
  <si>
    <t>資源使用量　計</t>
    <rPh sb="2" eb="4">
      <t>シヨウ</t>
    </rPh>
    <phoneticPr fontId="15"/>
  </si>
  <si>
    <t>⑦　サイト内で循環的利用を行っている物質量等</t>
    <rPh sb="13" eb="14">
      <t>オコナ</t>
    </rPh>
    <rPh sb="21" eb="22">
      <t>トウ</t>
    </rPh>
    <phoneticPr fontId="15"/>
  </si>
  <si>
    <t>循環的利用物質量</t>
    <rPh sb="0" eb="2">
      <t>ジュンカン</t>
    </rPh>
    <rPh sb="2" eb="3">
      <t>テキ</t>
    </rPh>
    <rPh sb="3" eb="5">
      <t>リヨウ</t>
    </rPh>
    <rPh sb="5" eb="7">
      <t>ブッシツ</t>
    </rPh>
    <rPh sb="7" eb="8">
      <t>リョウ</t>
    </rPh>
    <phoneticPr fontId="15"/>
  </si>
  <si>
    <t>水の利用量合計</t>
    <rPh sb="0" eb="1">
      <t>ミズ</t>
    </rPh>
    <rPh sb="2" eb="4">
      <t>リヨウ</t>
    </rPh>
    <rPh sb="4" eb="5">
      <t>リョウ</t>
    </rPh>
    <rPh sb="5" eb="7">
      <t>ゴウケイ</t>
    </rPh>
    <phoneticPr fontId="15"/>
  </si>
  <si>
    <t>利用された物質量合計</t>
    <rPh sb="0" eb="2">
      <t>リヨウ</t>
    </rPh>
    <rPh sb="5" eb="6">
      <t>モノ</t>
    </rPh>
    <rPh sb="6" eb="8">
      <t>シツリョウ</t>
    </rPh>
    <rPh sb="8" eb="10">
      <t>ゴウケイ</t>
    </rPh>
    <phoneticPr fontId="15"/>
  </si>
  <si>
    <t>水の再生使用量</t>
    <rPh sb="0" eb="1">
      <t>ミズ</t>
    </rPh>
    <rPh sb="2" eb="4">
      <t>サイセイ</t>
    </rPh>
    <rPh sb="4" eb="7">
      <t>シヨウリョウ</t>
    </rPh>
    <phoneticPr fontId="15"/>
  </si>
  <si>
    <t>雨水の利用量</t>
    <rPh sb="0" eb="2">
      <t>ウスイ</t>
    </rPh>
    <rPh sb="3" eb="5">
      <t>リヨウ</t>
    </rPh>
    <rPh sb="5" eb="6">
      <t>リョウ</t>
    </rPh>
    <phoneticPr fontId="15"/>
  </si>
  <si>
    <t>⑧　総製品生産量または総商品販売量</t>
    <rPh sb="2" eb="3">
      <t>ソウ</t>
    </rPh>
    <rPh sb="3" eb="5">
      <t>セイヒン</t>
    </rPh>
    <rPh sb="5" eb="7">
      <t>セイサン</t>
    </rPh>
    <rPh sb="7" eb="8">
      <t>リョウ</t>
    </rPh>
    <rPh sb="11" eb="12">
      <t>ソウ</t>
    </rPh>
    <rPh sb="12" eb="14">
      <t>ショウヒン</t>
    </rPh>
    <rPh sb="14" eb="16">
      <t>ハンバイ</t>
    </rPh>
    <rPh sb="16" eb="17">
      <t>リョウ</t>
    </rPh>
    <phoneticPr fontId="15"/>
  </si>
  <si>
    <t>総製品生産量・商品販売量</t>
    <rPh sb="0" eb="1">
      <t>ソウ</t>
    </rPh>
    <rPh sb="1" eb="3">
      <t>セイヒン</t>
    </rPh>
    <rPh sb="3" eb="5">
      <t>セイサン</t>
    </rPh>
    <rPh sb="5" eb="6">
      <t>リョウ</t>
    </rPh>
    <rPh sb="7" eb="9">
      <t>ショウヒン</t>
    </rPh>
    <rPh sb="9" eb="11">
      <t>ハンバイ</t>
    </rPh>
    <rPh sb="11" eb="12">
      <t>リョウ</t>
    </rPh>
    <phoneticPr fontId="15"/>
  </si>
  <si>
    <t>重量</t>
    <rPh sb="0" eb="2">
      <t>ジュウリョウ</t>
    </rPh>
    <phoneticPr fontId="15"/>
  </si>
  <si>
    <t>重量以外</t>
    <rPh sb="0" eb="2">
      <t>ジュウリョウ</t>
    </rPh>
    <rPh sb="2" eb="4">
      <t>イガイ</t>
    </rPh>
    <phoneticPr fontId="15"/>
  </si>
  <si>
    <t>製品または商品重量合計</t>
    <rPh sb="0" eb="2">
      <t>セイヒン</t>
    </rPh>
    <rPh sb="5" eb="7">
      <t>ショウヒン</t>
    </rPh>
    <rPh sb="7" eb="9">
      <t>ジュウリョウ</t>
    </rPh>
    <rPh sb="9" eb="11">
      <t>ゴウケイ</t>
    </rPh>
    <phoneticPr fontId="15"/>
  </si>
  <si>
    <t>容器包装使用量合計</t>
    <rPh sb="0" eb="2">
      <t>ヨウキ</t>
    </rPh>
    <rPh sb="2" eb="4">
      <t>ホウソウ</t>
    </rPh>
    <rPh sb="4" eb="7">
      <t>シヨウリョウ</t>
    </rPh>
    <rPh sb="7" eb="9">
      <t>ゴウケイ</t>
    </rPh>
    <phoneticPr fontId="15"/>
  </si>
  <si>
    <t>A重油</t>
    <rPh sb="1" eb="3">
      <t>ジュウユ</t>
    </rPh>
    <phoneticPr fontId="15"/>
  </si>
  <si>
    <t>太陽熱</t>
    <rPh sb="0" eb="3">
      <t>タイヨウネツ</t>
    </rPh>
    <phoneticPr fontId="15"/>
  </si>
  <si>
    <t>風力</t>
    <rPh sb="0" eb="2">
      <t>フウリョク</t>
    </rPh>
    <phoneticPr fontId="15"/>
  </si>
  <si>
    <t>水力</t>
    <rPh sb="0" eb="2">
      <t>スイリョク</t>
    </rPh>
    <phoneticPr fontId="15"/>
  </si>
  <si>
    <t>廃棄物</t>
    <rPh sb="0" eb="3">
      <t>ハイキブツ</t>
    </rPh>
    <phoneticPr fontId="15"/>
  </si>
  <si>
    <t>エネルギー使用量合計</t>
    <rPh sb="5" eb="7">
      <t>シヨウ</t>
    </rPh>
    <rPh sb="7" eb="8">
      <t>リョウ</t>
    </rPh>
    <rPh sb="8" eb="10">
      <t>ゴウケイ</t>
    </rPh>
    <phoneticPr fontId="15"/>
  </si>
  <si>
    <t>熱供給（蒸気）</t>
    <rPh sb="0" eb="1">
      <t>ネツ</t>
    </rPh>
    <rPh sb="1" eb="3">
      <t>キョウキュウ</t>
    </rPh>
    <rPh sb="4" eb="6">
      <t>ジョウキ</t>
    </rPh>
    <phoneticPr fontId="15"/>
  </si>
  <si>
    <t>備考</t>
    <rPh sb="0" eb="2">
      <t>ビコウ</t>
    </rPh>
    <phoneticPr fontId="15"/>
  </si>
  <si>
    <t>容器包装使用量</t>
    <rPh sb="0" eb="2">
      <t>ヨウキ</t>
    </rPh>
    <rPh sb="2" eb="4">
      <t>ホウソウ</t>
    </rPh>
    <rPh sb="4" eb="7">
      <t>シヨウリョウ</t>
    </rPh>
    <phoneticPr fontId="15"/>
  </si>
  <si>
    <t>廃棄物等総排出量</t>
    <rPh sb="0" eb="3">
      <t>ハイキブツ</t>
    </rPh>
    <rPh sb="3" eb="4">
      <t>トウ</t>
    </rPh>
    <rPh sb="4" eb="8">
      <t>ソウハイシュツリョウ</t>
    </rPh>
    <phoneticPr fontId="15"/>
  </si>
  <si>
    <t>項　目</t>
  </si>
  <si>
    <t>単位</t>
  </si>
  <si>
    <t>　産業廃棄物排出量</t>
    <rPh sb="1" eb="3">
      <t>サンギョウ</t>
    </rPh>
    <rPh sb="3" eb="6">
      <t>ハイキブツ</t>
    </rPh>
    <rPh sb="6" eb="8">
      <t>ハイシュツ</t>
    </rPh>
    <rPh sb="8" eb="9">
      <t>リョウ</t>
    </rPh>
    <phoneticPr fontId="15"/>
  </si>
  <si>
    <t>（目標）</t>
  </si>
  <si>
    <t>（実績）</t>
  </si>
  <si>
    <t>大項目結果</t>
    <rPh sb="0" eb="3">
      <t>ダイコウモク</t>
    </rPh>
    <rPh sb="3" eb="5">
      <t>ケッカ</t>
    </rPh>
    <phoneticPr fontId="15"/>
  </si>
  <si>
    <t>③記録の保管期間：３年　（法等で定めがある場合はそれに従う）</t>
    <rPh sb="1" eb="3">
      <t>キロク</t>
    </rPh>
    <rPh sb="4" eb="6">
      <t>ホカン</t>
    </rPh>
    <rPh sb="6" eb="8">
      <t>キカン</t>
    </rPh>
    <rPh sb="10" eb="11">
      <t>ネン</t>
    </rPh>
    <rPh sb="13" eb="14">
      <t>ホウ</t>
    </rPh>
    <rPh sb="14" eb="15">
      <t>トウ</t>
    </rPh>
    <rPh sb="16" eb="17">
      <t>サダ</t>
    </rPh>
    <rPh sb="21" eb="23">
      <t>バアイ</t>
    </rPh>
    <rPh sb="27" eb="28">
      <t>シタガ</t>
    </rPh>
    <phoneticPr fontId="15"/>
  </si>
  <si>
    <t>報告書は自治体のホームページからダウンロードして入手する。</t>
    <rPh sb="0" eb="3">
      <t>ホウコクショ</t>
    </rPh>
    <rPh sb="4" eb="7">
      <t>ジチタイ</t>
    </rPh>
    <rPh sb="24" eb="26">
      <t>ニュウシュ</t>
    </rPh>
    <phoneticPr fontId="15"/>
  </si>
  <si>
    <t>契約の際、許可証を必ず確認し、更新された場合は、最新の許可証を入手し、契約書綴りに綴じ込む。</t>
    <rPh sb="0" eb="2">
      <t>ケイヤク</t>
    </rPh>
    <rPh sb="3" eb="4">
      <t>サイ</t>
    </rPh>
    <rPh sb="5" eb="8">
      <t>キョカショウ</t>
    </rPh>
    <rPh sb="9" eb="10">
      <t>カナラ</t>
    </rPh>
    <rPh sb="11" eb="13">
      <t>カクニン</t>
    </rPh>
    <rPh sb="15" eb="17">
      <t>コウシン</t>
    </rPh>
    <rPh sb="20" eb="22">
      <t>バアイ</t>
    </rPh>
    <rPh sb="24" eb="26">
      <t>サイシン</t>
    </rPh>
    <rPh sb="27" eb="30">
      <t>キョカショウ</t>
    </rPh>
    <rPh sb="31" eb="33">
      <t>ニュウシュ</t>
    </rPh>
    <rPh sb="35" eb="38">
      <t>ケイヤクショ</t>
    </rPh>
    <rPh sb="38" eb="39">
      <t>ツヅ</t>
    </rPh>
    <rPh sb="41" eb="42">
      <t>ト</t>
    </rPh>
    <rPh sb="43" eb="44">
      <t>コ</t>
    </rPh>
    <phoneticPr fontId="15"/>
  </si>
  <si>
    <t>（マニフェスト伝票による管理）</t>
    <rPh sb="7" eb="9">
      <t>デンピョウ</t>
    </rPh>
    <rPh sb="12" eb="14">
      <t>カンリ</t>
    </rPh>
    <phoneticPr fontId="15"/>
  </si>
  <si>
    <t xml:space="preserve">
環境事務局</t>
    <rPh sb="1" eb="3">
      <t>カンキョウ</t>
    </rPh>
    <rPh sb="3" eb="6">
      <t>ジムキョク</t>
    </rPh>
    <phoneticPr fontId="15"/>
  </si>
  <si>
    <t>（避難・誘導）</t>
    <rPh sb="1" eb="3">
      <t>ヒナン</t>
    </rPh>
    <rPh sb="4" eb="6">
      <t>ユウドウ</t>
    </rPh>
    <phoneticPr fontId="15"/>
  </si>
  <si>
    <t>（予防）</t>
    <rPh sb="1" eb="3">
      <t>ヨボウ</t>
    </rPh>
    <phoneticPr fontId="15"/>
  </si>
  <si>
    <t>是正処置の有効性確認のチェック欄</t>
    <rPh sb="0" eb="2">
      <t>ゼセイ</t>
    </rPh>
    <rPh sb="2" eb="4">
      <t>ショチ</t>
    </rPh>
    <rPh sb="5" eb="8">
      <t>ユウコウセイ</t>
    </rPh>
    <rPh sb="8" eb="10">
      <t>カクニン</t>
    </rPh>
    <rPh sb="15" eb="16">
      <t>ラン</t>
    </rPh>
    <phoneticPr fontId="15"/>
  </si>
  <si>
    <t>・問題点はなくなったか（□YES　　□NO）</t>
    <rPh sb="1" eb="4">
      <t>モンダイテン</t>
    </rPh>
    <phoneticPr fontId="15"/>
  </si>
  <si>
    <r>
      <t>　　→NOの場合は新しい問題点是正</t>
    </r>
    <r>
      <rPr>
        <sz val="11"/>
        <rFont val="ＭＳ Ｐゴシック"/>
        <family val="3"/>
        <charset val="128"/>
      </rPr>
      <t>/予防処置票を作成して対応する。</t>
    </r>
    <rPh sb="6" eb="8">
      <t>バアイ</t>
    </rPh>
    <rPh sb="9" eb="10">
      <t>アタラ</t>
    </rPh>
    <rPh sb="12" eb="15">
      <t>モンダイテン</t>
    </rPh>
    <rPh sb="15" eb="17">
      <t>ゼセイ</t>
    </rPh>
    <rPh sb="18" eb="20">
      <t>ヨボウ</t>
    </rPh>
    <rPh sb="20" eb="22">
      <t>ショチ</t>
    </rPh>
    <rPh sb="22" eb="23">
      <t>ヒョウ</t>
    </rPh>
    <rPh sb="24" eb="26">
      <t>サクセイ</t>
    </rPh>
    <rPh sb="28" eb="30">
      <t>タイオウ</t>
    </rPh>
    <phoneticPr fontId="15"/>
  </si>
  <si>
    <t>・是正処置の過程や結果で新たな問題や原因が発覚したか（□YES　　□NO）</t>
    <rPh sb="1" eb="3">
      <t>ゼセイ</t>
    </rPh>
    <rPh sb="3" eb="5">
      <t>ショチ</t>
    </rPh>
    <rPh sb="6" eb="8">
      <t>カテイ</t>
    </rPh>
    <rPh sb="9" eb="11">
      <t>ケッカ</t>
    </rPh>
    <rPh sb="12" eb="13">
      <t>アラ</t>
    </rPh>
    <rPh sb="15" eb="17">
      <t>モンダイ</t>
    </rPh>
    <rPh sb="18" eb="20">
      <t>ゲンイン</t>
    </rPh>
    <rPh sb="21" eb="23">
      <t>ハッカク</t>
    </rPh>
    <phoneticPr fontId="15"/>
  </si>
  <si>
    <t>　　　（□原因の把握が間違っていた　　□処置の方法が間違っていた）</t>
    <rPh sb="5" eb="7">
      <t>ゲンイン</t>
    </rPh>
    <rPh sb="8" eb="10">
      <t>ハアク</t>
    </rPh>
    <rPh sb="11" eb="13">
      <t>マチガ</t>
    </rPh>
    <rPh sb="20" eb="22">
      <t>ショチ</t>
    </rPh>
    <rPh sb="23" eb="25">
      <t>ホウホウ</t>
    </rPh>
    <rPh sb="26" eb="28">
      <t>マチガ</t>
    </rPh>
    <phoneticPr fontId="15"/>
  </si>
  <si>
    <t>　　　（□新たな問題の発覚　　□新たな原因の発覚）</t>
    <rPh sb="11" eb="13">
      <t>ハッカク</t>
    </rPh>
    <rPh sb="16" eb="17">
      <t>アラ</t>
    </rPh>
    <phoneticPr fontId="15"/>
  </si>
  <si>
    <t>環境管理責任者</t>
    <rPh sb="4" eb="6">
      <t>セキニン</t>
    </rPh>
    <rPh sb="6" eb="7">
      <t>シャ</t>
    </rPh>
    <phoneticPr fontId="15"/>
  </si>
  <si>
    <t>NOｘ・PM法</t>
    <rPh sb="6" eb="7">
      <t>ホウ</t>
    </rPh>
    <phoneticPr fontId="15"/>
  </si>
  <si>
    <t>空圧機　3.7kW 2台
空調機　15kW 2台</t>
    <rPh sb="0" eb="1">
      <t>クウ</t>
    </rPh>
    <rPh sb="1" eb="2">
      <t>アツ</t>
    </rPh>
    <rPh sb="2" eb="3">
      <t>キ</t>
    </rPh>
    <rPh sb="11" eb="12">
      <t>ダイ</t>
    </rPh>
    <rPh sb="13" eb="16">
      <t>クウチョウキ</t>
    </rPh>
    <rPh sb="23" eb="24">
      <t>ダイ</t>
    </rPh>
    <phoneticPr fontId="15"/>
  </si>
  <si>
    <t>代表者は環境管理責任者の報告を受け必要に応じて指示をする</t>
    <rPh sb="0" eb="3">
      <t>ダイヒョウシャ</t>
    </rPh>
    <rPh sb="4" eb="6">
      <t>カンキョウ</t>
    </rPh>
    <rPh sb="6" eb="8">
      <t>カンリ</t>
    </rPh>
    <rPh sb="8" eb="10">
      <t>セキニン</t>
    </rPh>
    <rPh sb="10" eb="11">
      <t>シャ</t>
    </rPh>
    <rPh sb="12" eb="14">
      <t>ホウコク</t>
    </rPh>
    <rPh sb="15" eb="16">
      <t>ウ</t>
    </rPh>
    <rPh sb="17" eb="19">
      <t>ヒツヨウ</t>
    </rPh>
    <rPh sb="20" eb="21">
      <t>オウ</t>
    </rPh>
    <rPh sb="23" eb="25">
      <t>シジ</t>
    </rPh>
    <phoneticPr fontId="15"/>
  </si>
  <si>
    <t>特定した環境負荷</t>
    <rPh sb="0" eb="2">
      <t>トクテイ</t>
    </rPh>
    <rPh sb="4" eb="6">
      <t>カンキョウ</t>
    </rPh>
    <rPh sb="6" eb="8">
      <t>フカ</t>
    </rPh>
    <phoneticPr fontId="15"/>
  </si>
  <si>
    <t>合計</t>
    <rPh sb="0" eb="2">
      <t>ゴウケイ</t>
    </rPh>
    <phoneticPr fontId="15"/>
  </si>
  <si>
    <t>代表者</t>
    <rPh sb="0" eb="3">
      <t>ダイヒョウシャ</t>
    </rPh>
    <phoneticPr fontId="15"/>
  </si>
  <si>
    <t>文書名</t>
    <rPh sb="0" eb="2">
      <t>ブンショ</t>
    </rPh>
    <rPh sb="2" eb="3">
      <t>メイ</t>
    </rPh>
    <phoneticPr fontId="15"/>
  </si>
  <si>
    <t>様式
番号</t>
    <rPh sb="0" eb="2">
      <t>ヨウシキ</t>
    </rPh>
    <rPh sb="3" eb="5">
      <t>バンゴウ</t>
    </rPh>
    <phoneticPr fontId="15"/>
  </si>
  <si>
    <t>作成事由</t>
    <rPh sb="0" eb="2">
      <t>サクセイ</t>
    </rPh>
    <rPh sb="2" eb="4">
      <t>ジユウ</t>
    </rPh>
    <phoneticPr fontId="15"/>
  </si>
  <si>
    <t>関連記録など</t>
    <rPh sb="0" eb="2">
      <t>カンレン</t>
    </rPh>
    <rPh sb="2" eb="4">
      <t>キロク</t>
    </rPh>
    <phoneticPr fontId="15"/>
  </si>
  <si>
    <t>目　標　（月別）</t>
    <rPh sb="0" eb="1">
      <t>メ</t>
    </rPh>
    <rPh sb="2" eb="3">
      <t>ヒョウ</t>
    </rPh>
    <rPh sb="5" eb="7">
      <t>ツキベツ</t>
    </rPh>
    <phoneticPr fontId="15"/>
  </si>
  <si>
    <t>今期       kWh</t>
    <rPh sb="0" eb="2">
      <t>コンキ</t>
    </rPh>
    <phoneticPr fontId="15"/>
  </si>
  <si>
    <t>総括</t>
    <rPh sb="0" eb="2">
      <t>ソウカツ</t>
    </rPh>
    <phoneticPr fontId="15"/>
  </si>
  <si>
    <t>評　　価</t>
    <rPh sb="0" eb="1">
      <t>ヒョウ</t>
    </rPh>
    <rPh sb="3" eb="4">
      <t>アタイ</t>
    </rPh>
    <phoneticPr fontId="15"/>
  </si>
  <si>
    <t>計画：○（点線）　実績：●（実践）</t>
    <rPh sb="0" eb="2">
      <t>ケイカク</t>
    </rPh>
    <rPh sb="5" eb="7">
      <t>テンセン</t>
    </rPh>
    <rPh sb="9" eb="11">
      <t>ジッセキ</t>
    </rPh>
    <rPh sb="14" eb="16">
      <t>ジッセン</t>
    </rPh>
    <phoneticPr fontId="15"/>
  </si>
  <si>
    <t>コピー用紙</t>
    <rPh sb="3" eb="5">
      <t>ヨウシ</t>
    </rPh>
    <phoneticPr fontId="15"/>
  </si>
  <si>
    <t>（自動計算）</t>
    <rPh sb="1" eb="3">
      <t>ジドウ</t>
    </rPh>
    <rPh sb="3" eb="5">
      <t>ケイサン</t>
    </rPh>
    <phoneticPr fontId="15"/>
  </si>
  <si>
    <t>単位：</t>
    <rPh sb="0" eb="2">
      <t>タンイ</t>
    </rPh>
    <phoneticPr fontId="15"/>
  </si>
  <si>
    <t>・緊急事態に繋がるハット・ヒヤットした事項等もこの様式を用いて予防策を行う</t>
    <rPh sb="1" eb="3">
      <t>キンキュウ</t>
    </rPh>
    <rPh sb="3" eb="5">
      <t>ジタイ</t>
    </rPh>
    <rPh sb="6" eb="7">
      <t>ツナ</t>
    </rPh>
    <rPh sb="19" eb="21">
      <t>ジコウ</t>
    </rPh>
    <rPh sb="21" eb="22">
      <t>ナド</t>
    </rPh>
    <rPh sb="25" eb="27">
      <t>ヨウシキ</t>
    </rPh>
    <rPh sb="28" eb="29">
      <t>モチ</t>
    </rPh>
    <rPh sb="31" eb="33">
      <t>ヨボウ</t>
    </rPh>
    <rPh sb="33" eb="34">
      <t>サク</t>
    </rPh>
    <rPh sb="35" eb="36">
      <t>オコナ</t>
    </rPh>
    <phoneticPr fontId="15"/>
  </si>
  <si>
    <t>担当部署</t>
  </si>
  <si>
    <t>総務課</t>
  </si>
  <si>
    <t>総務課長</t>
  </si>
  <si>
    <t>手順書変更</t>
  </si>
  <si>
    <r>
      <t>手順書名：</t>
    </r>
    <r>
      <rPr>
        <sz val="11"/>
        <color indexed="12"/>
        <rFont val="Century"/>
        <family val="1"/>
      </rPr>
      <t>EMP-9-01</t>
    </r>
    <r>
      <rPr>
        <sz val="11"/>
        <color indexed="12"/>
        <rFont val="ＭＳ ゴシック"/>
        <family val="3"/>
        <charset val="128"/>
      </rPr>
      <t>「タンクローリーからの灯油洩れ対応手順」</t>
    </r>
  </si>
  <si>
    <t>②回収した灯油の処理方法を追記</t>
  </si>
  <si>
    <t>備　　考</t>
  </si>
  <si>
    <t>保管：環境事務局</t>
  </si>
  <si>
    <t>承　認</t>
  </si>
  <si>
    <t>作　成</t>
  </si>
  <si>
    <t>環境管理責任者</t>
  </si>
  <si>
    <t>環境事務局</t>
  </si>
  <si>
    <t>順守評価</t>
  </si>
  <si>
    <t>法規制等の名称</t>
  </si>
  <si>
    <t>点検・測定頻度、実施時期</t>
  </si>
  <si>
    <t>届出先</t>
  </si>
  <si>
    <t>総務</t>
  </si>
  <si>
    <t>廃棄物処理法</t>
  </si>
  <si>
    <t>○</t>
  </si>
  <si>
    <t>消防法</t>
  </si>
  <si>
    <t>許可</t>
    <rPh sb="0" eb="2">
      <t>キョカ</t>
    </rPh>
    <phoneticPr fontId="15"/>
  </si>
  <si>
    <t>・1回/年</t>
    <rPh sb="2" eb="3">
      <t>カイ</t>
    </rPh>
    <rPh sb="4" eb="5">
      <t>ネン</t>
    </rPh>
    <phoneticPr fontId="15"/>
  </si>
  <si>
    <t>環境関連文書・記録一覧表</t>
    <rPh sb="0" eb="2">
      <t>カンキョウ</t>
    </rPh>
    <rPh sb="2" eb="4">
      <t>カンレン</t>
    </rPh>
    <rPh sb="4" eb="6">
      <t>ブンショ</t>
    </rPh>
    <rPh sb="7" eb="9">
      <t>キロク</t>
    </rPh>
    <rPh sb="9" eb="11">
      <t>イチラン</t>
    </rPh>
    <rPh sb="11" eb="12">
      <t>ヒョウ</t>
    </rPh>
    <phoneticPr fontId="15"/>
  </si>
  <si>
    <t>基準年度比</t>
    <rPh sb="0" eb="2">
      <t>キジュン</t>
    </rPh>
    <rPh sb="2" eb="3">
      <t>ネン</t>
    </rPh>
    <rPh sb="3" eb="4">
      <t>ド</t>
    </rPh>
    <rPh sb="4" eb="5">
      <t>ヒ</t>
    </rPh>
    <phoneticPr fontId="15"/>
  </si>
  <si>
    <r>
      <t>Kg-CO</t>
    </r>
    <r>
      <rPr>
        <vertAlign val="subscript"/>
        <sz val="10"/>
        <rFont val="ＭＳ Ｐゴシック"/>
        <family val="3"/>
        <charset val="128"/>
      </rPr>
      <t>2</t>
    </r>
  </si>
  <si>
    <t>電力</t>
    <rPh sb="0" eb="2">
      <t>デンリョク</t>
    </rPh>
    <phoneticPr fontId="15"/>
  </si>
  <si>
    <t>緊急事態対応訓練</t>
    <rPh sb="0" eb="2">
      <t>キンキュウ</t>
    </rPh>
    <rPh sb="2" eb="4">
      <t>ジタイ</t>
    </rPh>
    <rPh sb="4" eb="6">
      <t>タイオウ</t>
    </rPh>
    <rPh sb="6" eb="8">
      <t>クンレン</t>
    </rPh>
    <phoneticPr fontId="15"/>
  </si>
  <si>
    <t>代表者による全体の評価と見直し</t>
    <rPh sb="0" eb="3">
      <t>ダイヒョウシャ</t>
    </rPh>
    <rPh sb="6" eb="8">
      <t>ゼンタイ</t>
    </rPh>
    <rPh sb="9" eb="11">
      <t>ヒョウカ</t>
    </rPh>
    <rPh sb="12" eb="14">
      <t>ミナオ</t>
    </rPh>
    <phoneticPr fontId="15"/>
  </si>
  <si>
    <t>・重大な緊急事態が発生した場合は、問題点処置票を用いて再発防止と類似事態の発生の予防策を行う</t>
    <rPh sb="1" eb="3">
      <t>ジュウダイ</t>
    </rPh>
    <rPh sb="4" eb="6">
      <t>キンキュウ</t>
    </rPh>
    <rPh sb="6" eb="8">
      <t>ジタイ</t>
    </rPh>
    <rPh sb="9" eb="11">
      <t>ハッセイ</t>
    </rPh>
    <rPh sb="13" eb="15">
      <t>バアイ</t>
    </rPh>
    <rPh sb="17" eb="20">
      <t>モンダイテン</t>
    </rPh>
    <rPh sb="20" eb="22">
      <t>ショチ</t>
    </rPh>
    <rPh sb="22" eb="23">
      <t>ヒョウ</t>
    </rPh>
    <rPh sb="24" eb="25">
      <t>モチ</t>
    </rPh>
    <rPh sb="27" eb="29">
      <t>サイハツ</t>
    </rPh>
    <rPh sb="29" eb="31">
      <t>ボウシ</t>
    </rPh>
    <rPh sb="32" eb="34">
      <t>ルイジ</t>
    </rPh>
    <rPh sb="34" eb="36">
      <t>ジタイ</t>
    </rPh>
    <rPh sb="37" eb="39">
      <t>ハッセイ</t>
    </rPh>
    <rPh sb="40" eb="42">
      <t>ヨボウ</t>
    </rPh>
    <rPh sb="42" eb="43">
      <t>サク</t>
    </rPh>
    <rPh sb="44" eb="45">
      <t>オコナ</t>
    </rPh>
    <phoneticPr fontId="15"/>
  </si>
  <si>
    <t>4月</t>
    <rPh sb="1" eb="2">
      <t>ガツ</t>
    </rPh>
    <phoneticPr fontId="15"/>
  </si>
  <si>
    <t>5月</t>
  </si>
  <si>
    <t>6月</t>
  </si>
  <si>
    <t>7月</t>
  </si>
  <si>
    <t>8月</t>
  </si>
  <si>
    <t>9月</t>
  </si>
  <si>
    <t>保管：</t>
    <rPh sb="0" eb="2">
      <t>ホカン</t>
    </rPh>
    <phoneticPr fontId="15"/>
  </si>
  <si>
    <t>環境関連法規制等の取りまとめ表</t>
    <rPh sb="0" eb="2">
      <t>カンキョウ</t>
    </rPh>
    <rPh sb="2" eb="4">
      <t>カンレン</t>
    </rPh>
    <rPh sb="4" eb="5">
      <t>ホウ</t>
    </rPh>
    <rPh sb="5" eb="7">
      <t>キセイ</t>
    </rPh>
    <rPh sb="7" eb="8">
      <t>トウ</t>
    </rPh>
    <rPh sb="9" eb="10">
      <t>ト</t>
    </rPh>
    <rPh sb="14" eb="15">
      <t>ヒョウ</t>
    </rPh>
    <phoneticPr fontId="15"/>
  </si>
  <si>
    <t>(A)</t>
  </si>
  <si>
    <t>(A×B)</t>
  </si>
  <si>
    <t>(%)</t>
  </si>
  <si>
    <t>灯油</t>
  </si>
  <si>
    <t>環境活動計画書</t>
    <rPh sb="0" eb="2">
      <t>カンキョウ</t>
    </rPh>
    <rPh sb="2" eb="4">
      <t>カツドウ</t>
    </rPh>
    <rPh sb="4" eb="6">
      <t>ケイカク</t>
    </rPh>
    <rPh sb="6" eb="7">
      <t>ショ</t>
    </rPh>
    <phoneticPr fontId="15"/>
  </si>
  <si>
    <t>①　近くにガス器具がある場合は元栓を止める。</t>
    <rPh sb="2" eb="3">
      <t>チカ</t>
    </rPh>
    <rPh sb="7" eb="9">
      <t>キグ</t>
    </rPh>
    <rPh sb="12" eb="14">
      <t>バアイ</t>
    </rPh>
    <rPh sb="15" eb="17">
      <t>モトセン</t>
    </rPh>
    <rPh sb="18" eb="19">
      <t>ト</t>
    </rPh>
    <phoneticPr fontId="15"/>
  </si>
  <si>
    <t>　　消火作業を行う。</t>
    <rPh sb="2" eb="4">
      <t>ショウカ</t>
    </rPh>
    <rPh sb="4" eb="6">
      <t>サギョウ</t>
    </rPh>
    <rPh sb="7" eb="8">
      <t>オコナ</t>
    </rPh>
    <phoneticPr fontId="15"/>
  </si>
  <si>
    <t>＊実施するための記録帳票の準備
上記のフローで作成した文書にも記録帳票を併用しているものもありますが、これ以外に下記の帳票をサンプルを利用して組織に適用できるように修正して準備します。
・環境教育訓練記録（様式7-02：作成は要求はされていません）
・コミュニケーション記録（様式8-01：８．環境コミュニケーションの実施）
・緊急事態記録（様式10-02：１０．環境上の緊急事態への準備及び対応）
・問題点是正／予防処置票(様式12-01：１２．取組状況の確認並びに問題の是正及び予防）
・代表者による全体の評価と見直し記録（様式13-01：１３．代表者による全体の評価と見直し）</t>
    <rPh sb="1" eb="3">
      <t>ジッシ</t>
    </rPh>
    <rPh sb="8" eb="10">
      <t>キロク</t>
    </rPh>
    <rPh sb="10" eb="12">
      <t>チョウヒョウ</t>
    </rPh>
    <rPh sb="13" eb="15">
      <t>ジュンビ</t>
    </rPh>
    <rPh sb="16" eb="18">
      <t>ジョウキ</t>
    </rPh>
    <rPh sb="23" eb="25">
      <t>サクセイ</t>
    </rPh>
    <rPh sb="27" eb="29">
      <t>ブンショ</t>
    </rPh>
    <rPh sb="31" eb="33">
      <t>キロク</t>
    </rPh>
    <rPh sb="33" eb="35">
      <t>チョウヒョウ</t>
    </rPh>
    <rPh sb="36" eb="38">
      <t>ヘイヨウ</t>
    </rPh>
    <rPh sb="53" eb="55">
      <t>イガイ</t>
    </rPh>
    <rPh sb="56" eb="58">
      <t>カキ</t>
    </rPh>
    <rPh sb="59" eb="61">
      <t>チョウヒョウ</t>
    </rPh>
    <rPh sb="67" eb="69">
      <t>リヨウ</t>
    </rPh>
    <rPh sb="71" eb="73">
      <t>ソシキ</t>
    </rPh>
    <rPh sb="74" eb="76">
      <t>テキヨウ</t>
    </rPh>
    <rPh sb="82" eb="84">
      <t>シュウセイ</t>
    </rPh>
    <rPh sb="86" eb="88">
      <t>ジュンビ</t>
    </rPh>
    <rPh sb="103" eb="105">
      <t>ヨウシキ</t>
    </rPh>
    <rPh sb="110" eb="112">
      <t>サクセイ</t>
    </rPh>
    <rPh sb="113" eb="115">
      <t>ヨウキュウ</t>
    </rPh>
    <rPh sb="138" eb="140">
      <t>ヨウシキ</t>
    </rPh>
    <rPh sb="171" eb="173">
      <t>ヨウシキ</t>
    </rPh>
    <rPh sb="213" eb="215">
      <t>ヨウシキ</t>
    </rPh>
    <rPh sb="264" eb="266">
      <t>ヨウシキ</t>
    </rPh>
    <phoneticPr fontId="15"/>
  </si>
  <si>
    <t>９．実施及び運用
上記のフローで作成したのがEA21文書です。これは全て計画書です。
この計画に従って、活動を実施します。これを運用と言います。
運用中に、次の記録を作成してください。（準備した帳票に実行したことを記入する。）
・環境活動計画書（様式5-01）：毎月のエネルギー使用量などの数値、3ヶ月ごとの状況、是正、指示事項）
・環境教育訓練記録（様式7-02）：実施した教育訓練の記録（作成は要求はされていません）
・コミュニケーション記録（様式8-01）：外部からの苦情、要請、その他組織で記録すると決めたこと。
・緊急事態記録（様式10-02）：緊急事態訓練の記録
・問題点是正／予防処置票（様式12-01）：問題点があれば記入してください。
実施中に手順書が必要と判断された場合はサンプル様式9-01のような手順書を作成してください。</t>
    <rPh sb="9" eb="11">
      <t>ジョウキ</t>
    </rPh>
    <rPh sb="16" eb="18">
      <t>サクセイ</t>
    </rPh>
    <rPh sb="26" eb="28">
      <t>ブンショ</t>
    </rPh>
    <rPh sb="34" eb="35">
      <t>スベ</t>
    </rPh>
    <rPh sb="36" eb="38">
      <t>ケイカク</t>
    </rPh>
    <rPh sb="38" eb="39">
      <t>ショ</t>
    </rPh>
    <rPh sb="45" eb="47">
      <t>ケイカク</t>
    </rPh>
    <rPh sb="48" eb="49">
      <t>シタガ</t>
    </rPh>
    <rPh sb="52" eb="54">
      <t>カツドウ</t>
    </rPh>
    <rPh sb="55" eb="57">
      <t>ジッシ</t>
    </rPh>
    <rPh sb="64" eb="66">
      <t>ウンヨウ</t>
    </rPh>
    <rPh sb="67" eb="68">
      <t>イ</t>
    </rPh>
    <rPh sb="73" eb="76">
      <t>ウンヨウチュウ</t>
    </rPh>
    <rPh sb="78" eb="79">
      <t>ツギ</t>
    </rPh>
    <rPh sb="80" eb="82">
      <t>キロク</t>
    </rPh>
    <rPh sb="83" eb="85">
      <t>サクセイ</t>
    </rPh>
    <rPh sb="93" eb="95">
      <t>ジュンビ</t>
    </rPh>
    <rPh sb="97" eb="99">
      <t>チョウヒョウ</t>
    </rPh>
    <rPh sb="100" eb="102">
      <t>ジッコウ</t>
    </rPh>
    <rPh sb="107" eb="109">
      <t>キニュウ</t>
    </rPh>
    <rPh sb="115" eb="117">
      <t>カンキョウ</t>
    </rPh>
    <rPh sb="117" eb="119">
      <t>カツドウ</t>
    </rPh>
    <rPh sb="119" eb="121">
      <t>ケイカク</t>
    </rPh>
    <rPh sb="121" eb="122">
      <t>ショ</t>
    </rPh>
    <rPh sb="123" eb="125">
      <t>ヨウシキ</t>
    </rPh>
    <rPh sb="131" eb="133">
      <t>マイツキ</t>
    </rPh>
    <rPh sb="139" eb="141">
      <t>シヨウ</t>
    </rPh>
    <rPh sb="141" eb="142">
      <t>リョウ</t>
    </rPh>
    <rPh sb="145" eb="147">
      <t>スウチ</t>
    </rPh>
    <rPh sb="150" eb="151">
      <t>ゲツ</t>
    </rPh>
    <rPh sb="154" eb="156">
      <t>ジョウキョウ</t>
    </rPh>
    <rPh sb="157" eb="159">
      <t>ゼセイ</t>
    </rPh>
    <rPh sb="160" eb="162">
      <t>シジ</t>
    </rPh>
    <rPh sb="162" eb="164">
      <t>ジコウ</t>
    </rPh>
    <rPh sb="184" eb="186">
      <t>ジッシ</t>
    </rPh>
    <rPh sb="188" eb="190">
      <t>キョウイク</t>
    </rPh>
    <rPh sb="190" eb="192">
      <t>クンレン</t>
    </rPh>
    <rPh sb="193" eb="195">
      <t>キロク</t>
    </rPh>
    <rPh sb="232" eb="234">
      <t>ガイブ</t>
    </rPh>
    <rPh sb="237" eb="239">
      <t>クジョウ</t>
    </rPh>
    <rPh sb="240" eb="242">
      <t>ヨウセイ</t>
    </rPh>
    <rPh sb="245" eb="246">
      <t>タ</t>
    </rPh>
    <rPh sb="246" eb="248">
      <t>ソシキ</t>
    </rPh>
    <rPh sb="249" eb="251">
      <t>キロク</t>
    </rPh>
    <rPh sb="254" eb="255">
      <t>キ</t>
    </rPh>
    <rPh sb="278" eb="280">
      <t>キンキュウ</t>
    </rPh>
    <rPh sb="280" eb="282">
      <t>ジタイ</t>
    </rPh>
    <rPh sb="282" eb="284">
      <t>クンレン</t>
    </rPh>
    <rPh sb="285" eb="287">
      <t>キロク</t>
    </rPh>
    <rPh sb="310" eb="313">
      <t>モンダイテン</t>
    </rPh>
    <rPh sb="317" eb="319">
      <t>キニュウ</t>
    </rPh>
    <rPh sb="327" eb="330">
      <t>ジッシチュウ</t>
    </rPh>
    <rPh sb="331" eb="333">
      <t>テジュン</t>
    </rPh>
    <rPh sb="333" eb="334">
      <t>ショ</t>
    </rPh>
    <rPh sb="335" eb="337">
      <t>ヒツヨウ</t>
    </rPh>
    <rPh sb="338" eb="340">
      <t>ハンダン</t>
    </rPh>
    <rPh sb="343" eb="345">
      <t>バアイ</t>
    </rPh>
    <rPh sb="350" eb="352">
      <t>ヨウシキ</t>
    </rPh>
    <rPh sb="360" eb="362">
      <t>テジュン</t>
    </rPh>
    <rPh sb="362" eb="363">
      <t>ショ</t>
    </rPh>
    <rPh sb="364" eb="366">
      <t>サクセイ</t>
    </rPh>
    <phoneticPr fontId="15"/>
  </si>
  <si>
    <t>毎月初めに、マニフェストB2,D,E票の返却状況を確認する。</t>
    <rPh sb="0" eb="2">
      <t>マイツキ</t>
    </rPh>
    <rPh sb="2" eb="3">
      <t>ハジ</t>
    </rPh>
    <rPh sb="18" eb="19">
      <t>ヒョウ</t>
    </rPh>
    <rPh sb="20" eb="22">
      <t>ヘンキャク</t>
    </rPh>
    <rPh sb="22" eb="24">
      <t>ジョウキョウ</t>
    </rPh>
    <rPh sb="25" eb="27">
      <t>カクニン</t>
    </rPh>
    <phoneticPr fontId="15"/>
  </si>
  <si>
    <t>様式番号</t>
    <rPh sb="0" eb="2">
      <t>ヨウシキ</t>
    </rPh>
    <rPh sb="2" eb="4">
      <t>バンゴウ</t>
    </rPh>
    <phoneticPr fontId="15"/>
  </si>
  <si>
    <t>＊調査表
決められた体制で役割分担をして、現在の組織の状態を調査します。
状態とは主に、エネルギー、資源の使用状態（前年度の使用量）、機械、設備などが環境に与えている状態（危険物、化学物質使用量・保管量、振動騒音、排水、排気など）、廃棄物の種類、排出量の状態です。</t>
    <rPh sb="1" eb="4">
      <t>チョウサヒョウ</t>
    </rPh>
    <rPh sb="5" eb="6">
      <t>キ</t>
    </rPh>
    <rPh sb="10" eb="12">
      <t>タイセイ</t>
    </rPh>
    <rPh sb="13" eb="15">
      <t>ヤクワリ</t>
    </rPh>
    <rPh sb="15" eb="17">
      <t>ブンタン</t>
    </rPh>
    <rPh sb="21" eb="23">
      <t>ゲンザイ</t>
    </rPh>
    <rPh sb="24" eb="26">
      <t>ソシキ</t>
    </rPh>
    <rPh sb="27" eb="29">
      <t>ジョウタイ</t>
    </rPh>
    <rPh sb="30" eb="32">
      <t>チョウサ</t>
    </rPh>
    <rPh sb="37" eb="39">
      <t>ジョウタイ</t>
    </rPh>
    <rPh sb="41" eb="42">
      <t>オモ</t>
    </rPh>
    <rPh sb="50" eb="52">
      <t>シゲン</t>
    </rPh>
    <rPh sb="53" eb="55">
      <t>シヨウ</t>
    </rPh>
    <rPh sb="55" eb="57">
      <t>ジョウタイ</t>
    </rPh>
    <rPh sb="58" eb="61">
      <t>ゼンネンド</t>
    </rPh>
    <rPh sb="62" eb="65">
      <t>シヨウリョウ</t>
    </rPh>
    <rPh sb="67" eb="69">
      <t>キカイ</t>
    </rPh>
    <rPh sb="70" eb="72">
      <t>セツビ</t>
    </rPh>
    <rPh sb="75" eb="77">
      <t>カンキョウ</t>
    </rPh>
    <rPh sb="78" eb="79">
      <t>アタ</t>
    </rPh>
    <rPh sb="83" eb="85">
      <t>ジョウタイ</t>
    </rPh>
    <rPh sb="86" eb="89">
      <t>キケンブツ</t>
    </rPh>
    <rPh sb="90" eb="92">
      <t>カガク</t>
    </rPh>
    <rPh sb="92" eb="94">
      <t>ブッシツ</t>
    </rPh>
    <rPh sb="94" eb="97">
      <t>シヨウリョウ</t>
    </rPh>
    <rPh sb="98" eb="101">
      <t>ホカンリョウ</t>
    </rPh>
    <rPh sb="102" eb="104">
      <t>シンドウ</t>
    </rPh>
    <rPh sb="104" eb="106">
      <t>ソウオン</t>
    </rPh>
    <rPh sb="107" eb="109">
      <t>ハイスイ</t>
    </rPh>
    <rPh sb="110" eb="112">
      <t>ハイキ</t>
    </rPh>
    <rPh sb="116" eb="119">
      <t>ハイキブツ</t>
    </rPh>
    <rPh sb="120" eb="122">
      <t>シュルイ</t>
    </rPh>
    <rPh sb="123" eb="125">
      <t>ハイシュツ</t>
    </rPh>
    <rPh sb="125" eb="126">
      <t>リョウ</t>
    </rPh>
    <rPh sb="127" eb="129">
      <t>ジョウタイ</t>
    </rPh>
    <phoneticPr fontId="15"/>
  </si>
  <si>
    <t>３．環境への負荷と環境への取組状況の把握及び評価
調査した数値を「環境への負荷の自己チェックシート」に入力して様式3-01を作成します。
「環境への取組の自己チェックリスト」で現在の取り組みをチェックして様式3-02を作成します。</t>
    <rPh sb="25" eb="27">
      <t>チョウサ</t>
    </rPh>
    <rPh sb="29" eb="31">
      <t>スウチ</t>
    </rPh>
    <rPh sb="51" eb="53">
      <t>ニュウリョク</t>
    </rPh>
    <rPh sb="55" eb="57">
      <t>ヨウシキ</t>
    </rPh>
    <rPh sb="62" eb="64">
      <t>サクセイ</t>
    </rPh>
    <rPh sb="88" eb="90">
      <t>ゲンザイ</t>
    </rPh>
    <rPh sb="91" eb="92">
      <t>ト</t>
    </rPh>
    <rPh sb="93" eb="94">
      <t>ク</t>
    </rPh>
    <rPh sb="102" eb="104">
      <t>ヨウシキ</t>
    </rPh>
    <rPh sb="109" eb="111">
      <t>サクセイ</t>
    </rPh>
    <phoneticPr fontId="15"/>
  </si>
  <si>
    <t>５．環境目標及び環境活動計画の策定
環境方針に従い、目標を決めて、実際の活動を計画し、様式5-01を作成します。</t>
    <rPh sb="18" eb="20">
      <t>カンキョウ</t>
    </rPh>
    <rPh sb="20" eb="22">
      <t>ホウシン</t>
    </rPh>
    <rPh sb="23" eb="24">
      <t>シタガ</t>
    </rPh>
    <rPh sb="26" eb="28">
      <t>モクヒョウ</t>
    </rPh>
    <rPh sb="29" eb="30">
      <t>キ</t>
    </rPh>
    <rPh sb="33" eb="35">
      <t>ジッサイ</t>
    </rPh>
    <rPh sb="36" eb="38">
      <t>カツドウ</t>
    </rPh>
    <rPh sb="39" eb="41">
      <t>ケイカク</t>
    </rPh>
    <rPh sb="43" eb="45">
      <t>ヨウシキ</t>
    </rPh>
    <rPh sb="50" eb="52">
      <t>サクセイ</t>
    </rPh>
    <phoneticPr fontId="15"/>
  </si>
  <si>
    <t>４．環境関連法規等の取りまとめ
組織の設備、廃棄物、事業活動などを勘案して関連する環境法規制を取りまとめて様式4-01を作成します。</t>
    <rPh sb="16" eb="18">
      <t>ソシキ</t>
    </rPh>
    <rPh sb="19" eb="21">
      <t>セツビ</t>
    </rPh>
    <rPh sb="22" eb="25">
      <t>ハイキブツ</t>
    </rPh>
    <rPh sb="26" eb="28">
      <t>ジギョウ</t>
    </rPh>
    <rPh sb="28" eb="30">
      <t>カツドウ</t>
    </rPh>
    <rPh sb="33" eb="35">
      <t>カンアン</t>
    </rPh>
    <rPh sb="37" eb="39">
      <t>カンレン</t>
    </rPh>
    <rPh sb="41" eb="43">
      <t>カンキョウ</t>
    </rPh>
    <rPh sb="43" eb="44">
      <t>ホウ</t>
    </rPh>
    <rPh sb="44" eb="46">
      <t>キセイ</t>
    </rPh>
    <rPh sb="47" eb="48">
      <t>ト</t>
    </rPh>
    <rPh sb="53" eb="55">
      <t>ヨウシキ</t>
    </rPh>
    <rPh sb="60" eb="62">
      <t>サクセイ</t>
    </rPh>
    <phoneticPr fontId="15"/>
  </si>
  <si>
    <t>１０．環境上の緊急事態への準備及び対応
組織の設備、危険物、事業活動などを勘案して緊急事態を特定して様式10-01を作成します。</t>
    <rPh sb="26" eb="29">
      <t>キケンブツ</t>
    </rPh>
    <rPh sb="41" eb="43">
      <t>キンキュウ</t>
    </rPh>
    <rPh sb="43" eb="45">
      <t>ジタイ</t>
    </rPh>
    <rPh sb="46" eb="48">
      <t>トクテイ</t>
    </rPh>
    <phoneticPr fontId="15"/>
  </si>
  <si>
    <t>７．教育・訓練の実施
上記のフローからEA21に関すること、組織に必要な技能・技術などに関すること、緊急事態に関することなど従業員が理解して活動できるように教育訓練メニューを決めて様式7-01を作成します。（作成は要求されていません）</t>
    <rPh sb="11" eb="13">
      <t>ジョウキ</t>
    </rPh>
    <rPh sb="24" eb="25">
      <t>カン</t>
    </rPh>
    <rPh sb="30" eb="32">
      <t>ソシキ</t>
    </rPh>
    <rPh sb="33" eb="35">
      <t>ヒツヨウ</t>
    </rPh>
    <rPh sb="36" eb="38">
      <t>ギノウ</t>
    </rPh>
    <rPh sb="39" eb="41">
      <t>ギジュツ</t>
    </rPh>
    <rPh sb="44" eb="45">
      <t>カン</t>
    </rPh>
    <rPh sb="50" eb="52">
      <t>キンキュウ</t>
    </rPh>
    <rPh sb="52" eb="54">
      <t>ジタイ</t>
    </rPh>
    <rPh sb="55" eb="56">
      <t>カン</t>
    </rPh>
    <rPh sb="62" eb="65">
      <t>ジュウギョウイン</t>
    </rPh>
    <rPh sb="66" eb="68">
      <t>リカイ</t>
    </rPh>
    <rPh sb="70" eb="72">
      <t>カツドウ</t>
    </rPh>
    <rPh sb="78" eb="80">
      <t>キョウイク</t>
    </rPh>
    <rPh sb="80" eb="82">
      <t>クンレン</t>
    </rPh>
    <rPh sb="87" eb="88">
      <t>キ</t>
    </rPh>
    <rPh sb="90" eb="92">
      <t>ヨウシキ</t>
    </rPh>
    <rPh sb="97" eb="99">
      <t>サクセイ</t>
    </rPh>
    <rPh sb="104" eb="106">
      <t>サクセイ</t>
    </rPh>
    <rPh sb="107" eb="109">
      <t>ヨウキュウ</t>
    </rPh>
    <phoneticPr fontId="15"/>
  </si>
  <si>
    <t>10月</t>
  </si>
  <si>
    <t>11月</t>
  </si>
  <si>
    <t>12月</t>
  </si>
  <si>
    <t>1月</t>
  </si>
  <si>
    <t>2月</t>
  </si>
  <si>
    <t>3月</t>
  </si>
  <si>
    <t>様式：4-01</t>
    <rPh sb="0" eb="2">
      <t>ヨウシキ</t>
    </rPh>
    <phoneticPr fontId="15"/>
  </si>
  <si>
    <t>様式：8-01　（８．環境コミュニケーションの実施）</t>
    <rPh sb="0" eb="2">
      <t>ヨウシキ</t>
    </rPh>
    <rPh sb="11" eb="13">
      <t>カンキョウ</t>
    </rPh>
    <rPh sb="23" eb="25">
      <t>ジッシ</t>
    </rPh>
    <phoneticPr fontId="15"/>
  </si>
  <si>
    <t>環境コミュニケーションの実施</t>
    <rPh sb="12" eb="14">
      <t>ジッシ</t>
    </rPh>
    <phoneticPr fontId="15"/>
  </si>
  <si>
    <t>１０．</t>
    <phoneticPr fontId="15"/>
  </si>
  <si>
    <t>１２．</t>
    <phoneticPr fontId="15"/>
  </si>
  <si>
    <t>環境への負荷と環境への取組状況の把握及び評価</t>
    <phoneticPr fontId="15"/>
  </si>
  <si>
    <t>最終処分量（埋立）</t>
    <rPh sb="0" eb="2">
      <t>サイシュウ</t>
    </rPh>
    <rPh sb="2" eb="4">
      <t>ショブン</t>
    </rPh>
    <rPh sb="6" eb="8">
      <t>ウメタテ</t>
    </rPh>
    <phoneticPr fontId="15"/>
  </si>
  <si>
    <t>○チェックリスト作成</t>
    <rPh sb="8" eb="10">
      <t>サクセイ</t>
    </rPh>
    <phoneticPr fontId="15"/>
  </si>
  <si>
    <t>欠席者
理解不足者
フォロー日</t>
    <rPh sb="0" eb="3">
      <t>ケッセキシャ</t>
    </rPh>
    <rPh sb="4" eb="6">
      <t>リカイ</t>
    </rPh>
    <rPh sb="6" eb="8">
      <t>フソク</t>
    </rPh>
    <rPh sb="8" eb="9">
      <t>シャ</t>
    </rPh>
    <rPh sb="14" eb="15">
      <t>ビ</t>
    </rPh>
    <phoneticPr fontId="15"/>
  </si>
  <si>
    <t>応急対応（応急処置）</t>
    <rPh sb="0" eb="2">
      <t>オウキュウ</t>
    </rPh>
    <rPh sb="2" eb="4">
      <t>タイオウ</t>
    </rPh>
    <rPh sb="5" eb="7">
      <t>オウキュウ</t>
    </rPh>
    <rPh sb="7" eb="9">
      <t>ショチ</t>
    </rPh>
    <phoneticPr fontId="15"/>
  </si>
  <si>
    <t>根本対応（是正処置（再発防止）</t>
    <rPh sb="0" eb="2">
      <t>コンポン</t>
    </rPh>
    <rPh sb="2" eb="4">
      <t>タイオウ</t>
    </rPh>
    <rPh sb="5" eb="7">
      <t>ゼセイ</t>
    </rPh>
    <rPh sb="7" eb="9">
      <t>ショチ</t>
    </rPh>
    <rPh sb="10" eb="12">
      <t>サイハツ</t>
    </rPh>
    <rPh sb="12" eb="14">
      <t>ボウシ</t>
    </rPh>
    <phoneticPr fontId="15"/>
  </si>
  <si>
    <t>法規制順守</t>
    <rPh sb="0" eb="1">
      <t>ホウ</t>
    </rPh>
    <rPh sb="1" eb="3">
      <t>キセイ</t>
    </rPh>
    <rPh sb="3" eb="5">
      <t>ジュンシュ</t>
    </rPh>
    <phoneticPr fontId="15"/>
  </si>
  <si>
    <t>委託契約書・マニュフェスト・マニュフェスト確認書・報告書</t>
    <rPh sb="0" eb="2">
      <t>イタク</t>
    </rPh>
    <rPh sb="2" eb="5">
      <t>ケイヤクショ</t>
    </rPh>
    <rPh sb="21" eb="24">
      <t>カクニンショ</t>
    </rPh>
    <rPh sb="25" eb="28">
      <t>ホウコクショ</t>
    </rPh>
    <phoneticPr fontId="15"/>
  </si>
  <si>
    <t>法規制順守・火災予防</t>
    <rPh sb="0" eb="1">
      <t>ホウ</t>
    </rPh>
    <rPh sb="1" eb="3">
      <t>キセイ</t>
    </rPh>
    <rPh sb="3" eb="5">
      <t>ジュンシュ</t>
    </rPh>
    <rPh sb="6" eb="8">
      <t>カサイ</t>
    </rPh>
    <rPh sb="8" eb="10">
      <t>ヨボウ</t>
    </rPh>
    <phoneticPr fontId="15"/>
  </si>
  <si>
    <t>保管量、置き場の確認</t>
    <rPh sb="0" eb="3">
      <t>ホカンリョウ</t>
    </rPh>
    <rPh sb="4" eb="5">
      <t>オ</t>
    </rPh>
    <rPh sb="6" eb="7">
      <t>バ</t>
    </rPh>
    <rPh sb="8" eb="10">
      <t>カクニン</t>
    </rPh>
    <phoneticPr fontId="15"/>
  </si>
  <si>
    <t>確認</t>
    <rPh sb="0" eb="2">
      <t>カクニン</t>
    </rPh>
    <phoneticPr fontId="15"/>
  </si>
  <si>
    <t>・ 「廃棄物の減量推進及び適正処理に関する計画書」の提出（4月30日まで）
・「廃棄物管理責任者」の選任・届出
　（特定建築物（3,000平方メートル以上）、事務所面積1,000平方メートル以上、製造工場・倉庫面積3,000平方メートル以上、大規模小売店舗(店舗面積1,000平方メートル以上)　）</t>
    <rPh sb="53" eb="55">
      <t>トドケデ</t>
    </rPh>
    <phoneticPr fontId="15"/>
  </si>
  <si>
    <t>小計</t>
    <rPh sb="0" eb="2">
      <t>ショウケイ</t>
    </rPh>
    <phoneticPr fontId="15"/>
  </si>
  <si>
    <t>量</t>
    <rPh sb="0" eb="1">
      <t>リョウ</t>
    </rPh>
    <phoneticPr fontId="15"/>
  </si>
  <si>
    <t>③-2　水</t>
    <rPh sb="4" eb="5">
      <t>ミズ</t>
    </rPh>
    <phoneticPr fontId="15"/>
  </si>
  <si>
    <t>環境への負荷</t>
    <rPh sb="0" eb="2">
      <t>カンキョウ</t>
    </rPh>
    <rPh sb="4" eb="6">
      <t>フカ</t>
    </rPh>
    <phoneticPr fontId="15"/>
  </si>
  <si>
    <t>教育・訓練の実施</t>
    <rPh sb="0" eb="2">
      <t>キョウイク</t>
    </rPh>
    <rPh sb="3" eb="5">
      <t>クンレン</t>
    </rPh>
    <rPh sb="6" eb="8">
      <t>ジッシ</t>
    </rPh>
    <phoneticPr fontId="15"/>
  </si>
  <si>
    <t>実施及び運用</t>
    <rPh sb="0" eb="2">
      <t>ジッシ</t>
    </rPh>
    <rPh sb="2" eb="3">
      <t>オヨ</t>
    </rPh>
    <rPh sb="4" eb="6">
      <t>ウンヨウ</t>
    </rPh>
    <phoneticPr fontId="15"/>
  </si>
  <si>
    <t>○○手順書</t>
    <rPh sb="2" eb="4">
      <t>テジュン</t>
    </rPh>
    <rPh sb="4" eb="5">
      <t>ショ</t>
    </rPh>
    <phoneticPr fontId="15"/>
  </si>
  <si>
    <t>会社周辺の清掃活動</t>
    <rPh sb="0" eb="2">
      <t>カイシャ</t>
    </rPh>
    <rPh sb="2" eb="4">
      <t>シュウヘン</t>
    </rPh>
    <rPh sb="5" eb="7">
      <t>セイソウ</t>
    </rPh>
    <rPh sb="7" eb="9">
      <t>カツドウ</t>
    </rPh>
    <phoneticPr fontId="15"/>
  </si>
  <si>
    <t>コミュニケーション先　　　　　　　　　　　　　　　　　　　　　　　　　電話：</t>
    <rPh sb="9" eb="10">
      <t>サキ</t>
    </rPh>
    <rPh sb="35" eb="37">
      <t>デンワ</t>
    </rPh>
    <phoneticPr fontId="15"/>
  </si>
  <si>
    <t>作　　成</t>
    <rPh sb="0" eb="1">
      <t>サク</t>
    </rPh>
    <rPh sb="3" eb="4">
      <t>シゲル</t>
    </rPh>
    <phoneticPr fontId="15"/>
  </si>
  <si>
    <t>化石燃料</t>
    <rPh sb="0" eb="2">
      <t>カセキ</t>
    </rPh>
    <rPh sb="2" eb="4">
      <t>ネンリョウ</t>
    </rPh>
    <phoneticPr fontId="15"/>
  </si>
  <si>
    <t>1/4半期</t>
    <rPh sb="3" eb="5">
      <t>ハンキ</t>
    </rPh>
    <phoneticPr fontId="15"/>
  </si>
  <si>
    <t>上半期</t>
    <rPh sb="0" eb="3">
      <t>カミハンキ</t>
    </rPh>
    <phoneticPr fontId="15"/>
  </si>
  <si>
    <t>②　火災発生時は原因を突き止め、再発防止のため
　　の手順を見直し、改定する。</t>
    <rPh sb="2" eb="4">
      <t>カサイ</t>
    </rPh>
    <rPh sb="4" eb="6">
      <t>ハッセイ</t>
    </rPh>
    <rPh sb="6" eb="7">
      <t>トキ</t>
    </rPh>
    <rPh sb="8" eb="10">
      <t>ゲンイン</t>
    </rPh>
    <rPh sb="11" eb="12">
      <t>ツ</t>
    </rPh>
    <rPh sb="13" eb="14">
      <t>ト</t>
    </rPh>
    <rPh sb="16" eb="18">
      <t>サイハツ</t>
    </rPh>
    <rPh sb="18" eb="20">
      <t>ボウシ</t>
    </rPh>
    <rPh sb="27" eb="29">
      <t>テジュン</t>
    </rPh>
    <rPh sb="30" eb="32">
      <t>ミナオ</t>
    </rPh>
    <rPh sb="34" eb="36">
      <t>カイテイ</t>
    </rPh>
    <phoneticPr fontId="15"/>
  </si>
  <si>
    <t>(自動計算）</t>
    <rPh sb="1" eb="3">
      <t>ジドウ</t>
    </rPh>
    <rPh sb="3" eb="5">
      <t>ケイサン</t>
    </rPh>
    <phoneticPr fontId="15"/>
  </si>
  <si>
    <t>廃棄物量
（焼却）</t>
    <rPh sb="0" eb="3">
      <t>ハイキブツ</t>
    </rPh>
    <rPh sb="6" eb="8">
      <t>ショウキャク</t>
    </rPh>
    <phoneticPr fontId="15"/>
  </si>
  <si>
    <t>その他の紙</t>
    <rPh sb="2" eb="3">
      <t>タ</t>
    </rPh>
    <rPh sb="4" eb="5">
      <t>カミ</t>
    </rPh>
    <phoneticPr fontId="15"/>
  </si>
  <si>
    <t>測定記録</t>
    <rPh sb="0" eb="2">
      <t>ソクテイ</t>
    </rPh>
    <rPh sb="2" eb="4">
      <t>キロク</t>
    </rPh>
    <phoneticPr fontId="15"/>
  </si>
  <si>
    <t>騒音規制法</t>
    <rPh sb="2" eb="5">
      <t>キセイホウ</t>
    </rPh>
    <phoneticPr fontId="15"/>
  </si>
  <si>
    <t>振動規制法</t>
    <rPh sb="0" eb="2">
      <t>シンドウ</t>
    </rPh>
    <phoneticPr fontId="15"/>
  </si>
  <si>
    <t>・地域別振動基準の順守</t>
    <rPh sb="1" eb="3">
      <t>チイキ</t>
    </rPh>
    <rPh sb="3" eb="4">
      <t>ベツ</t>
    </rPh>
    <rPh sb="4" eb="6">
      <t>シンドウ</t>
    </rPh>
    <rPh sb="6" eb="8">
      <t>キジュン</t>
    </rPh>
    <phoneticPr fontId="15"/>
  </si>
  <si>
    <t>　総務担当者</t>
    <rPh sb="1" eb="3">
      <t>ソウム</t>
    </rPh>
    <rPh sb="3" eb="6">
      <t>タントウシャ</t>
    </rPh>
    <phoneticPr fontId="15"/>
  </si>
  <si>
    <t>地域性を考慮し、認可を得ている業者から過去の業績等を参考に選定する。</t>
    <rPh sb="0" eb="2">
      <t>チイキ</t>
    </rPh>
    <rPh sb="2" eb="3">
      <t>セイ</t>
    </rPh>
    <rPh sb="4" eb="6">
      <t>コウリョ</t>
    </rPh>
    <rPh sb="8" eb="10">
      <t>ニンカ</t>
    </rPh>
    <rPh sb="11" eb="12">
      <t>エ</t>
    </rPh>
    <rPh sb="15" eb="17">
      <t>ギョウシャ</t>
    </rPh>
    <rPh sb="19" eb="21">
      <t>カコ</t>
    </rPh>
    <rPh sb="22" eb="25">
      <t>ギョウセキトウ</t>
    </rPh>
    <rPh sb="26" eb="28">
      <t>サンコウ</t>
    </rPh>
    <rPh sb="29" eb="31">
      <t>センテイ</t>
    </rPh>
    <phoneticPr fontId="15"/>
  </si>
  <si>
    <t>処理業者とは、収集運搬、中間処理、それぞれ契約する。</t>
    <rPh sb="0" eb="2">
      <t>ショリ</t>
    </rPh>
    <rPh sb="2" eb="4">
      <t>ギョウシャ</t>
    </rPh>
    <rPh sb="7" eb="9">
      <t>シュウシュウ</t>
    </rPh>
    <rPh sb="9" eb="11">
      <t>ウンパン</t>
    </rPh>
    <rPh sb="12" eb="14">
      <t>チュウカン</t>
    </rPh>
    <rPh sb="14" eb="16">
      <t>ショリ</t>
    </rPh>
    <rPh sb="21" eb="23">
      <t>ケイヤク</t>
    </rPh>
    <phoneticPr fontId="15"/>
  </si>
  <si>
    <t>報告書</t>
    <rPh sb="0" eb="3">
      <t>ホウコクショ</t>
    </rPh>
    <phoneticPr fontId="15"/>
  </si>
  <si>
    <t>その他</t>
    <rPh sb="2" eb="3">
      <t>タ</t>
    </rPh>
    <phoneticPr fontId="15"/>
  </si>
  <si>
    <t>専門教育</t>
  </si>
  <si>
    <t>合計（年）</t>
  </si>
  <si>
    <t>単位発熱量</t>
  </si>
  <si>
    <t>使用量・消費量</t>
  </si>
  <si>
    <t>エネルギー量(MJ)</t>
  </si>
  <si>
    <t>割合</t>
  </si>
  <si>
    <t>　　　（累計）</t>
  </si>
  <si>
    <t>→スタート</t>
  </si>
  <si>
    <t>軽油L</t>
  </si>
  <si>
    <t>承認</t>
    <rPh sb="0" eb="2">
      <t>ショウニン</t>
    </rPh>
    <phoneticPr fontId="15"/>
  </si>
  <si>
    <t>作成</t>
    <rPh sb="0" eb="2">
      <t>サクセイ</t>
    </rPh>
    <phoneticPr fontId="15"/>
  </si>
  <si>
    <t>作成日：</t>
    <rPh sb="0" eb="3">
      <t>サクセイビ</t>
    </rPh>
    <phoneticPr fontId="15"/>
  </si>
  <si>
    <t>方針</t>
    <rPh sb="0" eb="2">
      <t>ホウシン</t>
    </rPh>
    <phoneticPr fontId="15"/>
  </si>
  <si>
    <t>目標達成手段</t>
    <rPh sb="0" eb="2">
      <t>モクヒョウ</t>
    </rPh>
    <rPh sb="2" eb="4">
      <t>タッセイ</t>
    </rPh>
    <rPh sb="4" eb="6">
      <t>シュダン</t>
    </rPh>
    <phoneticPr fontId="15"/>
  </si>
  <si>
    <t>責任部門</t>
    <rPh sb="0" eb="2">
      <t>セキニン</t>
    </rPh>
    <rPh sb="2" eb="4">
      <t>ブモン</t>
    </rPh>
    <phoneticPr fontId="15"/>
  </si>
  <si>
    <t>総務課長</t>
    <rPh sb="0" eb="2">
      <t>ソウム</t>
    </rPh>
    <rPh sb="2" eb="4">
      <t>カチョウ</t>
    </rPh>
    <phoneticPr fontId="15"/>
  </si>
  <si>
    <t>遵守評価の時期：代表者による見直しの前</t>
    <rPh sb="0" eb="2">
      <t>ジュンシュ</t>
    </rPh>
    <rPh sb="2" eb="4">
      <t>ヒョウカ</t>
    </rPh>
    <rPh sb="5" eb="7">
      <t>ジキ</t>
    </rPh>
    <rPh sb="8" eb="11">
      <t>ダイヒョウシャ</t>
    </rPh>
    <rPh sb="14" eb="16">
      <t>ミナオ</t>
    </rPh>
    <rPh sb="18" eb="19">
      <t>マエ</t>
    </rPh>
    <phoneticPr fontId="15"/>
  </si>
  <si>
    <t>承認</t>
  </si>
  <si>
    <t>種類</t>
  </si>
  <si>
    <t>対 象 者</t>
  </si>
  <si>
    <t>目  的</t>
  </si>
  <si>
    <t>内  容</t>
  </si>
  <si>
    <t>頻度</t>
  </si>
  <si>
    <t>責任者</t>
  </si>
  <si>
    <t>スケジュール</t>
  </si>
  <si>
    <t>備　考(参考資料等)</t>
  </si>
  <si>
    <t>一般教育</t>
  </si>
  <si>
    <t>環境経営の戦略的重要性の自覚を高める</t>
  </si>
  <si>
    <t>EA21の内容、環境問題の現状、環境経営の必要性</t>
  </si>
  <si>
    <t>１回／年以上</t>
  </si>
  <si>
    <t>一般的な環境に対 する自覚を高める</t>
  </si>
  <si>
    <t>同上</t>
  </si>
  <si>
    <t>各自の役割分担と責任・権限</t>
  </si>
  <si>
    <t>部門長</t>
  </si>
  <si>
    <t>全体研修を受けなかった者への研修</t>
  </si>
  <si>
    <t>作業終了時</t>
    <rPh sb="0" eb="2">
      <t>サギョウ</t>
    </rPh>
    <rPh sb="2" eb="5">
      <t>シュウリョウジ</t>
    </rPh>
    <phoneticPr fontId="15"/>
  </si>
  <si>
    <t>検査</t>
    <rPh sb="0" eb="2">
      <t>ケンサ</t>
    </rPh>
    <phoneticPr fontId="15"/>
  </si>
  <si>
    <t>毒物及び劇物取締法</t>
    <rPh sb="0" eb="2">
      <t>ドクブツ</t>
    </rPh>
    <rPh sb="2" eb="3">
      <t>オヨ</t>
    </rPh>
    <rPh sb="4" eb="6">
      <t>ゲキブツ</t>
    </rPh>
    <rPh sb="6" eb="9">
      <t>トリシマリホウ</t>
    </rPh>
    <phoneticPr fontId="15"/>
  </si>
  <si>
    <t>緊急時の対応手順書に基づく訓練で手順の適切性・有効性を確認する</t>
  </si>
  <si>
    <t>緊急時の対応手順書</t>
  </si>
  <si>
    <t>保管：環境事務局　　　計画：○　　実績：●</t>
  </si>
  <si>
    <t>消防法（危険物）</t>
    <rPh sb="0" eb="3">
      <t>ショウボウホウ</t>
    </rPh>
    <rPh sb="4" eb="7">
      <t>キケンブツ</t>
    </rPh>
    <phoneticPr fontId="15"/>
  </si>
  <si>
    <t>更新日：</t>
    <rPh sb="0" eb="3">
      <t>コウシンビ</t>
    </rPh>
    <phoneticPr fontId="15"/>
  </si>
  <si>
    <t>　　　　　　　　　　　　　　　　　　　　　　　　　　</t>
  </si>
  <si>
    <t>是正処置の決定（内容）</t>
  </si>
  <si>
    <t>月／日</t>
  </si>
  <si>
    <t>発生日時：</t>
    <rPh sb="0" eb="2">
      <t>ハッセイ</t>
    </rPh>
    <rPh sb="2" eb="4">
      <t>ニチジ</t>
    </rPh>
    <phoneticPr fontId="15"/>
  </si>
  <si>
    <t>発生部門：</t>
    <rPh sb="2" eb="4">
      <t>ブモン</t>
    </rPh>
    <phoneticPr fontId="15"/>
  </si>
  <si>
    <t>（内容）</t>
    <rPh sb="1" eb="3">
      <t>ナイヨウ</t>
    </rPh>
    <phoneticPr fontId="15"/>
  </si>
  <si>
    <t>（原因）</t>
    <rPh sb="1" eb="3">
      <t>ゲンイン</t>
    </rPh>
    <phoneticPr fontId="15"/>
  </si>
  <si>
    <t>（確認した文書や記録）</t>
    <rPh sb="1" eb="3">
      <t>カクニン</t>
    </rPh>
    <rPh sb="5" eb="7">
      <t>ブンショ</t>
    </rPh>
    <rPh sb="8" eb="10">
      <t>キロク</t>
    </rPh>
    <phoneticPr fontId="15"/>
  </si>
  <si>
    <t>（確認した活動）</t>
    <rPh sb="1" eb="3">
      <t>カクニン</t>
    </rPh>
    <rPh sb="5" eb="7">
      <t>カツドウ</t>
    </rPh>
    <phoneticPr fontId="15"/>
  </si>
  <si>
    <t>保管量</t>
    <rPh sb="0" eb="3">
      <t>ホカンリョウ</t>
    </rPh>
    <phoneticPr fontId="15"/>
  </si>
  <si>
    <t>１２．取組状況の確認並びに問題の是正及び予防
運用中に作成した記録を基にチェックします。
・環境活動計画書（様式5-01）：3ヶ月ごとの状況、是正、指示事項（運用中に記入されています）
・環境関連法規制等取りまとめ表（遵守評価記録）（様式4-01→様式12-02として使用）：一番右の欄”遵守評価”に評価を記入してください。
・問題点是正／予防処置票（様式12-01）：運用中に記録された是正処置の経緯などをチェックしてください。記録する問題点がなかった場合は「問題点なし」という記録を作成してください。</t>
    <rPh sb="23" eb="26">
      <t>ウンヨウチュウ</t>
    </rPh>
    <rPh sb="27" eb="29">
      <t>サクセイ</t>
    </rPh>
    <rPh sb="31" eb="33">
      <t>キロク</t>
    </rPh>
    <rPh sb="34" eb="35">
      <t>モト</t>
    </rPh>
    <rPh sb="79" eb="82">
      <t>ウンヨウチュウ</t>
    </rPh>
    <rPh sb="83" eb="85">
      <t>キニュウ</t>
    </rPh>
    <rPh sb="117" eb="119">
      <t>ヨウシキ</t>
    </rPh>
    <rPh sb="124" eb="126">
      <t>ヨウシキ</t>
    </rPh>
    <rPh sb="134" eb="136">
      <t>シヨウ</t>
    </rPh>
    <rPh sb="150" eb="152">
      <t>ヒョウカ</t>
    </rPh>
    <rPh sb="176" eb="178">
      <t>ヨウシキ</t>
    </rPh>
    <rPh sb="185" eb="188">
      <t>ウンヨウチュウ</t>
    </rPh>
    <rPh sb="189" eb="191">
      <t>キロク</t>
    </rPh>
    <rPh sb="194" eb="196">
      <t>ゼセイ</t>
    </rPh>
    <rPh sb="196" eb="198">
      <t>ショチ</t>
    </rPh>
    <rPh sb="199" eb="201">
      <t>ケイイ</t>
    </rPh>
    <rPh sb="215" eb="217">
      <t>キロク</t>
    </rPh>
    <rPh sb="219" eb="222">
      <t>モンダイテン</t>
    </rPh>
    <rPh sb="227" eb="229">
      <t>バアイ</t>
    </rPh>
    <rPh sb="231" eb="234">
      <t>モンダイテン</t>
    </rPh>
    <rPh sb="240" eb="242">
      <t>キロク</t>
    </rPh>
    <rPh sb="243" eb="245">
      <t>サクセイ</t>
    </rPh>
    <phoneticPr fontId="15"/>
  </si>
  <si>
    <t>１３．代表者による全体の評価と見直し
代表者による全体の評価と見直し記録（様式13-01）：決められたある期間（事業年度、半年毎など）の運用が終了したら代表者による全体の評価と見直しを実施して記入してください。</t>
    <rPh sb="37" eb="39">
      <t>ヨウシキ</t>
    </rPh>
    <rPh sb="46" eb="47">
      <t>キ</t>
    </rPh>
    <rPh sb="53" eb="55">
      <t>キカン</t>
    </rPh>
    <rPh sb="56" eb="58">
      <t>ジギョウ</t>
    </rPh>
    <rPh sb="58" eb="60">
      <t>ネンド</t>
    </rPh>
    <rPh sb="61" eb="63">
      <t>ハントシ</t>
    </rPh>
    <rPh sb="63" eb="64">
      <t>マイ</t>
    </rPh>
    <rPh sb="68" eb="70">
      <t>ウンヨウ</t>
    </rPh>
    <rPh sb="71" eb="73">
      <t>シュウリョウ</t>
    </rPh>
    <rPh sb="92" eb="94">
      <t>ジッシ</t>
    </rPh>
    <rPh sb="96" eb="98">
      <t>キニュウ</t>
    </rPh>
    <phoneticPr fontId="15"/>
  </si>
  <si>
    <t>＊環境活動レポート
以上のフローが一巡したら環境活動レポートを作成してください。
登録審査のためにある期間の活動をまとめる場合もあります。
環境活動レポートは事業年度単位で毎年作成します。</t>
    <rPh sb="1" eb="3">
      <t>カンキョウ</t>
    </rPh>
    <rPh sb="3" eb="5">
      <t>カツドウ</t>
    </rPh>
    <rPh sb="10" eb="12">
      <t>イジョウ</t>
    </rPh>
    <rPh sb="17" eb="19">
      <t>イチジュン</t>
    </rPh>
    <rPh sb="22" eb="24">
      <t>カンキョウ</t>
    </rPh>
    <rPh sb="24" eb="26">
      <t>カツドウ</t>
    </rPh>
    <rPh sb="31" eb="33">
      <t>サクセイ</t>
    </rPh>
    <rPh sb="41" eb="43">
      <t>トウロク</t>
    </rPh>
    <rPh sb="43" eb="45">
      <t>シンサ</t>
    </rPh>
    <rPh sb="51" eb="53">
      <t>キカン</t>
    </rPh>
    <rPh sb="54" eb="56">
      <t>カツドウ</t>
    </rPh>
    <rPh sb="61" eb="63">
      <t>バアイ</t>
    </rPh>
    <rPh sb="70" eb="72">
      <t>カンキョウ</t>
    </rPh>
    <rPh sb="72" eb="74">
      <t>カツドウ</t>
    </rPh>
    <rPh sb="79" eb="81">
      <t>ジギョウ</t>
    </rPh>
    <rPh sb="81" eb="83">
      <t>ネンド</t>
    </rPh>
    <rPh sb="83" eb="85">
      <t>タンイ</t>
    </rPh>
    <rPh sb="86" eb="88">
      <t>マイトシ</t>
    </rPh>
    <rPh sb="88" eb="90">
      <t>サクセイ</t>
    </rPh>
    <phoneticPr fontId="15"/>
  </si>
  <si>
    <t>法規制等業務担当者</t>
  </si>
  <si>
    <t>法規制等に関する責任感を高める</t>
  </si>
  <si>
    <t>法規制等順守の手順の徹底を図る</t>
  </si>
  <si>
    <t>当社に関連する法律，条令規制集</t>
  </si>
  <si>
    <t>緊急事態への対応者</t>
  </si>
  <si>
    <t>緊急事態発生時に適切に対応する</t>
  </si>
  <si>
    <t>□認証・登録の対象組織・活動</t>
    <rPh sb="1" eb="3">
      <t>ニンショウ</t>
    </rPh>
    <rPh sb="4" eb="6">
      <t>トウロク</t>
    </rPh>
    <rPh sb="7" eb="9">
      <t>タイショウ</t>
    </rPh>
    <rPh sb="9" eb="11">
      <t>ソシキ</t>
    </rPh>
    <rPh sb="12" eb="14">
      <t>カツドウ</t>
    </rPh>
    <phoneticPr fontId="15"/>
  </si>
  <si>
    <t>名称及び代表者名</t>
    <rPh sb="0" eb="2">
      <t>メイショウ</t>
    </rPh>
    <phoneticPr fontId="15"/>
  </si>
  <si>
    <t>基準年ガソリン L</t>
    <rPh sb="0" eb="2">
      <t>キジュン</t>
    </rPh>
    <rPh sb="2" eb="3">
      <t>ネン</t>
    </rPh>
    <phoneticPr fontId="15"/>
  </si>
  <si>
    <t>基準年 kg-CO2</t>
    <rPh sb="0" eb="2">
      <t>キジュン</t>
    </rPh>
    <rPh sb="2" eb="3">
      <t>ネン</t>
    </rPh>
    <phoneticPr fontId="15"/>
  </si>
  <si>
    <t>（月別）Kg-CO2</t>
    <rPh sb="1" eb="3">
      <t>ツキベツ</t>
    </rPh>
    <phoneticPr fontId="15"/>
  </si>
  <si>
    <t>（累計）Kg-CO2</t>
    <rPh sb="1" eb="3">
      <t>ルイケイ</t>
    </rPh>
    <phoneticPr fontId="15"/>
  </si>
  <si>
    <t>届出
報告</t>
    <rPh sb="0" eb="1">
      <t>トドケ</t>
    </rPh>
    <rPh sb="1" eb="2">
      <t>デ</t>
    </rPh>
    <rPh sb="3" eb="5">
      <t>ホウコク</t>
    </rPh>
    <phoneticPr fontId="15"/>
  </si>
  <si>
    <t>判定</t>
    <rPh sb="0" eb="2">
      <t>ハンテイ</t>
    </rPh>
    <phoneticPr fontId="15"/>
  </si>
  <si>
    <t>証拠</t>
    <rPh sb="0" eb="2">
      <t>ショウコ</t>
    </rPh>
    <phoneticPr fontId="15"/>
  </si>
  <si>
    <t>活動規模</t>
  </si>
  <si>
    <t>百万円</t>
  </si>
  <si>
    <t>人</t>
  </si>
  <si>
    <t>下水道</t>
  </si>
  <si>
    <t>□上記のとおり是正処置は有効であり、再発防止が確認された。</t>
    <rPh sb="1" eb="3">
      <t>ジョウキ</t>
    </rPh>
    <rPh sb="7" eb="9">
      <t>ゼセイ</t>
    </rPh>
    <rPh sb="9" eb="11">
      <t>ショチ</t>
    </rPh>
    <rPh sb="12" eb="14">
      <t>ユウコウ</t>
    </rPh>
    <rPh sb="18" eb="20">
      <t>サイハツ</t>
    </rPh>
    <rPh sb="20" eb="22">
      <t>ボウシ</t>
    </rPh>
    <rPh sb="23" eb="25">
      <t>カクニン</t>
    </rPh>
    <phoneticPr fontId="15"/>
  </si>
  <si>
    <t>総合結果</t>
    <rPh sb="0" eb="2">
      <t>ソウゴウ</t>
    </rPh>
    <rPh sb="2" eb="4">
      <t>ケッカ</t>
    </rPh>
    <phoneticPr fontId="15"/>
  </si>
  <si>
    <t>排水処理施設</t>
    <rPh sb="0" eb="2">
      <t>ハイスイ</t>
    </rPh>
    <rPh sb="2" eb="4">
      <t>ショリ</t>
    </rPh>
    <rPh sb="4" eb="6">
      <t>シセツ</t>
    </rPh>
    <phoneticPr fontId="15"/>
  </si>
  <si>
    <t>・除害施設の設置</t>
    <rPh sb="1" eb="2">
      <t>ジョ</t>
    </rPh>
    <rPh sb="2" eb="3">
      <t>ガイ</t>
    </rPh>
    <rPh sb="3" eb="5">
      <t>シセツ</t>
    </rPh>
    <rPh sb="6" eb="8">
      <t>セッチ</t>
    </rPh>
    <phoneticPr fontId="15"/>
  </si>
  <si>
    <t>・特定施設がある場合の水質測定</t>
    <rPh sb="1" eb="3">
      <t>トクテイ</t>
    </rPh>
    <rPh sb="3" eb="5">
      <t>シセツ</t>
    </rPh>
    <rPh sb="8" eb="10">
      <t>バアイ</t>
    </rPh>
    <rPh sb="11" eb="13">
      <t>スイシツ</t>
    </rPh>
    <rPh sb="13" eb="15">
      <t>ソクテイ</t>
    </rPh>
    <phoneticPr fontId="15"/>
  </si>
  <si>
    <t>届出書
測定記録</t>
    <rPh sb="0" eb="3">
      <t>トドケデショ</t>
    </rPh>
    <rPh sb="4" eb="6">
      <t>ソクテイ</t>
    </rPh>
    <rPh sb="6" eb="8">
      <t>キロク</t>
    </rPh>
    <phoneticPr fontId="15"/>
  </si>
  <si>
    <t>・6月末まで</t>
    <rPh sb="2" eb="3">
      <t>ツキ</t>
    </rPh>
    <rPh sb="3" eb="4">
      <t>スエ</t>
    </rPh>
    <phoneticPr fontId="15"/>
  </si>
  <si>
    <t>車検証
適合車マーク</t>
    <rPh sb="0" eb="3">
      <t>シャケンショウ</t>
    </rPh>
    <phoneticPr fontId="15"/>
  </si>
  <si>
    <t>該当する要求事項
（対応すべき事項）</t>
    <rPh sb="10" eb="12">
      <t>タイオウ</t>
    </rPh>
    <rPh sb="15" eb="17">
      <t>ジコウ</t>
    </rPh>
    <phoneticPr fontId="15"/>
  </si>
  <si>
    <t>伝達：</t>
    <rPh sb="0" eb="2">
      <t>デンタツ</t>
    </rPh>
    <phoneticPr fontId="15"/>
  </si>
  <si>
    <t>関連部署</t>
    <rPh sb="0" eb="2">
      <t>カンレン</t>
    </rPh>
    <rPh sb="2" eb="4">
      <t>ブショ</t>
    </rPh>
    <phoneticPr fontId="15"/>
  </si>
  <si>
    <t>Ａ社グリーン調達基準</t>
    <rPh sb="1" eb="2">
      <t>シャ</t>
    </rPh>
    <rPh sb="6" eb="8">
      <t>チョウタツ</t>
    </rPh>
    <rPh sb="8" eb="10">
      <t>キジュン</t>
    </rPh>
    <phoneticPr fontId="15"/>
  </si>
  <si>
    <t>(2)消防署に社名、住所、火災の状況を連絡する。</t>
    <rPh sb="3" eb="6">
      <t>ショウボウショ</t>
    </rPh>
    <rPh sb="7" eb="9">
      <t>シャメイ</t>
    </rPh>
    <rPh sb="10" eb="12">
      <t>ジュウショ</t>
    </rPh>
    <rPh sb="13" eb="15">
      <t>カサイ</t>
    </rPh>
    <rPh sb="16" eb="18">
      <t>ジョウキョウ</t>
    </rPh>
    <rPh sb="19" eb="21">
      <t>レンラク</t>
    </rPh>
    <phoneticPr fontId="15"/>
  </si>
  <si>
    <t>（消火活動）</t>
    <rPh sb="1" eb="3">
      <t>ショウカ</t>
    </rPh>
    <rPh sb="3" eb="5">
      <t>カツドウ</t>
    </rPh>
    <phoneticPr fontId="15"/>
  </si>
  <si>
    <t>（どのように）</t>
  </si>
  <si>
    <t>産業廃棄物管理手順書</t>
    <rPh sb="0" eb="2">
      <t>サンギョウ</t>
    </rPh>
    <rPh sb="2" eb="5">
      <t>ハイキブツ</t>
    </rPh>
    <rPh sb="5" eb="7">
      <t>カンリ</t>
    </rPh>
    <rPh sb="7" eb="10">
      <t>テジュンショ</t>
    </rPh>
    <phoneticPr fontId="15"/>
  </si>
  <si>
    <t>産業廃棄物について適切に保管・管理し、適切に処理することにより公害を防止し、生活環境の保全と、公衆衛生の向上を目指す。</t>
    <rPh sb="0" eb="2">
      <t>サンギョウ</t>
    </rPh>
    <rPh sb="2" eb="5">
      <t>ハイキブツ</t>
    </rPh>
    <rPh sb="9" eb="11">
      <t>テキセツ</t>
    </rPh>
    <rPh sb="12" eb="14">
      <t>ホカン</t>
    </rPh>
    <rPh sb="15" eb="17">
      <t>カンリ</t>
    </rPh>
    <rPh sb="19" eb="21">
      <t>テキセツ</t>
    </rPh>
    <rPh sb="22" eb="24">
      <t>ショリ</t>
    </rPh>
    <rPh sb="31" eb="33">
      <t>コウガイ</t>
    </rPh>
    <rPh sb="34" eb="36">
      <t>ボウシ</t>
    </rPh>
    <rPh sb="38" eb="40">
      <t>セイカツ</t>
    </rPh>
    <rPh sb="40" eb="42">
      <t>カンキョウ</t>
    </rPh>
    <rPh sb="43" eb="45">
      <t>ホゼン</t>
    </rPh>
    <rPh sb="47" eb="49">
      <t>コウシュウ</t>
    </rPh>
    <rPh sb="49" eb="51">
      <t>エイセイ</t>
    </rPh>
    <rPh sb="52" eb="54">
      <t>コウジョウ</t>
    </rPh>
    <rPh sb="55" eb="57">
      <t>メザ</t>
    </rPh>
    <phoneticPr fontId="15"/>
  </si>
  <si>
    <t>(誰が）</t>
    <rPh sb="1" eb="2">
      <t>ダレ</t>
    </rPh>
    <phoneticPr fontId="15"/>
  </si>
  <si>
    <t>(どこで） （何を）</t>
    <rPh sb="7" eb="8">
      <t>ナニ</t>
    </rPh>
    <phoneticPr fontId="15"/>
  </si>
  <si>
    <t>　工場　　　産業廃棄物</t>
    <rPh sb="1" eb="3">
      <t>コウジョウ</t>
    </rPh>
    <rPh sb="6" eb="8">
      <t>サンギョウ</t>
    </rPh>
    <rPh sb="8" eb="11">
      <t>ハイキブツ</t>
    </rPh>
    <phoneticPr fontId="15"/>
  </si>
  <si>
    <t>産業廃棄物を管理し、処理業者に委託する。</t>
    <rPh sb="0" eb="2">
      <t>サンギョウ</t>
    </rPh>
    <rPh sb="2" eb="5">
      <t>ハイキブツ</t>
    </rPh>
    <rPh sb="6" eb="8">
      <t>カンリ</t>
    </rPh>
    <rPh sb="10" eb="12">
      <t>ショリ</t>
    </rPh>
    <rPh sb="12" eb="14">
      <t>ギョウシャ</t>
    </rPh>
    <rPh sb="15" eb="17">
      <t>イタク</t>
    </rPh>
    <phoneticPr fontId="15"/>
  </si>
  <si>
    <t>（処理業者の選定）</t>
    <rPh sb="1" eb="3">
      <t>ショリ</t>
    </rPh>
    <rPh sb="3" eb="5">
      <t>ギョウシャ</t>
    </rPh>
    <rPh sb="6" eb="8">
      <t>センテイ</t>
    </rPh>
    <phoneticPr fontId="15"/>
  </si>
  <si>
    <t>マニフェストE票で最終処分を確認する</t>
    <rPh sb="7" eb="8">
      <t>ヒョウ</t>
    </rPh>
    <rPh sb="9" eb="11">
      <t>サイシュウ</t>
    </rPh>
    <rPh sb="11" eb="13">
      <t>ショブン</t>
    </rPh>
    <rPh sb="14" eb="16">
      <t>カクニン</t>
    </rPh>
    <phoneticPr fontId="15"/>
  </si>
  <si>
    <r>
      <t>ｍ</t>
    </r>
    <r>
      <rPr>
        <vertAlign val="superscript"/>
        <sz val="10"/>
        <rFont val="ＭＳ Ｐ明朝"/>
        <family val="1"/>
        <charset val="128"/>
      </rPr>
      <t>3</t>
    </r>
  </si>
  <si>
    <t>工業用水</t>
  </si>
  <si>
    <t>地下水</t>
  </si>
  <si>
    <t>(確認・評価と問題点の是正)</t>
    <rPh sb="1" eb="3">
      <t>カクニン</t>
    </rPh>
    <rPh sb="4" eb="6">
      <t>ヒョウカ</t>
    </rPh>
    <rPh sb="7" eb="10">
      <t>モンダイテン</t>
    </rPh>
    <rPh sb="11" eb="13">
      <t>ゼセイ</t>
    </rPh>
    <phoneticPr fontId="15"/>
  </si>
  <si>
    <t>コミュニケーション記録</t>
    <rPh sb="9" eb="11">
      <t>キロク</t>
    </rPh>
    <phoneticPr fontId="15"/>
  </si>
  <si>
    <t>知事</t>
    <rPh sb="0" eb="2">
      <t>チジ</t>
    </rPh>
    <phoneticPr fontId="15"/>
  </si>
  <si>
    <t>段ボール</t>
    <rPh sb="0" eb="1">
      <t>ダン</t>
    </rPh>
    <phoneticPr fontId="15"/>
  </si>
  <si>
    <t>目的</t>
  </si>
  <si>
    <t>NO</t>
  </si>
  <si>
    <t>作業手順</t>
  </si>
  <si>
    <t>ポイント</t>
  </si>
  <si>
    <t>＜改訂記録＞</t>
  </si>
  <si>
    <t>版</t>
  </si>
  <si>
    <t>改訂日</t>
  </si>
  <si>
    <t>改訂内容・改訂理由</t>
  </si>
  <si>
    <t>手順書</t>
  </si>
  <si>
    <t>環境関連法規制等の遵守状況の評価の結果、環境関連法規制等は遵守されていました。</t>
    <rPh sb="9" eb="11">
      <t>ジュンシュ</t>
    </rPh>
    <rPh sb="22" eb="24">
      <t>カンレン</t>
    </rPh>
    <rPh sb="29" eb="31">
      <t>ジュンシュ</t>
    </rPh>
    <phoneticPr fontId="15"/>
  </si>
  <si>
    <t>廃棄物排出量</t>
    <rPh sb="0" eb="3">
      <t>ハイキブツ</t>
    </rPh>
    <rPh sb="3" eb="5">
      <t>ハイシュツ</t>
    </rPh>
    <rPh sb="5" eb="6">
      <t>リョウ</t>
    </rPh>
    <phoneticPr fontId="15"/>
  </si>
  <si>
    <t>一般教育</t>
    <rPh sb="0" eb="2">
      <t>イッパン</t>
    </rPh>
    <rPh sb="2" eb="4">
      <t>キョウイク</t>
    </rPh>
    <phoneticPr fontId="15"/>
  </si>
  <si>
    <t>幹部教育</t>
    <rPh sb="0" eb="2">
      <t>カンブ</t>
    </rPh>
    <rPh sb="2" eb="4">
      <t>キョウイク</t>
    </rPh>
    <phoneticPr fontId="15"/>
  </si>
  <si>
    <t>特別教育</t>
    <rPh sb="0" eb="2">
      <t>トクベツ</t>
    </rPh>
    <rPh sb="2" eb="4">
      <t>キョウイク</t>
    </rPh>
    <phoneticPr fontId="15"/>
  </si>
  <si>
    <t>●危険物講習会</t>
    <rPh sb="1" eb="4">
      <t>キケンブツ</t>
    </rPh>
    <rPh sb="4" eb="7">
      <t>コウシュウカイ</t>
    </rPh>
    <phoneticPr fontId="15"/>
  </si>
  <si>
    <t>環境関連法規等の遵守評価</t>
    <rPh sb="0" eb="2">
      <t>カンキョウ</t>
    </rPh>
    <rPh sb="2" eb="4">
      <t>カンレン</t>
    </rPh>
    <rPh sb="4" eb="7">
      <t>ホウキトウ</t>
    </rPh>
    <rPh sb="8" eb="10">
      <t>ジュンシュ</t>
    </rPh>
    <rPh sb="10" eb="12">
      <t>ヒョウカ</t>
    </rPh>
    <phoneticPr fontId="15"/>
  </si>
  <si>
    <t>使用する二酸化炭素排出係数；</t>
    <rPh sb="0" eb="2">
      <t>シヨウ</t>
    </rPh>
    <rPh sb="4" eb="7">
      <t>ニサンカ</t>
    </rPh>
    <rPh sb="7" eb="9">
      <t>タンソ</t>
    </rPh>
    <rPh sb="9" eb="11">
      <t>ハイシュツ</t>
    </rPh>
    <rPh sb="11" eb="13">
      <t>ケイスウ</t>
    </rPh>
    <phoneticPr fontId="15"/>
  </si>
  <si>
    <t>法規制資格の取得</t>
    <rPh sb="0" eb="1">
      <t>ホウ</t>
    </rPh>
    <rPh sb="1" eb="3">
      <t>キセイ</t>
    </rPh>
    <rPh sb="3" eb="5">
      <t>シカク</t>
    </rPh>
    <rPh sb="6" eb="8">
      <t>シュトク</t>
    </rPh>
    <phoneticPr fontId="15"/>
  </si>
  <si>
    <t>危険物取扱者</t>
    <rPh sb="0" eb="3">
      <t>キケンブツ</t>
    </rPh>
    <rPh sb="3" eb="5">
      <t>トリアツカイ</t>
    </rPh>
    <rPh sb="5" eb="6">
      <t>シャ</t>
    </rPh>
    <phoneticPr fontId="15"/>
  </si>
  <si>
    <t>適宜</t>
    <rPh sb="0" eb="2">
      <t>テキギ</t>
    </rPh>
    <phoneticPr fontId="15"/>
  </si>
  <si>
    <t>危険物の保管に必要な資格の取得</t>
    <rPh sb="0" eb="3">
      <t>キケンブツ</t>
    </rPh>
    <rPh sb="4" eb="6">
      <t>ホカン</t>
    </rPh>
    <rPh sb="7" eb="9">
      <t>ヒツヨウ</t>
    </rPh>
    <rPh sb="10" eb="12">
      <t>シカク</t>
    </rPh>
    <rPh sb="13" eb="15">
      <t>シュトク</t>
    </rPh>
    <phoneticPr fontId="15"/>
  </si>
  <si>
    <t>作成者：</t>
    <rPh sb="0" eb="3">
      <t>サクセイシャ</t>
    </rPh>
    <phoneticPr fontId="15"/>
  </si>
  <si>
    <t>社長</t>
    <rPh sb="0" eb="2">
      <t>シャチョウ</t>
    </rPh>
    <phoneticPr fontId="15"/>
  </si>
  <si>
    <t>環境管理
責任者</t>
    <rPh sb="0" eb="2">
      <t>カンキョウ</t>
    </rPh>
    <rPh sb="2" eb="4">
      <t>カンリ</t>
    </rPh>
    <rPh sb="5" eb="7">
      <t>セキニン</t>
    </rPh>
    <rPh sb="7" eb="8">
      <t>シャ</t>
    </rPh>
    <phoneticPr fontId="15"/>
  </si>
  <si>
    <t>一般廃棄物</t>
    <rPh sb="0" eb="2">
      <t>イッパン</t>
    </rPh>
    <rPh sb="2" eb="5">
      <t>ハイキブツ</t>
    </rPh>
    <phoneticPr fontId="15"/>
  </si>
  <si>
    <t>産業廃棄物</t>
    <rPh sb="0" eb="2">
      <t>サンギョウ</t>
    </rPh>
    <rPh sb="2" eb="5">
      <t>ハイキブツ</t>
    </rPh>
    <phoneticPr fontId="15"/>
  </si>
  <si>
    <t>水使用量</t>
    <rPh sb="0" eb="1">
      <t>ミズ</t>
    </rPh>
    <rPh sb="1" eb="4">
      <t>シヨウリョウ</t>
    </rPh>
    <phoneticPr fontId="15"/>
  </si>
  <si>
    <t>化学物質使用量</t>
    <rPh sb="0" eb="2">
      <t>カガク</t>
    </rPh>
    <rPh sb="2" eb="4">
      <t>ブッシツ</t>
    </rPh>
    <rPh sb="4" eb="7">
      <t>シヨウリョウ</t>
    </rPh>
    <phoneticPr fontId="15"/>
  </si>
  <si>
    <t>二酸化炭素排出量</t>
    <rPh sb="0" eb="3">
      <t>ニサンカ</t>
    </rPh>
    <rPh sb="3" eb="5">
      <t>タンソ</t>
    </rPh>
    <rPh sb="5" eb="7">
      <t>ハイシュツ</t>
    </rPh>
    <rPh sb="7" eb="8">
      <t>リョウ</t>
    </rPh>
    <phoneticPr fontId="15"/>
  </si>
  <si>
    <t>Ｌ</t>
  </si>
  <si>
    <t>(MJ/l)</t>
  </si>
  <si>
    <t>都市ガス</t>
  </si>
  <si>
    <t>ｋｇ</t>
  </si>
  <si>
    <t>液化石油ガス(LPG)</t>
  </si>
  <si>
    <t>(MJ/kg)</t>
  </si>
  <si>
    <t>ガソリン</t>
  </si>
  <si>
    <t>化石燃料合計</t>
  </si>
  <si>
    <t>新エネルギー合計</t>
  </si>
  <si>
    <t>実績</t>
  </si>
  <si>
    <t>割合（％）</t>
  </si>
  <si>
    <t>把握期間(事業年度）：</t>
    <rPh sb="0" eb="2">
      <t>ハアク</t>
    </rPh>
    <rPh sb="2" eb="4">
      <t>キカン</t>
    </rPh>
    <rPh sb="5" eb="7">
      <t>ジギョウ</t>
    </rPh>
    <rPh sb="7" eb="9">
      <t>ネンド</t>
    </rPh>
    <phoneticPr fontId="15"/>
  </si>
  <si>
    <t>～</t>
    <phoneticPr fontId="15"/>
  </si>
  <si>
    <t>作成日：</t>
    <rPh sb="0" eb="2">
      <t>サクセイ</t>
    </rPh>
    <rPh sb="2" eb="3">
      <t>ビ</t>
    </rPh>
    <phoneticPr fontId="15"/>
  </si>
  <si>
    <t>実施者名：</t>
    <rPh sb="0" eb="2">
      <t>ジッシ</t>
    </rPh>
    <rPh sb="2" eb="3">
      <t>シャ</t>
    </rPh>
    <rPh sb="3" eb="4">
      <t>メイ</t>
    </rPh>
    <phoneticPr fontId="15"/>
  </si>
  <si>
    <t>確認</t>
  </si>
  <si>
    <t>作成</t>
  </si>
  <si>
    <t>実施責任者</t>
  </si>
  <si>
    <t>※自分の役割と責任を自覚したことの確認として、署名する。</t>
  </si>
  <si>
    <t>保管：実施部門（部署）</t>
  </si>
  <si>
    <t>教育・訓練の実施</t>
  </si>
  <si>
    <t>実施及び運用</t>
  </si>
  <si>
    <t>火災対応手順書</t>
    <rPh sb="0" eb="2">
      <t>カサイ</t>
    </rPh>
    <rPh sb="2" eb="4">
      <t>タイオウ</t>
    </rPh>
    <rPh sb="4" eb="7">
      <t>テジュンショ</t>
    </rPh>
    <phoneticPr fontId="15"/>
  </si>
  <si>
    <t>グリーン購入</t>
    <rPh sb="4" eb="6">
      <t>コウニュウ</t>
    </rPh>
    <phoneticPr fontId="15"/>
  </si>
  <si>
    <t>○対象品目調査</t>
    <rPh sb="1" eb="3">
      <t>タイショウ</t>
    </rPh>
    <rPh sb="3" eb="5">
      <t>ヒンモク</t>
    </rPh>
    <rPh sb="5" eb="7">
      <t>チョウサ</t>
    </rPh>
    <phoneticPr fontId="15"/>
  </si>
  <si>
    <t>・自社による運搬時の表示、書類携行</t>
    <rPh sb="1" eb="3">
      <t>ジシャ</t>
    </rPh>
    <rPh sb="6" eb="8">
      <t>ウンパン</t>
    </rPh>
    <rPh sb="8" eb="9">
      <t>ジ</t>
    </rPh>
    <rPh sb="10" eb="12">
      <t>ヒョウジ</t>
    </rPh>
    <rPh sb="13" eb="15">
      <t>ショルイ</t>
    </rPh>
    <rPh sb="15" eb="17">
      <t>ケイコウ</t>
    </rPh>
    <phoneticPr fontId="15"/>
  </si>
  <si>
    <t>・産業廃棄物管理票交付等状況報告書の提出</t>
    <rPh sb="1" eb="3">
      <t>サンギョウ</t>
    </rPh>
    <rPh sb="3" eb="6">
      <t>ハイキブツ</t>
    </rPh>
    <rPh sb="6" eb="8">
      <t>カンリ</t>
    </rPh>
    <rPh sb="8" eb="9">
      <t>ヒョウ</t>
    </rPh>
    <rPh sb="9" eb="11">
      <t>コウフ</t>
    </rPh>
    <rPh sb="11" eb="12">
      <t>ナド</t>
    </rPh>
    <rPh sb="12" eb="14">
      <t>ジョウキョウ</t>
    </rPh>
    <rPh sb="14" eb="17">
      <t>ホウコクショ</t>
    </rPh>
    <rPh sb="18" eb="20">
      <t>テイシュツ</t>
    </rPh>
    <phoneticPr fontId="15"/>
  </si>
  <si>
    <t>新設（有　無）</t>
    <rPh sb="3" eb="4">
      <t>ア</t>
    </rPh>
    <rPh sb="5" eb="6">
      <t>ナ</t>
    </rPh>
    <phoneticPr fontId="15"/>
  </si>
  <si>
    <t>・契約書/許可証につき1回/年</t>
  </si>
  <si>
    <t>年間活動計画</t>
    <rPh sb="0" eb="2">
      <t>ネンカン</t>
    </rPh>
    <rPh sb="2" eb="4">
      <t>カツドウ</t>
    </rPh>
    <rPh sb="4" eb="6">
      <t>ケイカク</t>
    </rPh>
    <phoneticPr fontId="15"/>
  </si>
  <si>
    <t>環境教育</t>
    <rPh sb="0" eb="2">
      <t>カンキョウ</t>
    </rPh>
    <rPh sb="2" eb="4">
      <t>キョウイク</t>
    </rPh>
    <phoneticPr fontId="15"/>
  </si>
  <si>
    <t>特別管理</t>
    <rPh sb="0" eb="2">
      <t>トクベツ</t>
    </rPh>
    <rPh sb="2" eb="4">
      <t>カンリ</t>
    </rPh>
    <phoneticPr fontId="15"/>
  </si>
  <si>
    <t>二酸化炭素排出量削減</t>
    <rPh sb="0" eb="3">
      <t>ニサンカ</t>
    </rPh>
    <rPh sb="3" eb="5">
      <t>タンソ</t>
    </rPh>
    <rPh sb="5" eb="7">
      <t>ハイシュツ</t>
    </rPh>
    <rPh sb="7" eb="8">
      <t>リョウ</t>
    </rPh>
    <rPh sb="8" eb="10">
      <t>サクゲン</t>
    </rPh>
    <phoneticPr fontId="15"/>
  </si>
  <si>
    <t>悪臭防止法</t>
    <rPh sb="0" eb="2">
      <t>アクシュウ</t>
    </rPh>
    <rPh sb="2" eb="5">
      <t>ボウシホウ</t>
    </rPh>
    <phoneticPr fontId="15"/>
  </si>
  <si>
    <t>制定： 201*年*月**日</t>
    <rPh sb="0" eb="2">
      <t>セイテイ</t>
    </rPh>
    <rPh sb="8" eb="9">
      <t>ネン</t>
    </rPh>
    <rPh sb="10" eb="11">
      <t>ツキ</t>
    </rPh>
    <rPh sb="13" eb="14">
      <t>ニチ</t>
    </rPh>
    <phoneticPr fontId="15"/>
  </si>
  <si>
    <t>EA21書類を作成する順番</t>
    <rPh sb="4" eb="6">
      <t>ショルイ</t>
    </rPh>
    <rPh sb="7" eb="9">
      <t>サクセイ</t>
    </rPh>
    <rPh sb="11" eb="13">
      <t>ジュンバン</t>
    </rPh>
    <phoneticPr fontId="15"/>
  </si>
  <si>
    <t>本書ではガイドラインの番号順に様式や解説をしていますが、EA21書類を始めて作成される場合は作成する順番があります。次のフローに従って作成してください。（書類サンプルは全て添付のCDROMに収納されています）書類の書き方は本編を参照してください。</t>
    <rPh sb="0" eb="2">
      <t>ホンショ</t>
    </rPh>
    <rPh sb="11" eb="13">
      <t>バンゴウ</t>
    </rPh>
    <rPh sb="13" eb="14">
      <t>ジュン</t>
    </rPh>
    <rPh sb="15" eb="17">
      <t>ヨウシキ</t>
    </rPh>
    <rPh sb="18" eb="20">
      <t>カイセツ</t>
    </rPh>
    <rPh sb="32" eb="34">
      <t>ショルイ</t>
    </rPh>
    <rPh sb="35" eb="36">
      <t>ハジ</t>
    </rPh>
    <rPh sb="38" eb="40">
      <t>サクセイ</t>
    </rPh>
    <rPh sb="43" eb="45">
      <t>バアイ</t>
    </rPh>
    <rPh sb="46" eb="48">
      <t>サクセイ</t>
    </rPh>
    <rPh sb="50" eb="52">
      <t>ジュンバン</t>
    </rPh>
    <rPh sb="58" eb="59">
      <t>ツギ</t>
    </rPh>
    <rPh sb="64" eb="65">
      <t>シタガ</t>
    </rPh>
    <rPh sb="67" eb="69">
      <t>サクセイ</t>
    </rPh>
    <rPh sb="77" eb="79">
      <t>ショルイ</t>
    </rPh>
    <rPh sb="84" eb="85">
      <t>スベ</t>
    </rPh>
    <rPh sb="86" eb="88">
      <t>テンプ</t>
    </rPh>
    <rPh sb="95" eb="97">
      <t>シュウノウ</t>
    </rPh>
    <rPh sb="104" eb="106">
      <t>ショルイ</t>
    </rPh>
    <rPh sb="107" eb="108">
      <t>カ</t>
    </rPh>
    <rPh sb="109" eb="110">
      <t>カタ</t>
    </rPh>
    <rPh sb="111" eb="113">
      <t>ホンペン</t>
    </rPh>
    <rPh sb="114" eb="116">
      <t>サンショウ</t>
    </rPh>
    <phoneticPr fontId="15"/>
  </si>
  <si>
    <r>
      <t xml:space="preserve">使用テキスト
</t>
    </r>
    <r>
      <rPr>
        <sz val="9"/>
        <rFont val="ＭＳ 明朝"/>
        <family val="1"/>
        <charset val="128"/>
      </rPr>
      <t>（該当項目を■）</t>
    </r>
    <rPh sb="8" eb="10">
      <t>ガイトウ</t>
    </rPh>
    <rPh sb="10" eb="12">
      <t>コウモク</t>
    </rPh>
    <phoneticPr fontId="15"/>
  </si>
  <si>
    <t>環境上の苦情や要請などは必ず受け付けて、対応し、記録する。</t>
    <rPh sb="0" eb="2">
      <t>カンキョウ</t>
    </rPh>
    <rPh sb="2" eb="3">
      <t>ジョウ</t>
    </rPh>
    <rPh sb="4" eb="6">
      <t>クジョウ</t>
    </rPh>
    <rPh sb="7" eb="9">
      <t>ヨウセイ</t>
    </rPh>
    <rPh sb="12" eb="13">
      <t>カナラ</t>
    </rPh>
    <rPh sb="14" eb="15">
      <t>ウ</t>
    </rPh>
    <rPh sb="16" eb="17">
      <t>ツ</t>
    </rPh>
    <rPh sb="20" eb="22">
      <t>タイオウ</t>
    </rPh>
    <rPh sb="24" eb="26">
      <t>キロク</t>
    </rPh>
    <phoneticPr fontId="15"/>
  </si>
  <si>
    <t>□苦情　□要望　□提案　□行政とのやりとり　□その他</t>
    <rPh sb="1" eb="3">
      <t>クジョウ</t>
    </rPh>
    <rPh sb="5" eb="7">
      <t>ヨウボウ</t>
    </rPh>
    <rPh sb="9" eb="11">
      <t>テイアン</t>
    </rPh>
    <rPh sb="13" eb="15">
      <t>ギョウセイ</t>
    </rPh>
    <rPh sb="25" eb="26">
      <t>タ</t>
    </rPh>
    <phoneticPr fontId="15"/>
  </si>
  <si>
    <t>今期実績（月別）</t>
    <rPh sb="0" eb="2">
      <t>コンキ</t>
    </rPh>
    <rPh sb="2" eb="4">
      <t>ジッセキ</t>
    </rPh>
    <rPh sb="5" eb="7">
      <t>ツキベツ</t>
    </rPh>
    <phoneticPr fontId="15"/>
  </si>
  <si>
    <r>
      <t>基準年</t>
    </r>
    <r>
      <rPr>
        <sz val="11"/>
        <rFont val="ＭＳ Ｐゴシック"/>
        <family val="3"/>
        <charset val="128"/>
      </rPr>
      <t xml:space="preserve">   　　㎥</t>
    </r>
    <rPh sb="0" eb="2">
      <t>キジュン</t>
    </rPh>
    <rPh sb="2" eb="3">
      <t>ネン</t>
    </rPh>
    <phoneticPr fontId="15"/>
  </si>
  <si>
    <t>前期</t>
    <rPh sb="0" eb="2">
      <t>ゼンキ</t>
    </rPh>
    <phoneticPr fontId="15"/>
  </si>
  <si>
    <t>年</t>
    <rPh sb="0" eb="1">
      <t>ネン</t>
    </rPh>
    <phoneticPr fontId="15"/>
  </si>
  <si>
    <t>年度目標</t>
    <phoneticPr fontId="15"/>
  </si>
  <si>
    <t>納入する部品</t>
    <rPh sb="0" eb="2">
      <t>ノウニュウ</t>
    </rPh>
    <rPh sb="4" eb="6">
      <t>ブヒン</t>
    </rPh>
    <phoneticPr fontId="15"/>
  </si>
  <si>
    <t>建設リサイクル法</t>
    <rPh sb="0" eb="2">
      <t>ケンセツ</t>
    </rPh>
    <rPh sb="7" eb="8">
      <t>ホウ</t>
    </rPh>
    <phoneticPr fontId="15"/>
  </si>
  <si>
    <t>・平成19年度を基準に事業者ごとの再資源化率の目標達成を目指す</t>
    <rPh sb="1" eb="3">
      <t>ヘイセイ</t>
    </rPh>
    <rPh sb="5" eb="7">
      <t>ネンド</t>
    </rPh>
    <rPh sb="8" eb="10">
      <t>キジュン</t>
    </rPh>
    <rPh sb="11" eb="14">
      <t>ジギョウシャ</t>
    </rPh>
    <rPh sb="17" eb="21">
      <t>サイシゲンカ</t>
    </rPh>
    <rPh sb="21" eb="22">
      <t>リツ</t>
    </rPh>
    <rPh sb="23" eb="25">
      <t>モクヒョウ</t>
    </rPh>
    <rPh sb="25" eb="27">
      <t>タッセイ</t>
    </rPh>
    <rPh sb="28" eb="30">
      <t>メザ</t>
    </rPh>
    <phoneticPr fontId="15"/>
  </si>
  <si>
    <t>大阪府条例</t>
    <rPh sb="0" eb="3">
      <t>オオサカフ</t>
    </rPh>
    <rPh sb="3" eb="5">
      <t>ジョウレイ</t>
    </rPh>
    <phoneticPr fontId="15"/>
  </si>
  <si>
    <t>新設・変更時</t>
    <rPh sb="0" eb="2">
      <t>シンセツ</t>
    </rPh>
    <rPh sb="3" eb="5">
      <t>ヘンコウ</t>
    </rPh>
    <rPh sb="5" eb="6">
      <t>ジ</t>
    </rPh>
    <phoneticPr fontId="15"/>
  </si>
  <si>
    <t>条項</t>
    <rPh sb="0" eb="2">
      <t>ジョウコウ</t>
    </rPh>
    <phoneticPr fontId="15"/>
  </si>
  <si>
    <t>・委託基準：一廃収集業者の許可の確認</t>
    <rPh sb="1" eb="3">
      <t>イタク</t>
    </rPh>
    <rPh sb="3" eb="5">
      <t>キジュン</t>
    </rPh>
    <rPh sb="6" eb="7">
      <t>イチ</t>
    </rPh>
    <rPh sb="7" eb="8">
      <t>ハイ</t>
    </rPh>
    <rPh sb="8" eb="10">
      <t>シュウシュウ</t>
    </rPh>
    <rPh sb="16" eb="18">
      <t>カクニン</t>
    </rPh>
    <phoneticPr fontId="15"/>
  </si>
  <si>
    <t>・特別管理廃棄物の帳簿の作成</t>
    <rPh sb="1" eb="3">
      <t>トクベツ</t>
    </rPh>
    <rPh sb="3" eb="5">
      <t>カンリ</t>
    </rPh>
    <rPh sb="5" eb="8">
      <t>ハイキブツ</t>
    </rPh>
    <phoneticPr fontId="15"/>
  </si>
  <si>
    <t>・排出基準の遵守</t>
    <rPh sb="1" eb="3">
      <t>ハイシュツ</t>
    </rPh>
    <rPh sb="3" eb="5">
      <t>キジュン</t>
    </rPh>
    <rPh sb="6" eb="8">
      <t>ジュンシュ</t>
    </rPh>
    <phoneticPr fontId="15"/>
  </si>
  <si>
    <t>法12条</t>
    <rPh sb="0" eb="1">
      <t>ホウ</t>
    </rPh>
    <rPh sb="3" eb="4">
      <t>ジョウ</t>
    </rPh>
    <phoneticPr fontId="15"/>
  </si>
  <si>
    <t>数値目標</t>
    <rPh sb="0" eb="2">
      <t>スウチ</t>
    </rPh>
    <rPh sb="2" eb="4">
      <t>モクヒョウ</t>
    </rPh>
    <phoneticPr fontId="15"/>
  </si>
  <si>
    <r>
      <t>緊</t>
    </r>
    <r>
      <rPr>
        <b/>
        <sz val="16"/>
        <rFont val="ＭＳ ゴシック"/>
        <family val="3"/>
        <charset val="128"/>
      </rPr>
      <t>急</t>
    </r>
    <r>
      <rPr>
        <b/>
        <sz val="15.5"/>
        <rFont val="ＭＳ ゴシック"/>
        <family val="3"/>
        <charset val="128"/>
      </rPr>
      <t>事</t>
    </r>
    <r>
      <rPr>
        <b/>
        <sz val="15.5"/>
        <rFont val="ＭＳ ゴシック"/>
        <family val="3"/>
        <charset val="128"/>
      </rPr>
      <t>態　試行・訓練</t>
    </r>
    <rPh sb="5" eb="7">
      <t>シコウ</t>
    </rPh>
    <rPh sb="8" eb="10">
      <t>クンレン</t>
    </rPh>
    <phoneticPr fontId="15"/>
  </si>
  <si>
    <t>試行・訓練の内容</t>
    <rPh sb="0" eb="2">
      <t>シコウ</t>
    </rPh>
    <phoneticPr fontId="15"/>
  </si>
  <si>
    <t>試行・訓練結果の評価</t>
    <rPh sb="0" eb="2">
      <t>シコウ</t>
    </rPh>
    <rPh sb="3" eb="5">
      <t>クンレン</t>
    </rPh>
    <rPh sb="5" eb="7">
      <t>ケッカ</t>
    </rPh>
    <rPh sb="8" eb="10">
      <t>ヒョウカ</t>
    </rPh>
    <phoneticPr fontId="15"/>
  </si>
  <si>
    <t>　□環境経営システム　　□環境目標・活動計画　　□事故・緊急事態　　□外部からの苦情　　□法規　　　□その他　（いずれかを■）　　　　　</t>
    <rPh sb="18" eb="20">
      <t>カツドウ</t>
    </rPh>
    <rPh sb="20" eb="22">
      <t>ケイカク</t>
    </rPh>
    <rPh sb="25" eb="27">
      <t>ジコ</t>
    </rPh>
    <rPh sb="28" eb="30">
      <t>キンキュウ</t>
    </rPh>
    <rPh sb="30" eb="32">
      <t>ジタイ</t>
    </rPh>
    <rPh sb="35" eb="37">
      <t>ガイブ</t>
    </rPh>
    <rPh sb="40" eb="42">
      <t>クジョウ</t>
    </rPh>
    <rPh sb="45" eb="47">
      <t>ホウキ</t>
    </rPh>
    <rPh sb="53" eb="54">
      <t>タ</t>
    </rPh>
    <phoneticPr fontId="15"/>
  </si>
  <si>
    <r>
      <t>１．問題となった</t>
    </r>
    <r>
      <rPr>
        <b/>
        <sz val="11"/>
        <rFont val="ＭＳ 明朝"/>
        <family val="1"/>
        <charset val="128"/>
      </rPr>
      <t>事項</t>
    </r>
    <r>
      <rPr>
        <b/>
        <sz val="11"/>
        <rFont val="Century"/>
        <family val="1"/>
      </rPr>
      <t xml:space="preserve"> </t>
    </r>
    <rPh sb="2" eb="4">
      <t>モンダイ</t>
    </rPh>
    <phoneticPr fontId="15"/>
  </si>
  <si>
    <r>
      <t>２．是正処置</t>
    </r>
    <r>
      <rPr>
        <sz val="11"/>
        <rFont val="ＭＳ 明朝"/>
        <family val="1"/>
        <charset val="128"/>
      </rPr>
      <t>（再発防止）</t>
    </r>
    <rPh sb="7" eb="9">
      <t>サイハツ</t>
    </rPh>
    <rPh sb="9" eb="11">
      <t>ボウシ</t>
    </rPh>
    <phoneticPr fontId="15"/>
  </si>
  <si>
    <r>
      <t>３．予防処置</t>
    </r>
    <r>
      <rPr>
        <sz val="11"/>
        <rFont val="ＭＳ 明朝"/>
        <family val="1"/>
        <charset val="128"/>
      </rPr>
      <t>（潜在的な原因の除去）　　　　　　□必要　　　　　□不要</t>
    </r>
    <rPh sb="7" eb="10">
      <t>センザイテキ</t>
    </rPh>
    <rPh sb="11" eb="13">
      <t>ゲンイン</t>
    </rPh>
    <rPh sb="14" eb="16">
      <t>ジョキョ</t>
    </rPh>
    <phoneticPr fontId="15"/>
  </si>
  <si>
    <t>③　手順書を改訂した場合は必要に応じて試行・訓練を行う。</t>
    <rPh sb="2" eb="5">
      <t>テジュンショ</t>
    </rPh>
    <rPh sb="6" eb="8">
      <t>カイテイ</t>
    </rPh>
    <rPh sb="10" eb="12">
      <t>バアイ</t>
    </rPh>
    <rPh sb="13" eb="15">
      <t>ヒツヨウ</t>
    </rPh>
    <rPh sb="16" eb="17">
      <t>オウ</t>
    </rPh>
    <rPh sb="19" eb="21">
      <t>シコウ</t>
    </rPh>
    <rPh sb="22" eb="24">
      <t>クンレン</t>
    </rPh>
    <rPh sb="25" eb="26">
      <t>オコナ</t>
    </rPh>
    <phoneticPr fontId="15"/>
  </si>
  <si>
    <t>訓練：決められた手順通りにできるようにすること
試行：手順が適切であるか　機能が正常であるか
　　　　決められた手順通りに行動できるか</t>
    <rPh sb="0" eb="2">
      <t>クンレン</t>
    </rPh>
    <rPh sb="3" eb="4">
      <t>キ</t>
    </rPh>
    <rPh sb="8" eb="10">
      <t>テジュン</t>
    </rPh>
    <rPh sb="10" eb="11">
      <t>トオ</t>
    </rPh>
    <rPh sb="24" eb="26">
      <t>シコウ</t>
    </rPh>
    <rPh sb="27" eb="29">
      <t>テジュン</t>
    </rPh>
    <rPh sb="30" eb="32">
      <t>テキセツ</t>
    </rPh>
    <rPh sb="37" eb="39">
      <t>キノウ</t>
    </rPh>
    <rPh sb="40" eb="42">
      <t>セイジョウ</t>
    </rPh>
    <rPh sb="51" eb="52">
      <t>キ</t>
    </rPh>
    <rPh sb="56" eb="58">
      <t>テジュン</t>
    </rPh>
    <rPh sb="58" eb="59">
      <t>トオ</t>
    </rPh>
    <rPh sb="61" eb="63">
      <t>コウドウ</t>
    </rPh>
    <phoneticPr fontId="15"/>
  </si>
  <si>
    <t>・想定した緊急事態への対応策を試行・訓練を実施した場合に記録する</t>
    <rPh sb="1" eb="3">
      <t>ソウテイ</t>
    </rPh>
    <rPh sb="11" eb="13">
      <t>タイオウ</t>
    </rPh>
    <rPh sb="13" eb="14">
      <t>サク</t>
    </rPh>
    <rPh sb="15" eb="17">
      <t>シコウ</t>
    </rPh>
    <rPh sb="18" eb="20">
      <t>クンレン</t>
    </rPh>
    <rPh sb="21" eb="23">
      <t>ジッシ</t>
    </rPh>
    <rPh sb="25" eb="27">
      <t>バアイ</t>
    </rPh>
    <rPh sb="28" eb="30">
      <t>キロク</t>
    </rPh>
    <phoneticPr fontId="15"/>
  </si>
  <si>
    <t>・試行は手順が有効であるか、機器が適切に機能するか、手順書通りに実施できたかを確認すること</t>
    <rPh sb="1" eb="3">
      <t>シコウ</t>
    </rPh>
    <rPh sb="4" eb="6">
      <t>テジュン</t>
    </rPh>
    <rPh sb="7" eb="9">
      <t>ユウコウ</t>
    </rPh>
    <rPh sb="14" eb="16">
      <t>キキ</t>
    </rPh>
    <rPh sb="17" eb="19">
      <t>テキセツ</t>
    </rPh>
    <rPh sb="20" eb="22">
      <t>キノウ</t>
    </rPh>
    <rPh sb="26" eb="29">
      <t>テジュンショ</t>
    </rPh>
    <rPh sb="29" eb="30">
      <t>トオ</t>
    </rPh>
    <rPh sb="32" eb="34">
      <t>ジッシ</t>
    </rPh>
    <rPh sb="39" eb="41">
      <t>カクニン</t>
    </rPh>
    <phoneticPr fontId="15"/>
  </si>
  <si>
    <t>・有害性の少ない資材の購入</t>
    <rPh sb="1" eb="4">
      <t>ユウガイセイ</t>
    </rPh>
    <rPh sb="5" eb="6">
      <t>スク</t>
    </rPh>
    <rPh sb="8" eb="10">
      <t>シザイ</t>
    </rPh>
    <rPh sb="11" eb="13">
      <t>コウニュウ</t>
    </rPh>
    <phoneticPr fontId="15"/>
  </si>
  <si>
    <t>・省エネ性能の高い電気製品の購入</t>
    <rPh sb="1" eb="2">
      <t>ショウ</t>
    </rPh>
    <rPh sb="4" eb="6">
      <t>セイノウ</t>
    </rPh>
    <rPh sb="7" eb="8">
      <t>タカ</t>
    </rPh>
    <rPh sb="9" eb="11">
      <t>デンキ</t>
    </rPh>
    <rPh sb="11" eb="13">
      <t>セイヒン</t>
    </rPh>
    <rPh sb="14" eb="16">
      <t>コウニュウ</t>
    </rPh>
    <phoneticPr fontId="15"/>
  </si>
  <si>
    <t>・燃費のよい自動車の採用</t>
    <rPh sb="1" eb="3">
      <t>ネンピ</t>
    </rPh>
    <rPh sb="6" eb="9">
      <t>ジドウシャ</t>
    </rPh>
    <rPh sb="10" eb="12">
      <t>サイヨウ</t>
    </rPh>
    <phoneticPr fontId="15"/>
  </si>
  <si>
    <t>・環境方針・目標・活動計画の周知</t>
    <rPh sb="1" eb="3">
      <t>カンキョウ</t>
    </rPh>
    <rPh sb="3" eb="5">
      <t>ホウシン</t>
    </rPh>
    <rPh sb="6" eb="8">
      <t>モクヒョウ</t>
    </rPh>
    <rPh sb="9" eb="11">
      <t>カツドウ</t>
    </rPh>
    <rPh sb="11" eb="13">
      <t>ケイカク</t>
    </rPh>
    <rPh sb="14" eb="16">
      <t>シュウチ</t>
    </rPh>
    <phoneticPr fontId="15"/>
  </si>
  <si>
    <t>・環境目標・環境活動進捗状況確認・評価</t>
    <rPh sb="1" eb="3">
      <t>カンキョウ</t>
    </rPh>
    <rPh sb="3" eb="5">
      <t>モクヒョウ</t>
    </rPh>
    <rPh sb="6" eb="8">
      <t>カンキョウ</t>
    </rPh>
    <rPh sb="8" eb="10">
      <t>カツドウ</t>
    </rPh>
    <rPh sb="10" eb="12">
      <t>シンチョク</t>
    </rPh>
    <rPh sb="12" eb="14">
      <t>ジョウキョウ</t>
    </rPh>
    <rPh sb="14" eb="16">
      <t>カクニン</t>
    </rPh>
    <rPh sb="17" eb="19">
      <t>ヒョウカ</t>
    </rPh>
    <phoneticPr fontId="15"/>
  </si>
  <si>
    <t>・資格取得・更新のため研修会参加</t>
    <rPh sb="1" eb="3">
      <t>シカク</t>
    </rPh>
    <rPh sb="3" eb="5">
      <t>シュトク</t>
    </rPh>
    <rPh sb="6" eb="8">
      <t>コウシン</t>
    </rPh>
    <rPh sb="11" eb="14">
      <t>ケンシュウカイ</t>
    </rPh>
    <rPh sb="14" eb="16">
      <t>サンカ</t>
    </rPh>
    <phoneticPr fontId="15"/>
  </si>
  <si>
    <t>・作成と地域事務局への送付</t>
    <rPh sb="1" eb="3">
      <t>サクセイ</t>
    </rPh>
    <rPh sb="4" eb="6">
      <t>チイキ</t>
    </rPh>
    <rPh sb="6" eb="9">
      <t>ジムキョク</t>
    </rPh>
    <rPh sb="11" eb="13">
      <t>ソウフ</t>
    </rPh>
    <phoneticPr fontId="15"/>
  </si>
  <si>
    <t>持ち回り</t>
    <rPh sb="0" eb="1">
      <t>モ</t>
    </rPh>
    <rPh sb="2" eb="3">
      <t>マワ</t>
    </rPh>
    <phoneticPr fontId="15"/>
  </si>
  <si>
    <t>集計量確認</t>
    <rPh sb="0" eb="2">
      <t>シュウケイ</t>
    </rPh>
    <rPh sb="2" eb="3">
      <t>リョウ</t>
    </rPh>
    <rPh sb="3" eb="5">
      <t>カクニン</t>
    </rPh>
    <phoneticPr fontId="15"/>
  </si>
  <si>
    <t>農林水産省</t>
    <rPh sb="0" eb="2">
      <t>ノウリン</t>
    </rPh>
    <rPh sb="2" eb="5">
      <t>スイサンショウ</t>
    </rPh>
    <phoneticPr fontId="15"/>
  </si>
  <si>
    <t>ボンベ類の転倒防止、40℃以下、警戒標など</t>
    <rPh sb="3" eb="4">
      <t>ルイ</t>
    </rPh>
    <phoneticPr fontId="15"/>
  </si>
  <si>
    <t>・法15条、一般則6条2項8号、一般則6条1項42号
・法44条、容器保安規則4条</t>
    <rPh sb="1" eb="2">
      <t>ホウ</t>
    </rPh>
    <rPh sb="4" eb="5">
      <t>ジョウ</t>
    </rPh>
    <rPh sb="6" eb="8">
      <t>イッパン</t>
    </rPh>
    <rPh sb="8" eb="9">
      <t>ソク</t>
    </rPh>
    <rPh sb="10" eb="11">
      <t>ジョウ</t>
    </rPh>
    <rPh sb="12" eb="13">
      <t>コウ</t>
    </rPh>
    <rPh sb="14" eb="15">
      <t>ゴウ</t>
    </rPh>
    <rPh sb="16" eb="18">
      <t>イッパン</t>
    </rPh>
    <rPh sb="18" eb="19">
      <t>ソク</t>
    </rPh>
    <rPh sb="20" eb="21">
      <t>ジョウ</t>
    </rPh>
    <rPh sb="22" eb="23">
      <t>コウ</t>
    </rPh>
    <rPh sb="25" eb="26">
      <t>ゴウ</t>
    </rPh>
    <rPh sb="28" eb="29">
      <t>ホウ</t>
    </rPh>
    <rPh sb="31" eb="32">
      <t>ジョウ</t>
    </rPh>
    <rPh sb="33" eb="35">
      <t>ヨウキ</t>
    </rPh>
    <rPh sb="35" eb="37">
      <t>ホアン</t>
    </rPh>
    <rPh sb="37" eb="39">
      <t>キソク</t>
    </rPh>
    <rPh sb="40" eb="41">
      <t>ジョウ</t>
    </rPh>
    <phoneticPr fontId="15"/>
  </si>
  <si>
    <t>・高圧ガス容器置場や充てん容器は、容器置場の技術上の基準に従う。
・容器の定期検査</t>
    <rPh sb="5" eb="7">
      <t>ヨウキ</t>
    </rPh>
    <rPh sb="7" eb="8">
      <t>オ</t>
    </rPh>
    <rPh sb="8" eb="9">
      <t>バ</t>
    </rPh>
    <rPh sb="10" eb="11">
      <t>ジュウ</t>
    </rPh>
    <rPh sb="13" eb="15">
      <t>ヨウキ</t>
    </rPh>
    <rPh sb="17" eb="19">
      <t>ヨウキ</t>
    </rPh>
    <rPh sb="19" eb="20">
      <t>オ</t>
    </rPh>
    <rPh sb="20" eb="21">
      <t>バ</t>
    </rPh>
    <rPh sb="22" eb="24">
      <t>ギジュツ</t>
    </rPh>
    <rPh sb="24" eb="25">
      <t>ジョウ</t>
    </rPh>
    <rPh sb="26" eb="28">
      <t>キジュン</t>
    </rPh>
    <rPh sb="29" eb="30">
      <t>シタガ</t>
    </rPh>
    <rPh sb="34" eb="36">
      <t>ヨウキ</t>
    </rPh>
    <rPh sb="37" eb="39">
      <t>テイキ</t>
    </rPh>
    <rPh sb="39" eb="41">
      <t>ケンサ</t>
    </rPh>
    <phoneticPr fontId="15"/>
  </si>
  <si>
    <t>登録書(製造は5年毎、販売は6年毎）</t>
    <rPh sb="0" eb="2">
      <t>トウロク</t>
    </rPh>
    <rPh sb="2" eb="3">
      <t>ショ</t>
    </rPh>
    <rPh sb="4" eb="6">
      <t>セイゾウ</t>
    </rPh>
    <rPh sb="8" eb="10">
      <t>ネンゴト</t>
    </rPh>
    <rPh sb="11" eb="13">
      <t>ハンバイ</t>
    </rPh>
    <rPh sb="15" eb="17">
      <t>ネンゴト</t>
    </rPh>
    <phoneticPr fontId="15"/>
  </si>
  <si>
    <t>総務</t>
    <rPh sb="0" eb="2">
      <t>ソウム</t>
    </rPh>
    <phoneticPr fontId="15"/>
  </si>
  <si>
    <t>大臣、知事</t>
    <rPh sb="0" eb="2">
      <t>ダイジン</t>
    </rPh>
    <rPh sb="3" eb="5">
      <t>チジ</t>
    </rPh>
    <phoneticPr fontId="15"/>
  </si>
  <si>
    <t>取扱責任者</t>
    <rPh sb="0" eb="1">
      <t>ト</t>
    </rPh>
    <rPh sb="1" eb="2">
      <t>アツカ</t>
    </rPh>
    <rPh sb="2" eb="5">
      <t>セキニンシャ</t>
    </rPh>
    <phoneticPr fontId="15"/>
  </si>
  <si>
    <t>○販売開始・更新</t>
    <rPh sb="1" eb="3">
      <t>ハンバイ</t>
    </rPh>
    <rPh sb="3" eb="5">
      <t>カイシ</t>
    </rPh>
    <rPh sb="6" eb="8">
      <t>コウシン</t>
    </rPh>
    <phoneticPr fontId="15"/>
  </si>
  <si>
    <t>○製造開始</t>
    <rPh sb="1" eb="3">
      <t>セイゾウ</t>
    </rPh>
    <rPh sb="3" eb="5">
      <t>カイシ</t>
    </rPh>
    <phoneticPr fontId="15"/>
  </si>
  <si>
    <t>年1回（更新期限確認）</t>
    <rPh sb="0" eb="1">
      <t>ネン</t>
    </rPh>
    <rPh sb="2" eb="3">
      <t>カイ</t>
    </rPh>
    <rPh sb="4" eb="6">
      <t>コウシン</t>
    </rPh>
    <rPh sb="6" eb="8">
      <t>キゲン</t>
    </rPh>
    <rPh sb="8" eb="10">
      <t>カクニン</t>
    </rPh>
    <phoneticPr fontId="15"/>
  </si>
  <si>
    <t>有毒化学品</t>
    <rPh sb="0" eb="2">
      <t>ユウドク</t>
    </rPh>
    <rPh sb="2" eb="5">
      <t>カガクヒン</t>
    </rPh>
    <phoneticPr fontId="15"/>
  </si>
  <si>
    <t>法4条</t>
    <rPh sb="0" eb="1">
      <t>ホウ</t>
    </rPh>
    <rPh sb="2" eb="3">
      <t>ジョウ</t>
    </rPh>
    <phoneticPr fontId="15"/>
  </si>
  <si>
    <t>製造業者の大臣登録、販売業者の知事申請</t>
    <rPh sb="0" eb="2">
      <t>セイゾウ</t>
    </rPh>
    <rPh sb="2" eb="3">
      <t>ギョウ</t>
    </rPh>
    <rPh sb="3" eb="4">
      <t>モノ</t>
    </rPh>
    <rPh sb="5" eb="7">
      <t>ダイジン</t>
    </rPh>
    <rPh sb="7" eb="9">
      <t>トウロク</t>
    </rPh>
    <rPh sb="10" eb="12">
      <t>ハンバイ</t>
    </rPh>
    <rPh sb="12" eb="14">
      <t>ギョウシャ</t>
    </rPh>
    <rPh sb="15" eb="17">
      <t>チジ</t>
    </rPh>
    <rPh sb="17" eb="19">
      <t>シンセイ</t>
    </rPh>
    <phoneticPr fontId="15"/>
  </si>
  <si>
    <t>○事故・盗難時</t>
    <rPh sb="1" eb="3">
      <t>ジコ</t>
    </rPh>
    <rPh sb="4" eb="6">
      <t>トウナン</t>
    </rPh>
    <rPh sb="6" eb="7">
      <t>ジ</t>
    </rPh>
    <phoneticPr fontId="15"/>
  </si>
  <si>
    <t>試薬類含む有毒化学品</t>
    <rPh sb="0" eb="2">
      <t>シヤク</t>
    </rPh>
    <rPh sb="2" eb="3">
      <t>ルイ</t>
    </rPh>
    <rPh sb="3" eb="4">
      <t>フク</t>
    </rPh>
    <rPh sb="5" eb="6">
      <t>アリ</t>
    </rPh>
    <rPh sb="6" eb="7">
      <t>ドク</t>
    </rPh>
    <rPh sb="7" eb="10">
      <t>カガクヒン</t>
    </rPh>
    <phoneticPr fontId="15"/>
  </si>
  <si>
    <t>法11条、法12条
法16条の２</t>
    <rPh sb="0" eb="1">
      <t>ホウ</t>
    </rPh>
    <rPh sb="3" eb="4">
      <t>ジョウ</t>
    </rPh>
    <rPh sb="5" eb="6">
      <t>ホウ</t>
    </rPh>
    <rPh sb="8" eb="9">
      <t>ジョウ</t>
    </rPh>
    <rPh sb="10" eb="11">
      <t>ホウ</t>
    </rPh>
    <rPh sb="13" eb="14">
      <t>ジョウ</t>
    </rPh>
    <phoneticPr fontId="15"/>
  </si>
  <si>
    <t>・盗難／漏洩防止
・容器、貯蔵場所に表示
・事故･盗難時届出（警察など）</t>
    <rPh sb="13" eb="15">
      <t>チョゾウ</t>
    </rPh>
    <rPh sb="15" eb="17">
      <t>バショ</t>
    </rPh>
    <rPh sb="22" eb="24">
      <t>ジコ</t>
    </rPh>
    <rPh sb="25" eb="27">
      <t>トウナン</t>
    </rPh>
    <rPh sb="27" eb="28">
      <t>ジ</t>
    </rPh>
    <rPh sb="28" eb="30">
      <t>トドケデ</t>
    </rPh>
    <phoneticPr fontId="15"/>
  </si>
  <si>
    <t>法8条</t>
    <rPh sb="0" eb="1">
      <t>ホウ</t>
    </rPh>
    <rPh sb="2" eb="3">
      <t>ジョウ</t>
    </rPh>
    <phoneticPr fontId="15"/>
  </si>
  <si>
    <t>法3条</t>
    <rPh sb="0" eb="1">
      <t>ホウ</t>
    </rPh>
    <rPh sb="2" eb="3">
      <t>ジョウ</t>
    </rPh>
    <phoneticPr fontId="15"/>
  </si>
  <si>
    <t>・例：トルエン
・敷地境界、気体排出口、排出水</t>
    <rPh sb="1" eb="2">
      <t>レイ</t>
    </rPh>
    <phoneticPr fontId="15"/>
  </si>
  <si>
    <t>地方条例で指定地域の指定</t>
    <rPh sb="0" eb="2">
      <t>チホウ</t>
    </rPh>
    <rPh sb="2" eb="4">
      <t>ジョウレイ</t>
    </rPh>
    <rPh sb="5" eb="7">
      <t>シテイ</t>
    </rPh>
    <rPh sb="7" eb="9">
      <t>チイキ</t>
    </rPh>
    <rPh sb="10" eb="12">
      <t>シテイ</t>
    </rPh>
    <phoneticPr fontId="15"/>
  </si>
  <si>
    <t>法7条</t>
    <rPh sb="0" eb="1">
      <t>ホウ</t>
    </rPh>
    <rPh sb="2" eb="3">
      <t>ジョウ</t>
    </rPh>
    <phoneticPr fontId="15"/>
  </si>
  <si>
    <t>市町村火災予防条例：指定可燃物の指定数量の5倍以上の届出</t>
    <rPh sb="0" eb="3">
      <t>シチョウソン</t>
    </rPh>
    <rPh sb="3" eb="5">
      <t>カサイ</t>
    </rPh>
    <rPh sb="5" eb="7">
      <t>ヨボウ</t>
    </rPh>
    <rPh sb="7" eb="9">
      <t>ジョウレイ</t>
    </rPh>
    <phoneticPr fontId="15"/>
  </si>
  <si>
    <t>指定可燃物の扱い</t>
    <rPh sb="0" eb="2">
      <t>シテイ</t>
    </rPh>
    <rPh sb="2" eb="4">
      <t>カネン</t>
    </rPh>
    <rPh sb="4" eb="5">
      <t>ブツ</t>
    </rPh>
    <rPh sb="6" eb="7">
      <t>アツカ</t>
    </rPh>
    <phoneticPr fontId="15"/>
  </si>
  <si>
    <t>市町村火災予防条例：危険物保管の指定数量1/5以上の届出</t>
    <rPh sb="0" eb="3">
      <t>シチョウソン</t>
    </rPh>
    <rPh sb="3" eb="5">
      <t>カサイ</t>
    </rPh>
    <rPh sb="5" eb="7">
      <t>ヨボウ</t>
    </rPh>
    <rPh sb="7" eb="9">
      <t>ジョウレイ</t>
    </rPh>
    <phoneticPr fontId="15"/>
  </si>
  <si>
    <t>指定数量未満の危険物保管の扱い</t>
    <rPh sb="0" eb="2">
      <t>シテイ</t>
    </rPh>
    <rPh sb="2" eb="4">
      <t>スウリョウ</t>
    </rPh>
    <rPh sb="4" eb="6">
      <t>ミマン</t>
    </rPh>
    <rPh sb="7" eb="9">
      <t>キケン</t>
    </rPh>
    <rPh sb="9" eb="10">
      <t>ブツ</t>
    </rPh>
    <rPh sb="10" eb="12">
      <t>ホカン</t>
    </rPh>
    <rPh sb="13" eb="14">
      <t>アツカ</t>
    </rPh>
    <phoneticPr fontId="15"/>
  </si>
  <si>
    <t>法14条</t>
    <rPh sb="0" eb="1">
      <t>ホウ</t>
    </rPh>
    <rPh sb="3" eb="4">
      <t>ジョウ</t>
    </rPh>
    <phoneticPr fontId="15"/>
  </si>
  <si>
    <t>知事・経産省</t>
    <rPh sb="3" eb="6">
      <t>ケイサンショウ</t>
    </rPh>
    <phoneticPr fontId="15"/>
  </si>
  <si>
    <t>翌年6月まで</t>
    <rPh sb="0" eb="2">
      <t>ヨクトシ</t>
    </rPh>
    <rPh sb="3" eb="4">
      <t>ツキ</t>
    </rPh>
    <phoneticPr fontId="15"/>
  </si>
  <si>
    <t>法6条</t>
    <rPh sb="0" eb="1">
      <t>ホウ</t>
    </rPh>
    <rPh sb="2" eb="3">
      <t>ジョウ</t>
    </rPh>
    <phoneticPr fontId="15"/>
  </si>
  <si>
    <t>・第1種指定化学物質取扱者は排出・移動量を報告（年間取扱量１トン以上で従業員21名以上の場合）</t>
    <rPh sb="1" eb="2">
      <t>ダイ</t>
    </rPh>
    <rPh sb="3" eb="4">
      <t>シュ</t>
    </rPh>
    <rPh sb="4" eb="6">
      <t>シテイ</t>
    </rPh>
    <rPh sb="6" eb="8">
      <t>カガク</t>
    </rPh>
    <rPh sb="8" eb="10">
      <t>ブッシツ</t>
    </rPh>
    <rPh sb="10" eb="12">
      <t>トリアツカイ</t>
    </rPh>
    <rPh sb="12" eb="13">
      <t>シャ</t>
    </rPh>
    <rPh sb="14" eb="16">
      <t>ハイシュツ</t>
    </rPh>
    <rPh sb="17" eb="19">
      <t>イドウ</t>
    </rPh>
    <rPh sb="19" eb="20">
      <t>リョウ</t>
    </rPh>
    <rPh sb="21" eb="23">
      <t>ホウコク</t>
    </rPh>
    <rPh sb="24" eb="26">
      <t>ネンカン</t>
    </rPh>
    <rPh sb="26" eb="28">
      <t>トリアツカイ</t>
    </rPh>
    <rPh sb="28" eb="29">
      <t>リョウ</t>
    </rPh>
    <rPh sb="32" eb="34">
      <t>イジョウ</t>
    </rPh>
    <rPh sb="35" eb="38">
      <t>ジュウギョウイン</t>
    </rPh>
    <rPh sb="40" eb="41">
      <t>メイ</t>
    </rPh>
    <rPh sb="41" eb="43">
      <t>イジョウ</t>
    </rPh>
    <rPh sb="44" eb="46">
      <t>バアイ</t>
    </rPh>
    <phoneticPr fontId="15"/>
  </si>
  <si>
    <t>地方条例によっては定期報告</t>
    <rPh sb="0" eb="2">
      <t>チホウ</t>
    </rPh>
    <rPh sb="2" eb="4">
      <t>ジョウレイ</t>
    </rPh>
    <rPh sb="9" eb="11">
      <t>テイキ</t>
    </rPh>
    <rPh sb="11" eb="13">
      <t>ホウコク</t>
    </rPh>
    <phoneticPr fontId="15"/>
  </si>
  <si>
    <t>・特定施設の事前届出</t>
    <rPh sb="6" eb="8">
      <t>ジゼン</t>
    </rPh>
    <phoneticPr fontId="15"/>
  </si>
  <si>
    <t>則8条の18</t>
    <rPh sb="0" eb="1">
      <t>ソク</t>
    </rPh>
    <rPh sb="2" eb="3">
      <t>ジョウ</t>
    </rPh>
    <phoneticPr fontId="15"/>
  </si>
  <si>
    <t>則8条</t>
    <rPh sb="0" eb="1">
      <t>ソク</t>
    </rPh>
    <rPh sb="2" eb="3">
      <t>ジョウ</t>
    </rPh>
    <phoneticPr fontId="15"/>
  </si>
  <si>
    <t>（法律、規則、施行令）</t>
    <rPh sb="1" eb="3">
      <t>ホウリツ</t>
    </rPh>
    <rPh sb="4" eb="6">
      <t>キソク</t>
    </rPh>
    <rPh sb="7" eb="9">
      <t>セコウ</t>
    </rPh>
    <rPh sb="9" eb="10">
      <t>レイ</t>
    </rPh>
    <phoneticPr fontId="15"/>
  </si>
  <si>
    <t>食品廃棄物</t>
    <rPh sb="0" eb="2">
      <t>ショクヒン</t>
    </rPh>
    <rPh sb="2" eb="4">
      <t>ハイキ</t>
    </rPh>
    <rPh sb="4" eb="5">
      <t>ブツ</t>
    </rPh>
    <phoneticPr fontId="15"/>
  </si>
  <si>
    <t>定期報告義務
・前年度の発生量が100トン以上、発生量・食品循環資源の再生利用等の状況を報告（・フランチャイズチェーン店では、集計量で100トン以上）</t>
    <rPh sb="8" eb="11">
      <t>ゼンネンド</t>
    </rPh>
    <rPh sb="12" eb="14">
      <t>ハッセイ</t>
    </rPh>
    <rPh sb="14" eb="15">
      <t>リョウ</t>
    </rPh>
    <rPh sb="21" eb="23">
      <t>イジョウ</t>
    </rPh>
    <rPh sb="24" eb="26">
      <t>ハッセイ</t>
    </rPh>
    <rPh sb="26" eb="27">
      <t>リョウ</t>
    </rPh>
    <rPh sb="28" eb="30">
      <t>ショクヒン</t>
    </rPh>
    <rPh sb="30" eb="32">
      <t>ジュンカン</t>
    </rPh>
    <rPh sb="32" eb="34">
      <t>シゲン</t>
    </rPh>
    <rPh sb="35" eb="37">
      <t>サイセイ</t>
    </rPh>
    <rPh sb="37" eb="40">
      <t>リヨウナド</t>
    </rPh>
    <rPh sb="41" eb="43">
      <t>ジョウキョウ</t>
    </rPh>
    <rPh sb="44" eb="46">
      <t>ホウコク</t>
    </rPh>
    <phoneticPr fontId="15"/>
  </si>
  <si>
    <t>・法3条,令2条
・法付則7条（平成19年から5年）</t>
    <rPh sb="1" eb="2">
      <t>ホウ</t>
    </rPh>
    <rPh sb="3" eb="4">
      <t>ジョウ</t>
    </rPh>
    <rPh sb="5" eb="6">
      <t>レイ</t>
    </rPh>
    <rPh sb="7" eb="8">
      <t>ジョウ</t>
    </rPh>
    <rPh sb="10" eb="11">
      <t>ホウ</t>
    </rPh>
    <rPh sb="11" eb="13">
      <t>フソク</t>
    </rPh>
    <rPh sb="14" eb="15">
      <t>ジョウ</t>
    </rPh>
    <rPh sb="16" eb="18">
      <t>ヘイセイ</t>
    </rPh>
    <rPh sb="20" eb="21">
      <t>ネン</t>
    </rPh>
    <rPh sb="24" eb="25">
      <t>ネン</t>
    </rPh>
    <phoneticPr fontId="15"/>
  </si>
  <si>
    <t>グリーン購入法</t>
    <rPh sb="4" eb="6">
      <t>コウニュウ</t>
    </rPh>
    <rPh sb="6" eb="7">
      <t>ホウ</t>
    </rPh>
    <phoneticPr fontId="15"/>
  </si>
  <si>
    <t>法5条</t>
    <rPh sb="0" eb="1">
      <t>ホウ</t>
    </rPh>
    <rPh sb="2" eb="3">
      <t>ジョウ</t>
    </rPh>
    <phoneticPr fontId="15"/>
  </si>
  <si>
    <t>購入品・調達品
購入先・外注先</t>
    <rPh sb="0" eb="2">
      <t>コウニュウ</t>
    </rPh>
    <rPh sb="2" eb="3">
      <t>ヒン</t>
    </rPh>
    <rPh sb="4" eb="6">
      <t>チョウタツ</t>
    </rPh>
    <rPh sb="6" eb="7">
      <t>ヒン</t>
    </rPh>
    <rPh sb="8" eb="10">
      <t>コウニュウ</t>
    </rPh>
    <rPh sb="10" eb="11">
      <t>サキ</t>
    </rPh>
    <rPh sb="12" eb="15">
      <t>ガイチュウサキ</t>
    </rPh>
    <phoneticPr fontId="15"/>
  </si>
  <si>
    <t>㎥</t>
    <phoneticPr fontId="15"/>
  </si>
  <si>
    <t>廃棄物削減</t>
    <rPh sb="0" eb="3">
      <t>ハイキブツ</t>
    </rPh>
    <rPh sb="3" eb="5">
      <t>サクゲン</t>
    </rPh>
    <phoneticPr fontId="15"/>
  </si>
  <si>
    <t>目　　　標
(方針に掲げた取組項目は必ず挙げる）
(負荷の自己チェックで特定した項目)</t>
    <rPh sb="0" eb="1">
      <t>メ</t>
    </rPh>
    <rPh sb="4" eb="5">
      <t>ヒョウ</t>
    </rPh>
    <rPh sb="7" eb="9">
      <t>ホウシン</t>
    </rPh>
    <rPh sb="10" eb="11">
      <t>カカ</t>
    </rPh>
    <rPh sb="13" eb="14">
      <t>ト</t>
    </rPh>
    <rPh sb="14" eb="15">
      <t>ク</t>
    </rPh>
    <rPh sb="15" eb="17">
      <t>コウモク</t>
    </rPh>
    <rPh sb="18" eb="19">
      <t>カナラ</t>
    </rPh>
    <rPh sb="20" eb="21">
      <t>ア</t>
    </rPh>
    <rPh sb="26" eb="28">
      <t>フカ</t>
    </rPh>
    <rPh sb="29" eb="31">
      <t>ジコ</t>
    </rPh>
    <rPh sb="36" eb="38">
      <t>トクテイ</t>
    </rPh>
    <rPh sb="40" eb="42">
      <t>コウモク</t>
    </rPh>
    <phoneticPr fontId="15"/>
  </si>
  <si>
    <t xml:space="preserve"> (取組の自己チェックで◎をつけた項目）</t>
    <rPh sb="2" eb="3">
      <t>ト</t>
    </rPh>
    <rPh sb="3" eb="4">
      <t>ク</t>
    </rPh>
    <rPh sb="5" eb="7">
      <t>ジコ</t>
    </rPh>
    <rPh sb="17" eb="19">
      <t>コウモク</t>
    </rPh>
    <phoneticPr fontId="15"/>
  </si>
  <si>
    <r>
      <t>基準年度</t>
    </r>
    <r>
      <rPr>
        <sz val="11"/>
        <rFont val="ＭＳ Ｐゴシック"/>
        <family val="3"/>
        <charset val="128"/>
      </rPr>
      <t>実績</t>
    </r>
    <rPh sb="0" eb="2">
      <t>キジュン</t>
    </rPh>
    <rPh sb="2" eb="3">
      <t>ネン</t>
    </rPh>
    <rPh sb="3" eb="4">
      <t>ド</t>
    </rPh>
    <rPh sb="4" eb="6">
      <t>ジッセキ</t>
    </rPh>
    <phoneticPr fontId="15"/>
  </si>
  <si>
    <r>
      <t>基準年</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kWh</t>
    </r>
    <rPh sb="0" eb="2">
      <t>キジュン</t>
    </rPh>
    <rPh sb="2" eb="3">
      <t>ネン</t>
    </rPh>
    <phoneticPr fontId="15"/>
  </si>
  <si>
    <r>
      <t xml:space="preserve">今期 </t>
    </r>
    <r>
      <rPr>
        <sz val="11"/>
        <rFont val="ＭＳ Ｐゴシック"/>
        <family val="3"/>
        <charset val="128"/>
      </rPr>
      <t xml:space="preserve"> </t>
    </r>
    <r>
      <rPr>
        <sz val="11"/>
        <rFont val="ＭＳ Ｐゴシック"/>
        <family val="3"/>
        <charset val="128"/>
      </rPr>
      <t xml:space="preserve"> kg-CO2</t>
    </r>
    <rPh sb="0" eb="2">
      <t>コンキ</t>
    </rPh>
    <phoneticPr fontId="15"/>
  </si>
  <si>
    <t>ℓ</t>
    <phoneticPr fontId="15"/>
  </si>
  <si>
    <r>
      <t>基準年</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kｇ</t>
    </r>
    <rPh sb="0" eb="2">
      <t>キジュン</t>
    </rPh>
    <rPh sb="2" eb="3">
      <t>ネン</t>
    </rPh>
    <phoneticPr fontId="15"/>
  </si>
  <si>
    <r>
      <t>基準年</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トン</t>
    </r>
    <rPh sb="0" eb="2">
      <t>キジュン</t>
    </rPh>
    <rPh sb="2" eb="3">
      <t>ネン</t>
    </rPh>
    <phoneticPr fontId="15"/>
  </si>
  <si>
    <t>委託確認書
引取証明書</t>
    <rPh sb="0" eb="2">
      <t>イタク</t>
    </rPh>
    <rPh sb="2" eb="5">
      <t>カクニンショ</t>
    </rPh>
    <phoneticPr fontId="15"/>
  </si>
  <si>
    <t>・フロン類回収時の委託確認書交付と引取証明書の保存（3年間）</t>
    <rPh sb="4" eb="5">
      <t>ルイ</t>
    </rPh>
    <rPh sb="5" eb="7">
      <t>カイシュウ</t>
    </rPh>
    <rPh sb="7" eb="8">
      <t>ジ</t>
    </rPh>
    <rPh sb="9" eb="11">
      <t>イタク</t>
    </rPh>
    <rPh sb="11" eb="13">
      <t>カクニン</t>
    </rPh>
    <rPh sb="13" eb="14">
      <t>ショ</t>
    </rPh>
    <rPh sb="14" eb="16">
      <t>コウフ</t>
    </rPh>
    <rPh sb="17" eb="18">
      <t>ヒ</t>
    </rPh>
    <rPh sb="18" eb="19">
      <t>ト</t>
    </rPh>
    <rPh sb="19" eb="22">
      <t>ショウメイショ</t>
    </rPh>
    <rPh sb="23" eb="25">
      <t>ホゾン</t>
    </rPh>
    <rPh sb="27" eb="29">
      <t>ネンカン</t>
    </rPh>
    <phoneticPr fontId="15"/>
  </si>
  <si>
    <t>・引取証明書が30日以内に送付されない場合の知事への報告</t>
    <rPh sb="1" eb="3">
      <t>ヒキトリ</t>
    </rPh>
    <rPh sb="3" eb="6">
      <t>ショウメイショ</t>
    </rPh>
    <rPh sb="9" eb="10">
      <t>ニチ</t>
    </rPh>
    <rPh sb="10" eb="12">
      <t>イナイ</t>
    </rPh>
    <rPh sb="13" eb="15">
      <t>ソウフ</t>
    </rPh>
    <rPh sb="19" eb="21">
      <t>バアイ</t>
    </rPh>
    <rPh sb="22" eb="24">
      <t>チジ</t>
    </rPh>
    <rPh sb="26" eb="28">
      <t>ホウコク</t>
    </rPh>
    <phoneticPr fontId="15"/>
  </si>
  <si>
    <t>水質汚濁防止法</t>
    <rPh sb="0" eb="2">
      <t>スイシツ</t>
    </rPh>
    <rPh sb="2" eb="4">
      <t>オダク</t>
    </rPh>
    <rPh sb="4" eb="6">
      <t>ボウシ</t>
    </rPh>
    <rPh sb="6" eb="7">
      <t>ホウ</t>
    </rPh>
    <phoneticPr fontId="15"/>
  </si>
  <si>
    <t>大気汚染防止法</t>
    <rPh sb="0" eb="2">
      <t>タイキ</t>
    </rPh>
    <rPh sb="2" eb="4">
      <t>オセン</t>
    </rPh>
    <rPh sb="4" eb="7">
      <t>ボウシホウ</t>
    </rPh>
    <phoneticPr fontId="15"/>
  </si>
  <si>
    <t>記録類</t>
    <rPh sb="0" eb="2">
      <t>キロク</t>
    </rPh>
    <rPh sb="2" eb="3">
      <t>ルイ</t>
    </rPh>
    <phoneticPr fontId="15"/>
  </si>
  <si>
    <t>・排出濃度の測定・記録（3年保存）、監視</t>
    <rPh sb="1" eb="3">
      <t>ハイシュツ</t>
    </rPh>
    <phoneticPr fontId="15"/>
  </si>
  <si>
    <t>内部環境監査手順書</t>
    <rPh sb="0" eb="2">
      <t>ナイブ</t>
    </rPh>
    <rPh sb="2" eb="4">
      <t>カンキョウ</t>
    </rPh>
    <rPh sb="4" eb="6">
      <t>カンサ</t>
    </rPh>
    <rPh sb="6" eb="9">
      <t>テジュンショ</t>
    </rPh>
    <phoneticPr fontId="15"/>
  </si>
  <si>
    <t>内部監査チェックリスト</t>
    <rPh sb="0" eb="2">
      <t>ナイブ</t>
    </rPh>
    <rPh sb="2" eb="4">
      <t>カンサ</t>
    </rPh>
    <phoneticPr fontId="15"/>
  </si>
  <si>
    <t>危険物の取り扱い・管理手順</t>
    <rPh sb="0" eb="3">
      <t>キケンブツ</t>
    </rPh>
    <rPh sb="4" eb="5">
      <t>ト</t>
    </rPh>
    <rPh sb="6" eb="7">
      <t>アツカ</t>
    </rPh>
    <rPh sb="9" eb="11">
      <t>カンリ</t>
    </rPh>
    <rPh sb="11" eb="13">
      <t>テジュン</t>
    </rPh>
    <phoneticPr fontId="15"/>
  </si>
  <si>
    <t>環境目標の達成</t>
    <rPh sb="0" eb="2">
      <t>カンキョウ</t>
    </rPh>
    <rPh sb="2" eb="4">
      <t>モクヒョウ</t>
    </rPh>
    <rPh sb="5" eb="7">
      <t>タッセイ</t>
    </rPh>
    <phoneticPr fontId="15"/>
  </si>
  <si>
    <t>節水管理手順書</t>
    <rPh sb="0" eb="2">
      <t>セッスイ</t>
    </rPh>
    <rPh sb="2" eb="4">
      <t>カンリ</t>
    </rPh>
    <rPh sb="4" eb="7">
      <t>テジュンショ</t>
    </rPh>
    <phoneticPr fontId="15"/>
  </si>
  <si>
    <t>廃棄物分別手順書</t>
    <rPh sb="0" eb="3">
      <t>ハイキブツ</t>
    </rPh>
    <rPh sb="3" eb="5">
      <t>ブンベツ</t>
    </rPh>
    <rPh sb="5" eb="8">
      <t>テジュンショ</t>
    </rPh>
    <phoneticPr fontId="15"/>
  </si>
  <si>
    <t>グリーン調達手順書</t>
    <rPh sb="4" eb="6">
      <t>チョウタツ</t>
    </rPh>
    <rPh sb="6" eb="8">
      <t>テジュン</t>
    </rPh>
    <rPh sb="8" eb="9">
      <t>ショ</t>
    </rPh>
    <phoneticPr fontId="15"/>
  </si>
  <si>
    <t>グリーン購入手順書</t>
    <rPh sb="4" eb="6">
      <t>コウニュウ</t>
    </rPh>
    <rPh sb="6" eb="8">
      <t>テジュン</t>
    </rPh>
    <rPh sb="8" eb="9">
      <t>ショ</t>
    </rPh>
    <phoneticPr fontId="15"/>
  </si>
  <si>
    <t>油類流出事故対応手順書</t>
    <rPh sb="0" eb="1">
      <t>アブラ</t>
    </rPh>
    <rPh sb="1" eb="2">
      <t>ルイ</t>
    </rPh>
    <rPh sb="2" eb="4">
      <t>リュウシュツ</t>
    </rPh>
    <rPh sb="4" eb="6">
      <t>ジコ</t>
    </rPh>
    <rPh sb="6" eb="8">
      <t>タイオウ</t>
    </rPh>
    <rPh sb="8" eb="10">
      <t>テジュン</t>
    </rPh>
    <rPh sb="10" eb="11">
      <t>ショ</t>
    </rPh>
    <phoneticPr fontId="15"/>
  </si>
  <si>
    <t>流出事故の予防</t>
    <rPh sb="0" eb="2">
      <t>リュウシュツ</t>
    </rPh>
    <rPh sb="2" eb="4">
      <t>ジコ</t>
    </rPh>
    <rPh sb="5" eb="7">
      <t>ヨボウ</t>
    </rPh>
    <phoneticPr fontId="15"/>
  </si>
  <si>
    <t>取り組み計画</t>
  </si>
  <si>
    <t>・定期水質検査</t>
    <rPh sb="1" eb="3">
      <t>テイキ</t>
    </rPh>
    <rPh sb="3" eb="5">
      <t>スイシツ</t>
    </rPh>
    <rPh sb="5" eb="7">
      <t>ケンサ</t>
    </rPh>
    <phoneticPr fontId="15"/>
  </si>
  <si>
    <t>法11条</t>
    <rPh sb="0" eb="1">
      <t>ホウ</t>
    </rPh>
    <rPh sb="3" eb="4">
      <t>ジョウ</t>
    </rPh>
    <phoneticPr fontId="15"/>
  </si>
  <si>
    <t>水質検査記録</t>
    <rPh sb="0" eb="2">
      <t>スイシツ</t>
    </rPh>
    <rPh sb="2" eb="4">
      <t>ケンサ</t>
    </rPh>
    <rPh sb="4" eb="6">
      <t>キロク</t>
    </rPh>
    <phoneticPr fontId="15"/>
  </si>
  <si>
    <t xml:space="preserve">     掲示板：60cm×60cm以上表示</t>
    <rPh sb="5" eb="7">
      <t>ケイジ</t>
    </rPh>
    <rPh sb="7" eb="8">
      <t>バン</t>
    </rPh>
    <phoneticPr fontId="15"/>
  </si>
  <si>
    <t>消防法</t>
    <rPh sb="0" eb="3">
      <t>ショウボウホウ</t>
    </rPh>
    <phoneticPr fontId="15"/>
  </si>
  <si>
    <t>圧縮アセチレンガス（40ｋｇ以上）
LPG（300ｋｇ以上）</t>
    <rPh sb="14" eb="16">
      <t>イジョウ</t>
    </rPh>
    <rPh sb="27" eb="29">
      <t>イジョウ</t>
    </rPh>
    <phoneticPr fontId="15"/>
  </si>
  <si>
    <t>届出書
現地確認</t>
    <rPh sb="0" eb="3">
      <t>トドケデショ</t>
    </rPh>
    <rPh sb="4" eb="6">
      <t>ゲンチ</t>
    </rPh>
    <rPh sb="6" eb="8">
      <t>カクニン</t>
    </rPh>
    <phoneticPr fontId="15"/>
  </si>
  <si>
    <t>例：紙くず　　 ○○トン
　　 合成樹脂（3ｔ以上）</t>
    <rPh sb="0" eb="1">
      <t>レイ</t>
    </rPh>
    <rPh sb="2" eb="3">
      <t>カミ</t>
    </rPh>
    <rPh sb="16" eb="18">
      <t>ゴウセイ</t>
    </rPh>
    <rPh sb="18" eb="20">
      <t>ジュシ</t>
    </rPh>
    <rPh sb="23" eb="25">
      <t>イジョウ</t>
    </rPh>
    <phoneticPr fontId="15"/>
  </si>
  <si>
    <t>オフロード法</t>
    <rPh sb="5" eb="6">
      <t>ホウ</t>
    </rPh>
    <phoneticPr fontId="15"/>
  </si>
  <si>
    <t>事業年度末</t>
    <rPh sb="0" eb="2">
      <t>ジギョウ</t>
    </rPh>
    <rPh sb="2" eb="5">
      <t>ネンドマツ</t>
    </rPh>
    <phoneticPr fontId="15"/>
  </si>
  <si>
    <t>表示</t>
    <rPh sb="0" eb="2">
      <t>ヒョウジ</t>
    </rPh>
    <phoneticPr fontId="15"/>
  </si>
  <si>
    <t>遵守評価の欄：確認した記録など記入　判定欄：○×（×の場合は問題点是正／予防処置票により解決を図る）</t>
    <rPh sb="0" eb="2">
      <t>ジュンシュ</t>
    </rPh>
    <rPh sb="33" eb="35">
      <t>ゼセイ</t>
    </rPh>
    <rPh sb="36" eb="38">
      <t>ヨボウ</t>
    </rPh>
    <rPh sb="47" eb="48">
      <t>ハカ</t>
    </rPh>
    <phoneticPr fontId="15"/>
  </si>
  <si>
    <t>省エネ法</t>
    <rPh sb="0" eb="1">
      <t>ショウ</t>
    </rPh>
    <rPh sb="3" eb="4">
      <t>ホウ</t>
    </rPh>
    <phoneticPr fontId="15"/>
  </si>
  <si>
    <t>自社ビル</t>
    <rPh sb="0" eb="2">
      <t>ジシャ</t>
    </rPh>
    <phoneticPr fontId="15"/>
  </si>
  <si>
    <t>定期報告3年毎</t>
    <rPh sb="0" eb="2">
      <t>テイキ</t>
    </rPh>
    <rPh sb="2" eb="4">
      <t>ホウコク</t>
    </rPh>
    <rPh sb="5" eb="6">
      <t>ネン</t>
    </rPh>
    <rPh sb="6" eb="7">
      <t>ゴト</t>
    </rPh>
    <phoneticPr fontId="15"/>
  </si>
  <si>
    <t>所管行政庁</t>
    <rPh sb="4" eb="5">
      <t>チョウ</t>
    </rPh>
    <phoneticPr fontId="15"/>
  </si>
  <si>
    <t>定期報告書</t>
    <rPh sb="0" eb="2">
      <t>テイキ</t>
    </rPh>
    <rPh sb="2" eb="5">
      <t>ホウコクショ</t>
    </rPh>
    <phoneticPr fontId="15"/>
  </si>
  <si>
    <t>エネルギー管理統括者・管理企画推進者・管理者の選任・解任届</t>
    <rPh sb="5" eb="7">
      <t>カンリ</t>
    </rPh>
    <rPh sb="7" eb="10">
      <t>トウカツシャ</t>
    </rPh>
    <rPh sb="11" eb="13">
      <t>カンリ</t>
    </rPh>
    <rPh sb="13" eb="15">
      <t>キカク</t>
    </rPh>
    <rPh sb="15" eb="17">
      <t>スイシン</t>
    </rPh>
    <rPh sb="17" eb="18">
      <t>シャ</t>
    </rPh>
    <rPh sb="19" eb="22">
      <t>カンリシャ</t>
    </rPh>
    <rPh sb="23" eb="25">
      <t>センニン</t>
    </rPh>
    <rPh sb="26" eb="28">
      <t>カイニン</t>
    </rPh>
    <rPh sb="28" eb="29">
      <t>トドケ</t>
    </rPh>
    <phoneticPr fontId="15"/>
  </si>
  <si>
    <t>エネルギー管理統括者・管理企画推進者・管理員の選任・解任届</t>
    <rPh sb="5" eb="7">
      <t>カンリ</t>
    </rPh>
    <rPh sb="7" eb="10">
      <t>トウカツシャ</t>
    </rPh>
    <rPh sb="11" eb="13">
      <t>カンリ</t>
    </rPh>
    <rPh sb="13" eb="15">
      <t>キカク</t>
    </rPh>
    <rPh sb="15" eb="17">
      <t>スイシン</t>
    </rPh>
    <rPh sb="17" eb="18">
      <t>シャ</t>
    </rPh>
    <rPh sb="19" eb="21">
      <t>カンリ</t>
    </rPh>
    <rPh sb="21" eb="22">
      <t>イン</t>
    </rPh>
    <rPh sb="23" eb="25">
      <t>センニン</t>
    </rPh>
    <rPh sb="26" eb="28">
      <t>カイニン</t>
    </rPh>
    <rPh sb="28" eb="29">
      <t>トドケ</t>
    </rPh>
    <phoneticPr fontId="15"/>
  </si>
  <si>
    <t>中長期計画書の提出</t>
    <rPh sb="0" eb="3">
      <t>チュウチョウキ</t>
    </rPh>
    <rPh sb="3" eb="5">
      <t>ケイカク</t>
    </rPh>
    <rPh sb="5" eb="6">
      <t>ショ</t>
    </rPh>
    <rPh sb="7" eb="9">
      <t>テイシュツ</t>
    </rPh>
    <phoneticPr fontId="15"/>
  </si>
  <si>
    <t>定期報告書の提出</t>
    <rPh sb="0" eb="2">
      <t>テイキ</t>
    </rPh>
    <rPh sb="2" eb="4">
      <t>ホウコク</t>
    </rPh>
    <rPh sb="4" eb="5">
      <t>ショ</t>
    </rPh>
    <rPh sb="6" eb="8">
      <t>テイシュツ</t>
    </rPh>
    <phoneticPr fontId="15"/>
  </si>
  <si>
    <t>エネルギー使用状況の届出</t>
    <rPh sb="5" eb="7">
      <t>シヨウ</t>
    </rPh>
    <rPh sb="7" eb="9">
      <t>ジョウキョウ</t>
    </rPh>
    <rPh sb="10" eb="12">
      <t>トドケデ</t>
    </rPh>
    <phoneticPr fontId="15"/>
  </si>
  <si>
    <t>毎年7月末</t>
    <rPh sb="0" eb="2">
      <t>マイトシ</t>
    </rPh>
    <rPh sb="3" eb="5">
      <t>ガツマツ</t>
    </rPh>
    <phoneticPr fontId="15"/>
  </si>
  <si>
    <t>エネルギーの使用</t>
    <rPh sb="6" eb="8">
      <t>シヨウ</t>
    </rPh>
    <phoneticPr fontId="15"/>
  </si>
  <si>
    <t>大阪府地球温暖化対策条例</t>
    <rPh sb="0" eb="2">
      <t>オオサカ</t>
    </rPh>
    <rPh sb="2" eb="3">
      <t>フ</t>
    </rPh>
    <rPh sb="3" eb="5">
      <t>チキュウ</t>
    </rPh>
    <rPh sb="5" eb="8">
      <t>オンダンカ</t>
    </rPh>
    <rPh sb="8" eb="10">
      <t>タイサク</t>
    </rPh>
    <rPh sb="10" eb="12">
      <t>ジョウレイ</t>
    </rPh>
    <phoneticPr fontId="15"/>
  </si>
  <si>
    <t>エネルギー使用量1500ｋℓ以上
自動車100台以上</t>
    <rPh sb="5" eb="7">
      <t>シヨウ</t>
    </rPh>
    <rPh sb="7" eb="8">
      <t>リョウ</t>
    </rPh>
    <rPh sb="14" eb="16">
      <t>イジョウ</t>
    </rPh>
    <rPh sb="17" eb="19">
      <t>ジドウ</t>
    </rPh>
    <rPh sb="19" eb="20">
      <t>シャ</t>
    </rPh>
    <rPh sb="23" eb="26">
      <t>ダイイジョウ</t>
    </rPh>
    <phoneticPr fontId="15"/>
  </si>
  <si>
    <t>対策計画の提出</t>
    <rPh sb="0" eb="2">
      <t>タイサク</t>
    </rPh>
    <rPh sb="2" eb="4">
      <t>ケイカク</t>
    </rPh>
    <rPh sb="5" eb="7">
      <t>テイシュツ</t>
    </rPh>
    <phoneticPr fontId="15"/>
  </si>
  <si>
    <t>実績報告書の提出</t>
    <rPh sb="0" eb="2">
      <t>ジッセキ</t>
    </rPh>
    <rPh sb="2" eb="4">
      <t>ホウコク</t>
    </rPh>
    <rPh sb="4" eb="5">
      <t>ショ</t>
    </rPh>
    <rPh sb="6" eb="8">
      <t>テイシュツ</t>
    </rPh>
    <phoneticPr fontId="15"/>
  </si>
  <si>
    <t>対策計画書</t>
    <rPh sb="0" eb="2">
      <t>タイサク</t>
    </rPh>
    <rPh sb="2" eb="4">
      <t>ケイカク</t>
    </rPh>
    <rPh sb="4" eb="5">
      <t>ショ</t>
    </rPh>
    <phoneticPr fontId="15"/>
  </si>
  <si>
    <t>実績報告書</t>
    <rPh sb="0" eb="2">
      <t>ジッセキ</t>
    </rPh>
    <rPh sb="2" eb="5">
      <t>ホウコクショ</t>
    </rPh>
    <phoneticPr fontId="15"/>
  </si>
  <si>
    <t>特定建築物の届出、定期報告</t>
    <rPh sb="0" eb="2">
      <t>トクテイ</t>
    </rPh>
    <rPh sb="2" eb="5">
      <t>ケンチクブツ</t>
    </rPh>
    <rPh sb="6" eb="8">
      <t>トドケデ</t>
    </rPh>
    <rPh sb="9" eb="11">
      <t>テイキ</t>
    </rPh>
    <rPh sb="11" eb="13">
      <t>ホウコク</t>
    </rPh>
    <phoneticPr fontId="15"/>
  </si>
  <si>
    <t>輸送車両</t>
    <rPh sb="0" eb="2">
      <t>ユソウ</t>
    </rPh>
    <rPh sb="2" eb="4">
      <t>シャリョウ</t>
    </rPh>
    <phoneticPr fontId="15"/>
  </si>
  <si>
    <t>特定事業者の届出、定期報告（輸送事業者）
特定事業者の届出、定期報告（荷主）</t>
    <rPh sb="0" eb="2">
      <t>トクテイ</t>
    </rPh>
    <rPh sb="2" eb="5">
      <t>ジギョウシャ</t>
    </rPh>
    <rPh sb="6" eb="8">
      <t>トドケデ</t>
    </rPh>
    <rPh sb="9" eb="11">
      <t>テイキ</t>
    </rPh>
    <rPh sb="11" eb="13">
      <t>ホウコク</t>
    </rPh>
    <rPh sb="14" eb="16">
      <t>ユソウ</t>
    </rPh>
    <rPh sb="16" eb="19">
      <t>ジギョウシャ</t>
    </rPh>
    <rPh sb="35" eb="37">
      <t>ニヌシ</t>
    </rPh>
    <phoneticPr fontId="15"/>
  </si>
  <si>
    <t>法17条</t>
    <rPh sb="0" eb="1">
      <t>ホウ</t>
    </rPh>
    <phoneticPr fontId="15"/>
  </si>
  <si>
    <t>法19条</t>
    <rPh sb="3" eb="4">
      <t>ジョウ</t>
    </rPh>
    <phoneticPr fontId="15"/>
  </si>
  <si>
    <t>法7条</t>
    <rPh sb="2" eb="3">
      <t>ジョウ</t>
    </rPh>
    <phoneticPr fontId="15"/>
  </si>
  <si>
    <t>法14条</t>
    <rPh sb="3" eb="4">
      <t>ジョウ</t>
    </rPh>
    <phoneticPr fontId="15"/>
  </si>
  <si>
    <t>法15条</t>
    <rPh sb="3" eb="4">
      <t>ジョウ</t>
    </rPh>
    <phoneticPr fontId="15"/>
  </si>
  <si>
    <t>法54、55、56条
法61、62、63条</t>
    <rPh sb="9" eb="10">
      <t>ジョウ</t>
    </rPh>
    <rPh sb="20" eb="21">
      <t>ジョウ</t>
    </rPh>
    <phoneticPr fontId="15"/>
  </si>
  <si>
    <t>法75条</t>
    <rPh sb="3" eb="4">
      <t>ジョウ</t>
    </rPh>
    <phoneticPr fontId="15"/>
  </si>
  <si>
    <t>法11条</t>
    <rPh sb="3" eb="4">
      <t>ジョウ</t>
    </rPh>
    <phoneticPr fontId="15"/>
  </si>
  <si>
    <t>容器包装リサイクル法</t>
    <rPh sb="0" eb="2">
      <t>ヨウキ</t>
    </rPh>
    <rPh sb="2" eb="4">
      <t>ホウソウ</t>
    </rPh>
    <rPh sb="9" eb="10">
      <t>ホウ</t>
    </rPh>
    <phoneticPr fontId="15"/>
  </si>
  <si>
    <t>・再商品化義務</t>
    <rPh sb="1" eb="5">
      <t>サイショウヒンカ</t>
    </rPh>
    <rPh sb="5" eb="7">
      <t>ギム</t>
    </rPh>
    <phoneticPr fontId="15"/>
  </si>
  <si>
    <t>定期報告義務
・前年度に用いた容器包装の量が50トン以上</t>
    <rPh sb="0" eb="2">
      <t>テイキ</t>
    </rPh>
    <rPh sb="2" eb="4">
      <t>ホウコク</t>
    </rPh>
    <rPh sb="4" eb="6">
      <t>ギム</t>
    </rPh>
    <rPh sb="8" eb="11">
      <t>ゼンネンド</t>
    </rPh>
    <rPh sb="12" eb="13">
      <t>モチ</t>
    </rPh>
    <rPh sb="15" eb="17">
      <t>ヨウキ</t>
    </rPh>
    <rPh sb="17" eb="19">
      <t>ホウソウ</t>
    </rPh>
    <rPh sb="20" eb="21">
      <t>リョウ</t>
    </rPh>
    <rPh sb="26" eb="28">
      <t>イジョウ</t>
    </rPh>
    <phoneticPr fontId="15"/>
  </si>
  <si>
    <t>法2条、11、12、13条</t>
    <rPh sb="0" eb="1">
      <t>ホウ</t>
    </rPh>
    <rPh sb="2" eb="3">
      <t>ジョウ</t>
    </rPh>
    <rPh sb="12" eb="13">
      <t>ジョウ</t>
    </rPh>
    <phoneticPr fontId="15"/>
  </si>
  <si>
    <t>容器の利用</t>
    <rPh sb="0" eb="2">
      <t>ヨウキ</t>
    </rPh>
    <rPh sb="3" eb="5">
      <t>リヨウ</t>
    </rPh>
    <phoneticPr fontId="15"/>
  </si>
  <si>
    <t>日本容器包装リサイクル協会</t>
    <rPh sb="0" eb="2">
      <t>ニホン</t>
    </rPh>
    <rPh sb="2" eb="4">
      <t>ヨウキ</t>
    </rPh>
    <rPh sb="4" eb="6">
      <t>ホウソウ</t>
    </rPh>
    <rPh sb="11" eb="13">
      <t>キョウカイ</t>
    </rPh>
    <phoneticPr fontId="15"/>
  </si>
  <si>
    <t>再商品化委託契約</t>
    <rPh sb="0" eb="4">
      <t>サイショウヒンカ</t>
    </rPh>
    <rPh sb="4" eb="6">
      <t>イタク</t>
    </rPh>
    <rPh sb="6" eb="8">
      <t>ケイヤク</t>
    </rPh>
    <phoneticPr fontId="15"/>
  </si>
  <si>
    <t>グリーン購入の推進</t>
    <rPh sb="4" eb="6">
      <t>コウニュウ</t>
    </rPh>
    <rPh sb="7" eb="9">
      <t>スイシン</t>
    </rPh>
    <phoneticPr fontId="15"/>
  </si>
  <si>
    <t>（１）</t>
    <phoneticPr fontId="15"/>
  </si>
  <si>
    <t>（２）</t>
    <phoneticPr fontId="15"/>
  </si>
  <si>
    <t>所在地</t>
    <phoneticPr fontId="15"/>
  </si>
  <si>
    <t>（３）</t>
    <phoneticPr fontId="15"/>
  </si>
  <si>
    <t>環境管理責任者氏名及び担当者連絡先</t>
    <phoneticPr fontId="15"/>
  </si>
  <si>
    <t>（４）</t>
    <phoneticPr fontId="15"/>
  </si>
  <si>
    <t>事業内容</t>
    <phoneticPr fontId="15"/>
  </si>
  <si>
    <t>（５）</t>
    <phoneticPr fontId="15"/>
  </si>
  <si>
    <t>事業の規模</t>
    <phoneticPr fontId="15"/>
  </si>
  <si>
    <t>（６）</t>
    <phoneticPr fontId="15"/>
  </si>
  <si>
    <t>□事業の規模</t>
    <phoneticPr fontId="15"/>
  </si>
  <si>
    <t>＊＊　＊＊</t>
    <phoneticPr fontId="15"/>
  </si>
  <si>
    <t>□環境への負荷の状況（取りまとめ表）</t>
    <phoneticPr fontId="15"/>
  </si>
  <si>
    <t>温室効果ガス排出量</t>
    <phoneticPr fontId="15"/>
  </si>
  <si>
    <t>スケジュール</t>
    <phoneticPr fontId="15"/>
  </si>
  <si>
    <r>
      <t>k</t>
    </r>
    <r>
      <rPr>
        <sz val="11"/>
        <rFont val="ＭＳ Ｐゴシック"/>
        <family val="3"/>
        <charset val="128"/>
      </rPr>
      <t>Wh</t>
    </r>
    <phoneticPr fontId="15"/>
  </si>
  <si>
    <r>
      <t>kg-</t>
    </r>
    <r>
      <rPr>
        <sz val="11"/>
        <rFont val="ＭＳ Ｐゴシック"/>
        <family val="3"/>
        <charset val="128"/>
      </rPr>
      <t>C</t>
    </r>
    <r>
      <rPr>
        <sz val="11"/>
        <rFont val="ＭＳ Ｐゴシック"/>
        <family val="3"/>
        <charset val="128"/>
      </rPr>
      <t>O2</t>
    </r>
    <phoneticPr fontId="15"/>
  </si>
  <si>
    <t>年度目標</t>
    <phoneticPr fontId="15"/>
  </si>
  <si>
    <t>年度目標</t>
    <phoneticPr fontId="15"/>
  </si>
  <si>
    <t>（累計）Kg-CO2</t>
    <phoneticPr fontId="15"/>
  </si>
  <si>
    <t>ｋｇ</t>
    <phoneticPr fontId="15"/>
  </si>
  <si>
    <t>○変更</t>
    <phoneticPr fontId="15"/>
  </si>
  <si>
    <t>年度目標</t>
    <phoneticPr fontId="15"/>
  </si>
  <si>
    <t>年度目標</t>
    <phoneticPr fontId="15"/>
  </si>
  <si>
    <t>ｋｇ</t>
    <phoneticPr fontId="15"/>
  </si>
  <si>
    <t>水使用量削減</t>
    <rPh sb="0" eb="1">
      <t>ミズ</t>
    </rPh>
    <rPh sb="1" eb="4">
      <t>シヨウリョウ</t>
    </rPh>
    <rPh sb="4" eb="6">
      <t>サクゲン</t>
    </rPh>
    <phoneticPr fontId="15"/>
  </si>
  <si>
    <t>㎥</t>
    <phoneticPr fontId="15"/>
  </si>
  <si>
    <t>年度目標</t>
    <phoneticPr fontId="15"/>
  </si>
  <si>
    <t>化学物質削減</t>
    <rPh sb="0" eb="2">
      <t>カガク</t>
    </rPh>
    <rPh sb="2" eb="4">
      <t>ブッシツ</t>
    </rPh>
    <rPh sb="4" eb="6">
      <t>サクゲン</t>
    </rPh>
    <phoneticPr fontId="15"/>
  </si>
  <si>
    <t>Kg</t>
    <phoneticPr fontId="15"/>
  </si>
  <si>
    <r>
      <t>基準年</t>
    </r>
    <r>
      <rPr>
        <sz val="11"/>
        <rFont val="ＭＳ Ｐゴシック"/>
        <family val="3"/>
        <charset val="128"/>
      </rPr>
      <t xml:space="preserve">   　　kg</t>
    </r>
    <rPh sb="0" eb="2">
      <t>キジュン</t>
    </rPh>
    <rPh sb="2" eb="3">
      <t>ネン</t>
    </rPh>
    <phoneticPr fontId="15"/>
  </si>
  <si>
    <t>年度目標</t>
    <phoneticPr fontId="15"/>
  </si>
  <si>
    <t>×</t>
    <phoneticPr fontId="15"/>
  </si>
  <si>
    <t>－</t>
    <phoneticPr fontId="15"/>
  </si>
  <si>
    <t>kg</t>
    <phoneticPr fontId="15"/>
  </si>
  <si>
    <t>○○</t>
    <phoneticPr fontId="15"/>
  </si>
  <si>
    <t>環境事務局</t>
    <phoneticPr fontId="15"/>
  </si>
  <si>
    <t>許可証</t>
    <phoneticPr fontId="15"/>
  </si>
  <si>
    <t>総務</t>
    <phoneticPr fontId="15"/>
  </si>
  <si>
    <t>・保管基準</t>
    <phoneticPr fontId="15"/>
  </si>
  <si>
    <t>　　衛生管理</t>
    <phoneticPr fontId="15"/>
  </si>
  <si>
    <t>・マニフェスト交付
　B2・Ｄ票90日、Ｅ票180日以内に送付されない場合は30日以内の知事への報告
　A、B2、D、E票の保管（5年間）　　</t>
    <phoneticPr fontId="15"/>
  </si>
  <si>
    <t>・マニフェスト新規交付時又は月末</t>
    <phoneticPr fontId="15"/>
  </si>
  <si>
    <t>○</t>
    <phoneticPr fontId="15"/>
  </si>
  <si>
    <t>・排水濃度の測定・記録（3年保存）、監視</t>
    <phoneticPr fontId="15"/>
  </si>
  <si>
    <t>・事故時の措置と届出</t>
    <phoneticPr fontId="15"/>
  </si>
  <si>
    <t>法9条の4</t>
    <phoneticPr fontId="15"/>
  </si>
  <si>
    <t>現場観察</t>
    <phoneticPr fontId="15"/>
  </si>
  <si>
    <t>できる限り環境物品等を選択するよう努める</t>
    <phoneticPr fontId="15"/>
  </si>
  <si>
    <t>・規制地域内で、特定悪臭物質の排出基準を遵守</t>
    <phoneticPr fontId="15"/>
  </si>
  <si>
    <t>・自らの責任において確実かつ適正に処理</t>
    <phoneticPr fontId="15"/>
  </si>
  <si>
    <t>・毎年度、保管及び処分の状況に関し府知事に届出</t>
    <phoneticPr fontId="15"/>
  </si>
  <si>
    <t>現場観察</t>
    <phoneticPr fontId="15"/>
  </si>
  <si>
    <t>高圧ガス保安法</t>
    <phoneticPr fontId="15"/>
  </si>
  <si>
    <t>法9条1,2項</t>
    <phoneticPr fontId="15"/>
  </si>
  <si>
    <t>○</t>
    <phoneticPr fontId="15"/>
  </si>
  <si>
    <t>・基準に適合した特定特殊自動車の使用</t>
    <phoneticPr fontId="15"/>
  </si>
  <si>
    <t>バックフォー</t>
    <phoneticPr fontId="15"/>
  </si>
  <si>
    <t>5月末</t>
    <phoneticPr fontId="15"/>
  </si>
  <si>
    <t>7月末</t>
    <phoneticPr fontId="15"/>
  </si>
  <si>
    <t>法9条</t>
    <phoneticPr fontId="15"/>
  </si>
  <si>
    <t>作成日：</t>
    <phoneticPr fontId="15"/>
  </si>
  <si>
    <t>管理職</t>
    <phoneticPr fontId="15"/>
  </si>
  <si>
    <t>○</t>
    <phoneticPr fontId="15"/>
  </si>
  <si>
    <t>全従業員</t>
    <phoneticPr fontId="15"/>
  </si>
  <si>
    <t>環境教育訓練記録</t>
    <phoneticPr fontId="15"/>
  </si>
  <si>
    <r>
      <t>□</t>
    </r>
    <r>
      <rPr>
        <sz val="10.5"/>
        <rFont val="ＭＳ 明朝"/>
        <family val="1"/>
        <charset val="128"/>
      </rPr>
      <t>一般教育
□専門教育
□その他</t>
    </r>
    <phoneticPr fontId="15"/>
  </si>
  <si>
    <r>
      <t xml:space="preserve">対象者名
</t>
    </r>
    <r>
      <rPr>
        <sz val="11"/>
        <rFont val="ＭＳ 明朝"/>
        <family val="1"/>
        <charset val="128"/>
      </rPr>
      <t>(実施者記入)</t>
    </r>
    <phoneticPr fontId="15"/>
  </si>
  <si>
    <r>
      <t xml:space="preserve">出席者サイン
</t>
    </r>
    <r>
      <rPr>
        <sz val="11"/>
        <rFont val="ＭＳ 明朝"/>
        <family val="1"/>
        <charset val="128"/>
      </rPr>
      <t>(出席者署名)</t>
    </r>
    <phoneticPr fontId="15"/>
  </si>
  <si>
    <r>
      <t xml:space="preserve">理解状況
</t>
    </r>
    <r>
      <rPr>
        <sz val="10"/>
        <rFont val="ＭＳ 明朝"/>
        <family val="1"/>
        <charset val="128"/>
      </rPr>
      <t>（各自でチェックして下さい）</t>
    </r>
    <phoneticPr fontId="15"/>
  </si>
  <si>
    <t>充分理解した</t>
    <phoneticPr fontId="15"/>
  </si>
  <si>
    <t>ある程度理解した</t>
    <phoneticPr fontId="15"/>
  </si>
  <si>
    <t>理解できなかった</t>
    <phoneticPr fontId="15"/>
  </si>
  <si>
    <t>□</t>
    <phoneticPr fontId="15"/>
  </si>
  <si>
    <t>コメント（教育訓練の有効性の評価）：</t>
    <phoneticPr fontId="15"/>
  </si>
  <si>
    <r>
      <t xml:space="preserve">
</t>
    </r>
    <r>
      <rPr>
        <sz val="8"/>
        <rFont val="ＭＳ 明朝"/>
        <family val="1"/>
        <charset val="128"/>
      </rPr>
      <t xml:space="preserve">
担当者</t>
    </r>
    <phoneticPr fontId="15"/>
  </si>
  <si>
    <t>*/**</t>
    <phoneticPr fontId="15"/>
  </si>
  <si>
    <t>環境コミュニケーション記録</t>
    <rPh sb="0" eb="2">
      <t>カンキョウ</t>
    </rPh>
    <rPh sb="11" eb="13">
      <t>キロク</t>
    </rPh>
    <phoneticPr fontId="15"/>
  </si>
  <si>
    <t>環境管理責任者</t>
    <phoneticPr fontId="15"/>
  </si>
  <si>
    <t>　（９．実施及び運用）</t>
    <phoneticPr fontId="15"/>
  </si>
  <si>
    <t>（マニフェストの保管）</t>
    <rPh sb="8" eb="10">
      <t>ホカン</t>
    </rPh>
    <phoneticPr fontId="15"/>
  </si>
  <si>
    <t>Ａ、Ｂ２、Ｄ、Ｅは５年間保管する。</t>
    <rPh sb="10" eb="12">
      <t>ネンカン</t>
    </rPh>
    <rPh sb="12" eb="14">
      <t>ホカン</t>
    </rPh>
    <phoneticPr fontId="15"/>
  </si>
  <si>
    <t>マニフェスト交付状況報告書を毎年6月30日までに都道府県知事に提出する。</t>
    <phoneticPr fontId="15"/>
  </si>
  <si>
    <t>　</t>
    <phoneticPr fontId="15"/>
  </si>
  <si>
    <t>手順書</t>
    <phoneticPr fontId="15"/>
  </si>
  <si>
    <t>火災が発生しないように予防を行う。火災発生の場合、緊急対応を適切に行うことにより従業員と近隣住民の安全及び火災による環境汚染を防止する。</t>
    <phoneticPr fontId="15"/>
  </si>
  <si>
    <t>ガイドライン　（コメントで要求事項を表示）</t>
    <phoneticPr fontId="15"/>
  </si>
  <si>
    <t>―</t>
    <phoneticPr fontId="15"/>
  </si>
  <si>
    <t>4-01</t>
    <phoneticPr fontId="15"/>
  </si>
  <si>
    <t>環境関連法規等の取りまとめ表／遵守評価記録</t>
    <rPh sb="0" eb="2">
      <t>カンキョウ</t>
    </rPh>
    <rPh sb="2" eb="4">
      <t>カンレン</t>
    </rPh>
    <rPh sb="4" eb="6">
      <t>ホウキ</t>
    </rPh>
    <rPh sb="6" eb="7">
      <t>ナド</t>
    </rPh>
    <rPh sb="8" eb="9">
      <t>ト</t>
    </rPh>
    <rPh sb="13" eb="14">
      <t>ヒョウ</t>
    </rPh>
    <rPh sb="15" eb="17">
      <t>ジュンシュ</t>
    </rPh>
    <rPh sb="17" eb="19">
      <t>ヒョウカ</t>
    </rPh>
    <rPh sb="19" eb="21">
      <t>キロク</t>
    </rPh>
    <phoneticPr fontId="15"/>
  </si>
  <si>
    <t>―</t>
    <phoneticPr fontId="15"/>
  </si>
  <si>
    <t>省エネルギー手順書（電力）</t>
    <phoneticPr fontId="15"/>
  </si>
  <si>
    <t>9-08</t>
    <phoneticPr fontId="15"/>
  </si>
  <si>
    <r>
      <t>様式：1</t>
    </r>
    <r>
      <rPr>
        <sz val="11"/>
        <rFont val="ＭＳ Ｐゴシック"/>
        <family val="3"/>
        <charset val="128"/>
      </rPr>
      <t>2</t>
    </r>
    <r>
      <rPr>
        <sz val="11"/>
        <rFont val="ＭＳ Ｐゴシック"/>
        <family val="3"/>
        <charset val="128"/>
      </rPr>
      <t>-01</t>
    </r>
    <phoneticPr fontId="15"/>
  </si>
  <si>
    <t xml:space="preserve"> （１２．取組状況の確認並びに問題の是正及び予防）</t>
    <phoneticPr fontId="15"/>
  </si>
  <si>
    <t>問題点の処置の手順</t>
    <phoneticPr fontId="15"/>
  </si>
  <si>
    <t>①問題点が発生したら、すぐに応急処置をとる
②問題点発生の原因を突き止める
③問題点を取り除く処置（是正＝再発防止）をとる
④必要に応じて予防処置を取る(水平展開、未然防止）</t>
    <phoneticPr fontId="15"/>
  </si>
  <si>
    <t>（応急対応）</t>
    <phoneticPr fontId="15"/>
  </si>
  <si>
    <t>　結果確認</t>
    <phoneticPr fontId="15"/>
  </si>
  <si>
    <r>
      <t>　　→</t>
    </r>
    <r>
      <rPr>
        <sz val="11"/>
        <rFont val="ＭＳ Ｐゴシック"/>
        <family val="3"/>
        <charset val="128"/>
      </rPr>
      <t>YES</t>
    </r>
    <r>
      <rPr>
        <sz val="11"/>
        <rFont val="ＭＳ Ｐゴシック"/>
        <family val="3"/>
        <charset val="128"/>
      </rPr>
      <t>の場合は新しい問題点是正</t>
    </r>
    <r>
      <rPr>
        <sz val="11"/>
        <rFont val="ＭＳ Ｐゴシック"/>
        <family val="3"/>
        <charset val="128"/>
      </rPr>
      <t>/予防処置票を作成して対応する。</t>
    </r>
    <rPh sb="7" eb="9">
      <t>バアイ</t>
    </rPh>
    <rPh sb="10" eb="11">
      <t>アタラ</t>
    </rPh>
    <rPh sb="13" eb="16">
      <t>モンダイテン</t>
    </rPh>
    <rPh sb="16" eb="18">
      <t>ゼセイ</t>
    </rPh>
    <rPh sb="19" eb="21">
      <t>ヨボウ</t>
    </rPh>
    <rPh sb="21" eb="23">
      <t>ショチ</t>
    </rPh>
    <rPh sb="23" eb="24">
      <t>ヒョウ</t>
    </rPh>
    <rPh sb="25" eb="27">
      <t>サクセイ</t>
    </rPh>
    <rPh sb="29" eb="31">
      <t>タイオウ</t>
    </rPh>
    <phoneticPr fontId="15"/>
  </si>
  <si>
    <t>必須項目</t>
    <rPh sb="0" eb="2">
      <t>ヒッス</t>
    </rPh>
    <rPh sb="2" eb="4">
      <t>コウモク</t>
    </rPh>
    <phoneticPr fontId="15"/>
  </si>
  <si>
    <t>その他　小計</t>
    <rPh sb="2" eb="3">
      <t>タ</t>
    </rPh>
    <rPh sb="4" eb="6">
      <t>ショウケイ</t>
    </rPh>
    <phoneticPr fontId="15"/>
  </si>
  <si>
    <t>化石燃料　小計</t>
    <rPh sb="0" eb="2">
      <t>カセキ</t>
    </rPh>
    <rPh sb="2" eb="4">
      <t>ネンリョウ</t>
    </rPh>
    <rPh sb="5" eb="7">
      <t>ショウケイ</t>
    </rPh>
    <phoneticPr fontId="15"/>
  </si>
  <si>
    <t>但し、次の事項は所定の様式を用いてもよい　目標・環境活動計画の未達成：環境活動計画書、苦情：環境コミュニケーション記録</t>
    <rPh sb="24" eb="26">
      <t>カンキョウ</t>
    </rPh>
    <rPh sb="26" eb="28">
      <t>カツドウ</t>
    </rPh>
    <rPh sb="28" eb="30">
      <t>ケイカク</t>
    </rPh>
    <rPh sb="46" eb="48">
      <t>カンキョウ</t>
    </rPh>
    <phoneticPr fontId="15"/>
  </si>
  <si>
    <t>電力による二酸化炭素削減</t>
    <rPh sb="0" eb="2">
      <t>デンリョク</t>
    </rPh>
    <rPh sb="5" eb="8">
      <t>ニサンカ</t>
    </rPh>
    <rPh sb="8" eb="10">
      <t>タンソ</t>
    </rPh>
    <rPh sb="10" eb="12">
      <t>サクゲン</t>
    </rPh>
    <phoneticPr fontId="15"/>
  </si>
  <si>
    <t>自動車燃料による二酸化炭素削減</t>
    <rPh sb="0" eb="3">
      <t>ジドウシャ</t>
    </rPh>
    <rPh sb="3" eb="5">
      <t>ネンリョウ</t>
    </rPh>
    <rPh sb="8" eb="11">
      <t>ニサンカ</t>
    </rPh>
    <rPh sb="11" eb="13">
      <t>タンソ</t>
    </rPh>
    <rPh sb="13" eb="15">
      <t>サクゲン</t>
    </rPh>
    <phoneticPr fontId="15"/>
  </si>
  <si>
    <t>再資源化量</t>
    <rPh sb="0" eb="4">
      <t>サイシゲンカ</t>
    </rPh>
    <rPh sb="4" eb="5">
      <t>リョウ</t>
    </rPh>
    <phoneticPr fontId="15"/>
  </si>
  <si>
    <t>製品使用量</t>
    <rPh sb="0" eb="2">
      <t>セイヒン</t>
    </rPh>
    <rPh sb="2" eb="5">
      <t>シヨウリョウ</t>
    </rPh>
    <phoneticPr fontId="66"/>
  </si>
  <si>
    <t>化学物質量</t>
    <rPh sb="0" eb="2">
      <t>カガク</t>
    </rPh>
    <rPh sb="2" eb="4">
      <t>ブッシツ</t>
    </rPh>
    <rPh sb="4" eb="5">
      <t>リョウ</t>
    </rPh>
    <phoneticPr fontId="66"/>
  </si>
  <si>
    <t>製品保管量</t>
    <rPh sb="0" eb="2">
      <t>セイヒン</t>
    </rPh>
    <rPh sb="2" eb="4">
      <t>ホカン</t>
    </rPh>
    <rPh sb="4" eb="5">
      <t>リョウ</t>
    </rPh>
    <phoneticPr fontId="66"/>
  </si>
  <si>
    <t>製品</t>
    <rPh sb="0" eb="2">
      <t>セイヒン</t>
    </rPh>
    <phoneticPr fontId="66"/>
  </si>
  <si>
    <t>化学物質</t>
    <rPh sb="0" eb="2">
      <t>カガク</t>
    </rPh>
    <rPh sb="2" eb="4">
      <t>ブッシツ</t>
    </rPh>
    <phoneticPr fontId="66"/>
  </si>
  <si>
    <t>含有率（％）</t>
    <rPh sb="0" eb="2">
      <t>ガンユウ</t>
    </rPh>
    <rPh sb="2" eb="3">
      <t>リツ</t>
    </rPh>
    <phoneticPr fontId="15"/>
  </si>
  <si>
    <t>含有量ｋｇ</t>
    <rPh sb="0" eb="3">
      <t>ガンユウリョウ</t>
    </rPh>
    <phoneticPr fontId="15"/>
  </si>
  <si>
    <t>再資源化率
（％）</t>
    <rPh sb="0" eb="4">
      <t>サイシゲンカ</t>
    </rPh>
    <rPh sb="4" eb="5">
      <t>リツ</t>
    </rPh>
    <phoneticPr fontId="66"/>
  </si>
  <si>
    <t>廃掃法</t>
    <rPh sb="0" eb="3">
      <t>ハイソウホウ</t>
    </rPh>
    <phoneticPr fontId="15"/>
  </si>
  <si>
    <t>産業廃棄物の収集運搬時マニフェスト・許可書の必携</t>
    <phoneticPr fontId="15"/>
  </si>
  <si>
    <t>最終処分場の構造基準・維持管理基準の順守</t>
    <phoneticPr fontId="15"/>
  </si>
  <si>
    <t>施設の定期検査及び維持管理情報公開</t>
    <phoneticPr fontId="15"/>
  </si>
  <si>
    <t>積替え保管基準の順守</t>
    <phoneticPr fontId="15"/>
  </si>
  <si>
    <t>（処理業）</t>
    <rPh sb="1" eb="3">
      <t>ショリ</t>
    </rPh>
    <rPh sb="3" eb="4">
      <t>ギョウ</t>
    </rPh>
    <rPh sb="4" eb="5">
      <t>ブンギョウ</t>
    </rPh>
    <phoneticPr fontId="15"/>
  </si>
  <si>
    <t>法7条、法8条</t>
    <rPh sb="0" eb="1">
      <t>ホウ</t>
    </rPh>
    <rPh sb="2" eb="3">
      <t>ジョウ</t>
    </rPh>
    <rPh sb="4" eb="5">
      <t>ホウ</t>
    </rPh>
    <rPh sb="6" eb="7">
      <t>ジョウ</t>
    </rPh>
    <phoneticPr fontId="15"/>
  </si>
  <si>
    <t>（一廃）事業許可証の有効期限、契約書有効期限</t>
    <rPh sb="1" eb="3">
      <t>イッパイ</t>
    </rPh>
    <phoneticPr fontId="15"/>
  </si>
  <si>
    <t>（産廃）事業許可証の有効期限、契約書有効期限</t>
    <rPh sb="1" eb="3">
      <t>サンパイ</t>
    </rPh>
    <phoneticPr fontId="15"/>
  </si>
  <si>
    <t>法15条</t>
    <rPh sb="0" eb="1">
      <t>ホウ</t>
    </rPh>
    <rPh sb="3" eb="4">
      <t>ジョウ</t>
    </rPh>
    <phoneticPr fontId="15"/>
  </si>
  <si>
    <t>・油及び有害物質の流出事故時の措置と届出</t>
    <rPh sb="1" eb="2">
      <t>ユ</t>
    </rPh>
    <rPh sb="2" eb="3">
      <t>オヨ</t>
    </rPh>
    <rPh sb="4" eb="6">
      <t>ユウガイ</t>
    </rPh>
    <rPh sb="6" eb="8">
      <t>ブッシツ</t>
    </rPh>
    <rPh sb="9" eb="11">
      <t>リュウシュツ</t>
    </rPh>
    <phoneticPr fontId="15"/>
  </si>
  <si>
    <t>Ｐｌａｎ（計画）</t>
    <rPh sb="5" eb="7">
      <t>ケイカク</t>
    </rPh>
    <phoneticPr fontId="15"/>
  </si>
  <si>
    <t>エコアクション２１　環境経営システム</t>
    <rPh sb="10" eb="12">
      <t>カンキョウ</t>
    </rPh>
    <rPh sb="12" eb="14">
      <t>ケイエイ</t>
    </rPh>
    <phoneticPr fontId="15"/>
  </si>
  <si>
    <t>Do（実施・運用）</t>
    <rPh sb="3" eb="5">
      <t>ジッシ</t>
    </rPh>
    <rPh sb="6" eb="8">
      <t>ウンヨウ</t>
    </rPh>
    <phoneticPr fontId="15"/>
  </si>
  <si>
    <t>Check（確認・評価）</t>
    <rPh sb="6" eb="8">
      <t>カクニン</t>
    </rPh>
    <rPh sb="9" eb="11">
      <t>ヒョウカ</t>
    </rPh>
    <phoneticPr fontId="15"/>
  </si>
  <si>
    <t>Action（見直し）</t>
    <rPh sb="7" eb="9">
      <t>ミナオ</t>
    </rPh>
    <phoneticPr fontId="15"/>
  </si>
  <si>
    <t>問題点是正・予防処置票（記録）</t>
    <rPh sb="0" eb="3">
      <t>モンダイテン</t>
    </rPh>
    <rPh sb="3" eb="5">
      <t>ゼセイ</t>
    </rPh>
    <rPh sb="6" eb="8">
      <t>ヨボウ</t>
    </rPh>
    <rPh sb="8" eb="10">
      <t>ショチ</t>
    </rPh>
    <rPh sb="10" eb="11">
      <t>ヒョウ</t>
    </rPh>
    <rPh sb="12" eb="14">
      <t>キロク</t>
    </rPh>
    <phoneticPr fontId="15"/>
  </si>
  <si>
    <t>（作成後地域事務局に送付）</t>
    <rPh sb="1" eb="4">
      <t>サクセイゴ</t>
    </rPh>
    <rPh sb="4" eb="6">
      <t>チイキ</t>
    </rPh>
    <rPh sb="6" eb="9">
      <t>ジムキョク</t>
    </rPh>
    <rPh sb="10" eb="12">
      <t>ソウフ</t>
    </rPh>
    <phoneticPr fontId="15"/>
  </si>
  <si>
    <t>トップへ</t>
    <phoneticPr fontId="15"/>
  </si>
  <si>
    <t>月</t>
    <rPh sb="0" eb="1">
      <t>ガツ</t>
    </rPh>
    <phoneticPr fontId="15"/>
  </si>
  <si>
    <t>日</t>
    <rPh sb="0" eb="1">
      <t>ニチ</t>
    </rPh>
    <phoneticPr fontId="15"/>
  </si>
  <si>
    <t>初期調査（基準年度データの把握）</t>
    <rPh sb="0" eb="2">
      <t>ショキ</t>
    </rPh>
    <rPh sb="2" eb="4">
      <t>チョウサ</t>
    </rPh>
    <rPh sb="5" eb="7">
      <t>キジュン</t>
    </rPh>
    <rPh sb="7" eb="9">
      <t>ネンド</t>
    </rPh>
    <rPh sb="13" eb="15">
      <t>ハアク</t>
    </rPh>
    <phoneticPr fontId="15"/>
  </si>
  <si>
    <t>毎月記入</t>
    <rPh sb="0" eb="2">
      <t>マイツキ</t>
    </rPh>
    <rPh sb="2" eb="4">
      <t>キニュウ</t>
    </rPh>
    <phoneticPr fontId="15"/>
  </si>
  <si>
    <t>（訓練計画書／記録、</t>
    <rPh sb="1" eb="3">
      <t>クンレン</t>
    </rPh>
    <rPh sb="3" eb="6">
      <t>ケイカクショ</t>
    </rPh>
    <rPh sb="7" eb="9">
      <t>キロク</t>
    </rPh>
    <phoneticPr fontId="15"/>
  </si>
  <si>
    <t>訓練記録）</t>
    <rPh sb="0" eb="2">
      <t>クンレン</t>
    </rPh>
    <rPh sb="2" eb="4">
      <t>キロク</t>
    </rPh>
    <phoneticPr fontId="15"/>
  </si>
  <si>
    <t>変更があれば改訂</t>
    <rPh sb="0" eb="2">
      <t>ヘンコウ</t>
    </rPh>
    <rPh sb="6" eb="8">
      <t>カイテイ</t>
    </rPh>
    <phoneticPr fontId="15"/>
  </si>
  <si>
    <t>○○手順書</t>
    <rPh sb="2" eb="5">
      <t>テジュンショ</t>
    </rPh>
    <phoneticPr fontId="15"/>
  </si>
  <si>
    <t>取組の対象組織・活動</t>
    <phoneticPr fontId="15"/>
  </si>
  <si>
    <t>環境活動計画書作成時・目標未達成時に実施</t>
    <rPh sb="0" eb="2">
      <t>カンキョウ</t>
    </rPh>
    <rPh sb="2" eb="4">
      <t>カツドウ</t>
    </rPh>
    <rPh sb="4" eb="6">
      <t>ケイカク</t>
    </rPh>
    <rPh sb="6" eb="7">
      <t>ショ</t>
    </rPh>
    <rPh sb="7" eb="9">
      <t>サクセイ</t>
    </rPh>
    <rPh sb="9" eb="10">
      <t>ジ</t>
    </rPh>
    <rPh sb="11" eb="13">
      <t>モクヒョウ</t>
    </rPh>
    <rPh sb="13" eb="16">
      <t>ミタッセイ</t>
    </rPh>
    <rPh sb="16" eb="17">
      <t>ジ</t>
    </rPh>
    <rPh sb="18" eb="20">
      <t>ジッシ</t>
    </rPh>
    <phoneticPr fontId="15"/>
  </si>
  <si>
    <t>問題点が発生した際に実施</t>
    <rPh sb="0" eb="3">
      <t>モンダイテン</t>
    </rPh>
    <rPh sb="4" eb="6">
      <t>ハッセイ</t>
    </rPh>
    <rPh sb="8" eb="9">
      <t>サイ</t>
    </rPh>
    <rPh sb="10" eb="12">
      <t>ジッシ</t>
    </rPh>
    <phoneticPr fontId="15"/>
  </si>
  <si>
    <t>年度終了後（５月）に作成</t>
    <rPh sb="0" eb="2">
      <t>ネンド</t>
    </rPh>
    <rPh sb="2" eb="5">
      <t>シュウリョウゴ</t>
    </rPh>
    <rPh sb="7" eb="8">
      <t>ガツ</t>
    </rPh>
    <rPh sb="10" eb="12">
      <t>サクセイ</t>
    </rPh>
    <phoneticPr fontId="15"/>
  </si>
  <si>
    <t>年度終了後（５月）に実施</t>
    <rPh sb="2" eb="5">
      <t>シュウリョウゴ</t>
    </rPh>
    <rPh sb="10" eb="12">
      <t>ジッシ</t>
    </rPh>
    <phoneticPr fontId="15"/>
  </si>
  <si>
    <t>５、１１月に実施</t>
    <rPh sb="4" eb="5">
      <t>ガツ</t>
    </rPh>
    <rPh sb="6" eb="8">
      <t>ジッシ</t>
    </rPh>
    <phoneticPr fontId="15"/>
  </si>
  <si>
    <t>４月（遵守評価の前）に最新版に更新</t>
    <rPh sb="1" eb="2">
      <t>ガツ</t>
    </rPh>
    <rPh sb="3" eb="5">
      <t>ジュンシュ</t>
    </rPh>
    <rPh sb="5" eb="7">
      <t>ヒョウカ</t>
    </rPh>
    <rPh sb="8" eb="9">
      <t>マエ</t>
    </rPh>
    <rPh sb="11" eb="14">
      <t>サイシンバン</t>
    </rPh>
    <rPh sb="15" eb="17">
      <t>コウシン</t>
    </rPh>
    <phoneticPr fontId="15"/>
  </si>
  <si>
    <t>４月及び必要に応じて改定・変更</t>
    <rPh sb="1" eb="2">
      <t>ガツ</t>
    </rPh>
    <rPh sb="2" eb="3">
      <t>オヨ</t>
    </rPh>
    <rPh sb="4" eb="6">
      <t>ヒツヨウ</t>
    </rPh>
    <rPh sb="7" eb="8">
      <t>オウ</t>
    </rPh>
    <rPh sb="10" eb="12">
      <t>カイテイ</t>
    </rPh>
    <rPh sb="13" eb="15">
      <t>ヘンコウ</t>
    </rPh>
    <phoneticPr fontId="15"/>
  </si>
  <si>
    <t>４月に記録</t>
    <rPh sb="1" eb="2">
      <t>ガツ</t>
    </rPh>
    <rPh sb="3" eb="5">
      <t>キロク</t>
    </rPh>
    <phoneticPr fontId="15"/>
  </si>
  <si>
    <t>必要に応じて（100名以上は記録必須）</t>
    <rPh sb="0" eb="2">
      <t>ヒツヨウ</t>
    </rPh>
    <rPh sb="3" eb="4">
      <t>オウ</t>
    </rPh>
    <rPh sb="10" eb="13">
      <t>メイイジョウ</t>
    </rPh>
    <rPh sb="14" eb="16">
      <t>キロク</t>
    </rPh>
    <rPh sb="16" eb="18">
      <t>ヒッス</t>
    </rPh>
    <phoneticPr fontId="15"/>
  </si>
  <si>
    <t>苦情・要請等あった場合に対応・記録</t>
    <rPh sb="0" eb="2">
      <t>クジョウ</t>
    </rPh>
    <rPh sb="3" eb="5">
      <t>ヨウセイ</t>
    </rPh>
    <rPh sb="5" eb="6">
      <t>トウ</t>
    </rPh>
    <rPh sb="9" eb="11">
      <t>バアイ</t>
    </rPh>
    <rPh sb="12" eb="14">
      <t>タイオウ</t>
    </rPh>
    <rPh sb="15" eb="17">
      <t>キロク</t>
    </rPh>
    <phoneticPr fontId="15"/>
  </si>
  <si>
    <t>定期的（１２月）に実施し、訓練結果を記録</t>
    <rPh sb="0" eb="3">
      <t>テイキテキ</t>
    </rPh>
    <rPh sb="6" eb="7">
      <t>ガツ</t>
    </rPh>
    <rPh sb="9" eb="11">
      <t>ジッシ</t>
    </rPh>
    <rPh sb="13" eb="15">
      <t>クンレン</t>
    </rPh>
    <rPh sb="15" eb="17">
      <t>ケッカ</t>
    </rPh>
    <rPh sb="18" eb="20">
      <t>キロク</t>
    </rPh>
    <phoneticPr fontId="15"/>
  </si>
  <si>
    <t>年度終了後（代表者による見直し前）に実施</t>
    <rPh sb="0" eb="2">
      <t>ネンド</t>
    </rPh>
    <rPh sb="2" eb="4">
      <t>シュウリョウ</t>
    </rPh>
    <rPh sb="4" eb="5">
      <t>ゴ</t>
    </rPh>
    <rPh sb="6" eb="9">
      <t>ダイヒョウシャ</t>
    </rPh>
    <rPh sb="12" eb="14">
      <t>ミナオ</t>
    </rPh>
    <rPh sb="15" eb="16">
      <t>マエ</t>
    </rPh>
    <rPh sb="18" eb="20">
      <t>ジッシ</t>
    </rPh>
    <phoneticPr fontId="15"/>
  </si>
  <si>
    <t>（目標の未達成は環境活動計画書にて実施）</t>
    <rPh sb="1" eb="3">
      <t>モクヒョウ</t>
    </rPh>
    <rPh sb="4" eb="7">
      <t>ミタッセイ</t>
    </rPh>
    <rPh sb="8" eb="10">
      <t>カンキョウ</t>
    </rPh>
    <rPh sb="10" eb="12">
      <t>カツドウ</t>
    </rPh>
    <rPh sb="12" eb="15">
      <t>ケイカクショ</t>
    </rPh>
    <rPh sb="17" eb="19">
      <t>ジッシ</t>
    </rPh>
    <phoneticPr fontId="15"/>
  </si>
  <si>
    <t>様式：9-02</t>
    <rPh sb="0" eb="2">
      <t>ヨウシキ</t>
    </rPh>
    <phoneticPr fontId="15"/>
  </si>
  <si>
    <t>環境管理責任者は必要に応じて指示を行う</t>
    <rPh sb="0" eb="2">
      <t>カンキョウ</t>
    </rPh>
    <rPh sb="2" eb="4">
      <t>カンリ</t>
    </rPh>
    <rPh sb="4" eb="6">
      <t>セキニン</t>
    </rPh>
    <rPh sb="6" eb="7">
      <t>シャ</t>
    </rPh>
    <rPh sb="8" eb="10">
      <t>ヒツヨウ</t>
    </rPh>
    <rPh sb="11" eb="12">
      <t>オウ</t>
    </rPh>
    <rPh sb="14" eb="16">
      <t>シジ</t>
    </rPh>
    <rPh sb="17" eb="18">
      <t>オコナ</t>
    </rPh>
    <phoneticPr fontId="15"/>
  </si>
  <si>
    <t>定期的な確認・評価・是正（挽回策）</t>
    <rPh sb="0" eb="3">
      <t>テイキテキ</t>
    </rPh>
    <rPh sb="4" eb="6">
      <t>カクニン</t>
    </rPh>
    <rPh sb="7" eb="9">
      <t>ヒョウカ</t>
    </rPh>
    <rPh sb="10" eb="12">
      <t>ゼセイ</t>
    </rPh>
    <rPh sb="13" eb="15">
      <t>バンカイ</t>
    </rPh>
    <rPh sb="15" eb="16">
      <t>サク</t>
    </rPh>
    <phoneticPr fontId="15"/>
  </si>
  <si>
    <t>取組評価
（計）</t>
    <rPh sb="0" eb="2">
      <t>トリクミ</t>
    </rPh>
    <rPh sb="2" eb="4">
      <t>ヒョウカ</t>
    </rPh>
    <rPh sb="6" eb="7">
      <t>ケイ</t>
    </rPh>
    <phoneticPr fontId="15"/>
  </si>
  <si>
    <t>・遵守評価前に環境関連法規等の追加、改正を確認する</t>
    <rPh sb="1" eb="3">
      <t>ジュンシュ</t>
    </rPh>
    <rPh sb="3" eb="5">
      <t>ヒョウカ</t>
    </rPh>
    <rPh sb="5" eb="6">
      <t>マエ</t>
    </rPh>
    <rPh sb="7" eb="9">
      <t>カンキョウ</t>
    </rPh>
    <rPh sb="9" eb="11">
      <t>カンレン</t>
    </rPh>
    <rPh sb="11" eb="13">
      <t>ホウキ</t>
    </rPh>
    <rPh sb="13" eb="14">
      <t>トウ</t>
    </rPh>
    <rPh sb="15" eb="17">
      <t>ツイカ</t>
    </rPh>
    <rPh sb="18" eb="20">
      <t>カイセイ</t>
    </rPh>
    <rPh sb="21" eb="23">
      <t>カクニン</t>
    </rPh>
    <phoneticPr fontId="15"/>
  </si>
  <si>
    <t>・定期的に実施（火災対応訓練○月）</t>
    <rPh sb="1" eb="3">
      <t>テイキ</t>
    </rPh>
    <rPh sb="3" eb="4">
      <t>テキ</t>
    </rPh>
    <rPh sb="5" eb="7">
      <t>ジッシ</t>
    </rPh>
    <rPh sb="8" eb="10">
      <t>カサイ</t>
    </rPh>
    <rPh sb="10" eb="12">
      <t>タイオウ</t>
    </rPh>
    <rPh sb="12" eb="14">
      <t>クンレン</t>
    </rPh>
    <rPh sb="15" eb="16">
      <t>ガツ</t>
    </rPh>
    <phoneticPr fontId="15"/>
  </si>
  <si>
    <r>
      <t>保管：環境事務局</t>
    </r>
    <r>
      <rPr>
        <sz val="10.5"/>
        <rFont val="ＭＳ 明朝"/>
        <family val="1"/>
        <charset val="128"/>
      </rPr>
      <t>　</t>
    </r>
    <phoneticPr fontId="15"/>
  </si>
  <si>
    <t>保管：環境事務局　</t>
    <phoneticPr fontId="15"/>
  </si>
  <si>
    <t>担当部署：環境事務局</t>
    <rPh sb="0" eb="2">
      <t>タントウ</t>
    </rPh>
    <rPh sb="2" eb="4">
      <t>ブショ</t>
    </rPh>
    <rPh sb="5" eb="7">
      <t>カンキョウ</t>
    </rPh>
    <rPh sb="7" eb="10">
      <t>ジムキョク</t>
    </rPh>
    <phoneticPr fontId="15"/>
  </si>
  <si>
    <t>保管</t>
    <rPh sb="0" eb="2">
      <t>ホカン</t>
    </rPh>
    <phoneticPr fontId="15"/>
  </si>
  <si>
    <t>遵守評価日：</t>
    <rPh sb="0" eb="2">
      <t>ジュンシュ</t>
    </rPh>
    <phoneticPr fontId="15"/>
  </si>
  <si>
    <t>遵守評価記録</t>
    <rPh sb="0" eb="2">
      <t>ジュンシュ</t>
    </rPh>
    <rPh sb="4" eb="6">
      <t>キロク</t>
    </rPh>
    <phoneticPr fontId="15"/>
  </si>
  <si>
    <t>【中期計画】</t>
    <rPh sb="1" eb="3">
      <t>チュウキ</t>
    </rPh>
    <rPh sb="3" eb="5">
      <t>ケイカク</t>
    </rPh>
    <phoneticPr fontId="15"/>
  </si>
  <si>
    <t>【目標未達成時の挽回策】</t>
    <rPh sb="1" eb="3">
      <t>モクヒョウ</t>
    </rPh>
    <rPh sb="3" eb="6">
      <t>ミタッセイ</t>
    </rPh>
    <rPh sb="6" eb="7">
      <t>ジ</t>
    </rPh>
    <rPh sb="8" eb="10">
      <t>バンカイ</t>
    </rPh>
    <rPh sb="10" eb="11">
      <t>サク</t>
    </rPh>
    <phoneticPr fontId="15"/>
  </si>
  <si>
    <t>・振り返って方針・目標・活動計画等を見直す</t>
    <rPh sb="1" eb="2">
      <t>フ</t>
    </rPh>
    <rPh sb="3" eb="4">
      <t>カエ</t>
    </rPh>
    <rPh sb="6" eb="8">
      <t>ホウシン</t>
    </rPh>
    <rPh sb="9" eb="11">
      <t>モクヒョウ</t>
    </rPh>
    <rPh sb="12" eb="14">
      <t>カツドウ</t>
    </rPh>
    <rPh sb="14" eb="16">
      <t>ケイカク</t>
    </rPh>
    <rPh sb="16" eb="17">
      <t>トウ</t>
    </rPh>
    <rPh sb="18" eb="20">
      <t>ミナオ</t>
    </rPh>
    <phoneticPr fontId="15"/>
  </si>
  <si>
    <t>審査申し込み</t>
    <rPh sb="0" eb="2">
      <t>シンサ</t>
    </rPh>
    <rPh sb="2" eb="3">
      <t>モウ</t>
    </rPh>
    <rPh sb="4" eb="5">
      <t>コ</t>
    </rPh>
    <phoneticPr fontId="15"/>
  </si>
  <si>
    <t>・余裕をもって２か月前には申込む</t>
    <rPh sb="1" eb="3">
      <t>ヨユウ</t>
    </rPh>
    <rPh sb="9" eb="10">
      <t>ゲツ</t>
    </rPh>
    <rPh sb="10" eb="11">
      <t>マエ</t>
    </rPh>
    <rPh sb="13" eb="14">
      <t>モウ</t>
    </rPh>
    <rPh sb="14" eb="15">
      <t>コ</t>
    </rPh>
    <phoneticPr fontId="15"/>
  </si>
  <si>
    <t>〇</t>
    <phoneticPr fontId="15"/>
  </si>
  <si>
    <t>大阪市廃棄物の減量推進及び適正処理並びに生活環境の清潔保持に関する条例</t>
  </si>
  <si>
    <t xml:space="preserve">分別解体等及び再資源化等の実施義務
</t>
    <phoneticPr fontId="15"/>
  </si>
  <si>
    <t>法9、16条</t>
    <rPh sb="0" eb="1">
      <t>ホウ</t>
    </rPh>
    <rPh sb="5" eb="6">
      <t>ジョウ</t>
    </rPh>
    <phoneticPr fontId="15"/>
  </si>
  <si>
    <t>（元請業者）発注者への再資源化等完了報告と記録の保存</t>
    <phoneticPr fontId="15"/>
  </si>
  <si>
    <t>法18条</t>
    <rPh sb="0" eb="1">
      <t>ホウ</t>
    </rPh>
    <rPh sb="3" eb="4">
      <t>ジョウ</t>
    </rPh>
    <phoneticPr fontId="15"/>
  </si>
  <si>
    <t>一定規模以上工事
・解体：80㎡
・新築・増築：500㎡
・修繕・模様替：１億円
・工作物解体・新築：500万円</t>
    <rPh sb="0" eb="2">
      <t>イッテイ</t>
    </rPh>
    <rPh sb="2" eb="4">
      <t>キボ</t>
    </rPh>
    <rPh sb="4" eb="6">
      <t>イジョウ</t>
    </rPh>
    <rPh sb="6" eb="8">
      <t>コウジ</t>
    </rPh>
    <phoneticPr fontId="15"/>
  </si>
  <si>
    <t>○</t>
    <phoneticPr fontId="15"/>
  </si>
  <si>
    <t>発注者</t>
    <rPh sb="0" eb="3">
      <t>ハッチュウシャ</t>
    </rPh>
    <phoneticPr fontId="15"/>
  </si>
  <si>
    <t>3/4半期</t>
    <rPh sb="3" eb="5">
      <t>ハンキ</t>
    </rPh>
    <phoneticPr fontId="15"/>
  </si>
  <si>
    <t>☑</t>
  </si>
  <si>
    <t>□</t>
  </si>
  <si>
    <t>・処理の状況について確認の努力義務</t>
    <rPh sb="1" eb="3">
      <t>ショリ</t>
    </rPh>
    <rPh sb="4" eb="6">
      <t>ジョウキョウ</t>
    </rPh>
    <rPh sb="10" eb="12">
      <t>カクニン</t>
    </rPh>
    <rPh sb="13" eb="15">
      <t>ドリョク</t>
    </rPh>
    <rPh sb="15" eb="17">
      <t>ギム</t>
    </rPh>
    <phoneticPr fontId="15"/>
  </si>
  <si>
    <t>（産廃）マニフェストの交付を受けずに産廃の引渡しの受託の禁止</t>
    <rPh sb="25" eb="27">
      <t>ジュタク</t>
    </rPh>
    <rPh sb="28" eb="30">
      <t>キンシ</t>
    </rPh>
    <phoneticPr fontId="15"/>
  </si>
  <si>
    <t>法12条4第2項</t>
    <phoneticPr fontId="15"/>
  </si>
  <si>
    <t>通知書</t>
    <rPh sb="0" eb="3">
      <t>ツウチショ</t>
    </rPh>
    <phoneticPr fontId="15"/>
  </si>
  <si>
    <t>　一般廃棄物排出量</t>
    <rPh sb="6" eb="8">
      <t>ハイシュツ</t>
    </rPh>
    <rPh sb="8" eb="9">
      <t>リョウ</t>
    </rPh>
    <phoneticPr fontId="15"/>
  </si>
  <si>
    <t>取りまとめ表の更新：毎年定期的な遵守評価を実施する際に制定、改正の確認を行い変更があれば更新する</t>
    <rPh sb="0" eb="1">
      <t>ト</t>
    </rPh>
    <rPh sb="5" eb="6">
      <t>ヒョウ</t>
    </rPh>
    <rPh sb="7" eb="9">
      <t>コウシン</t>
    </rPh>
    <rPh sb="12" eb="15">
      <t>テイキテキ</t>
    </rPh>
    <rPh sb="16" eb="18">
      <t>ジュンシュ</t>
    </rPh>
    <rPh sb="18" eb="20">
      <t>ヒョウカ</t>
    </rPh>
    <rPh sb="21" eb="23">
      <t>ジッシ</t>
    </rPh>
    <rPh sb="25" eb="26">
      <t>サイ</t>
    </rPh>
    <rPh sb="30" eb="32">
      <t>カイセイ</t>
    </rPh>
    <rPh sb="38" eb="40">
      <t>ヘンコウ</t>
    </rPh>
    <rPh sb="44" eb="46">
      <t>コウシン</t>
    </rPh>
    <phoneticPr fontId="15"/>
  </si>
  <si>
    <t>冷房温度の管理</t>
    <phoneticPr fontId="15"/>
  </si>
  <si>
    <t>暖房温度の管理</t>
    <phoneticPr fontId="15"/>
  </si>
  <si>
    <t>○点検</t>
    <rPh sb="1" eb="3">
      <t>テンケン</t>
    </rPh>
    <phoneticPr fontId="15"/>
  </si>
  <si>
    <t>○改善</t>
    <rPh sb="1" eb="3">
      <t>カイゼン</t>
    </rPh>
    <phoneticPr fontId="15"/>
  </si>
  <si>
    <t>○検討</t>
    <rPh sb="1" eb="3">
      <t>ケントウ</t>
    </rPh>
    <phoneticPr fontId="15"/>
  </si>
  <si>
    <t>○調査</t>
    <rPh sb="1" eb="3">
      <t>チョウサ</t>
    </rPh>
    <phoneticPr fontId="15"/>
  </si>
  <si>
    <t>担当者は、毎月初めにマニフェスト伝票を確認し、各伝票の返送が遅れている場合は、当該業者に連絡し、処理状況を確認する。</t>
    <rPh sb="0" eb="3">
      <t>タントウシャ</t>
    </rPh>
    <rPh sb="5" eb="7">
      <t>マイツキ</t>
    </rPh>
    <rPh sb="7" eb="8">
      <t>ハジ</t>
    </rPh>
    <rPh sb="16" eb="18">
      <t>デンピョウ</t>
    </rPh>
    <rPh sb="19" eb="21">
      <t>カクニン</t>
    </rPh>
    <rPh sb="23" eb="26">
      <t>カクデンピョウ</t>
    </rPh>
    <rPh sb="27" eb="29">
      <t>ヘンソウ</t>
    </rPh>
    <rPh sb="30" eb="31">
      <t>オク</t>
    </rPh>
    <rPh sb="35" eb="37">
      <t>バアイ</t>
    </rPh>
    <rPh sb="39" eb="41">
      <t>トウガイ</t>
    </rPh>
    <rPh sb="41" eb="43">
      <t>ギョウシャ</t>
    </rPh>
    <rPh sb="44" eb="46">
      <t>レンラク</t>
    </rPh>
    <rPh sb="48" eb="50">
      <t>ショリ</t>
    </rPh>
    <rPh sb="50" eb="52">
      <t>ジョウキョウ</t>
    </rPh>
    <rPh sb="53" eb="55">
      <t>カクニン</t>
    </rPh>
    <phoneticPr fontId="15"/>
  </si>
  <si>
    <t>委託処理業者による処理の状況について、定期的にインタネットや現地調査により確認する。</t>
    <rPh sb="0" eb="2">
      <t>イタク</t>
    </rPh>
    <rPh sb="2" eb="4">
      <t>ショリ</t>
    </rPh>
    <rPh sb="4" eb="6">
      <t>ギョウシャ</t>
    </rPh>
    <rPh sb="9" eb="11">
      <t>ショリ</t>
    </rPh>
    <rPh sb="12" eb="14">
      <t>ジョウキョウ</t>
    </rPh>
    <rPh sb="19" eb="22">
      <t>テイキテキ</t>
    </rPh>
    <rPh sb="30" eb="32">
      <t>ゲンチ</t>
    </rPh>
    <rPh sb="32" eb="34">
      <t>チョウサ</t>
    </rPh>
    <rPh sb="37" eb="39">
      <t>カクニン</t>
    </rPh>
    <phoneticPr fontId="15"/>
  </si>
  <si>
    <t>毎年遵守評価に合わせて実施
（努力義務）</t>
    <rPh sb="0" eb="2">
      <t>マイトシ</t>
    </rPh>
    <rPh sb="2" eb="4">
      <t>ジュンシュ</t>
    </rPh>
    <rPh sb="4" eb="6">
      <t>ヒョウカ</t>
    </rPh>
    <rPh sb="7" eb="8">
      <t>ア</t>
    </rPh>
    <rPh sb="11" eb="13">
      <t>ジッシ</t>
    </rPh>
    <rPh sb="15" eb="17">
      <t>ドリョク</t>
    </rPh>
    <rPh sb="17" eb="19">
      <t>ギム</t>
    </rPh>
    <phoneticPr fontId="15"/>
  </si>
  <si>
    <t>処理委託業者から、委託した産業廃棄物の処理が困難になったと通知を受けた場合は、速やかにその旨を都道府県知事に報告する。</t>
    <rPh sb="0" eb="2">
      <t>ショリ</t>
    </rPh>
    <rPh sb="2" eb="4">
      <t>イタク</t>
    </rPh>
    <rPh sb="4" eb="6">
      <t>ギョウシャ</t>
    </rPh>
    <rPh sb="9" eb="11">
      <t>イタク</t>
    </rPh>
    <rPh sb="13" eb="15">
      <t>サンギョウ</t>
    </rPh>
    <rPh sb="15" eb="18">
      <t>ハイキブツ</t>
    </rPh>
    <rPh sb="19" eb="21">
      <t>ショリ</t>
    </rPh>
    <rPh sb="22" eb="24">
      <t>コンナン</t>
    </rPh>
    <rPh sb="29" eb="31">
      <t>ツウチ</t>
    </rPh>
    <rPh sb="32" eb="33">
      <t>ウ</t>
    </rPh>
    <rPh sb="35" eb="37">
      <t>バアイ</t>
    </rPh>
    <rPh sb="39" eb="40">
      <t>スミ</t>
    </rPh>
    <rPh sb="45" eb="46">
      <t>ムネ</t>
    </rPh>
    <rPh sb="47" eb="51">
      <t>トドウフケン</t>
    </rPh>
    <rPh sb="51" eb="53">
      <t>チジ</t>
    </rPh>
    <rPh sb="54" eb="56">
      <t>ホウコク</t>
    </rPh>
    <phoneticPr fontId="15"/>
  </si>
  <si>
    <t>マニフェストのＥ票が回収されていない場合に適用される
処理困難御通知を受けた日から３０日以内</t>
    <rPh sb="8" eb="9">
      <t>ヒョウ</t>
    </rPh>
    <rPh sb="10" eb="12">
      <t>カイシュウ</t>
    </rPh>
    <rPh sb="18" eb="20">
      <t>バアイ</t>
    </rPh>
    <rPh sb="21" eb="23">
      <t>テキヨウ</t>
    </rPh>
    <rPh sb="27" eb="29">
      <t>ショリ</t>
    </rPh>
    <rPh sb="29" eb="31">
      <t>コンナン</t>
    </rPh>
    <rPh sb="31" eb="32">
      <t>オ</t>
    </rPh>
    <rPh sb="32" eb="34">
      <t>ツウチ</t>
    </rPh>
    <rPh sb="35" eb="36">
      <t>ウ</t>
    </rPh>
    <rPh sb="38" eb="39">
      <t>ヒ</t>
    </rPh>
    <rPh sb="43" eb="44">
      <t>ニチ</t>
    </rPh>
    <rPh sb="44" eb="46">
      <t>イナイ</t>
    </rPh>
    <phoneticPr fontId="15"/>
  </si>
  <si>
    <t>処理の状況の努力義務を追加</t>
    <rPh sb="0" eb="2">
      <t>ショリ</t>
    </rPh>
    <rPh sb="3" eb="5">
      <t>ジョウキョウ</t>
    </rPh>
    <rPh sb="6" eb="8">
      <t>ドリョク</t>
    </rPh>
    <rPh sb="8" eb="10">
      <t>ギム</t>
    </rPh>
    <rPh sb="11" eb="13">
      <t>ツイカ</t>
    </rPh>
    <phoneticPr fontId="15"/>
  </si>
  <si>
    <t>自動車リサイクル法</t>
    <rPh sb="0" eb="3">
      <t>ジドウシャ</t>
    </rPh>
    <rPh sb="8" eb="9">
      <t>ホウ</t>
    </rPh>
    <phoneticPr fontId="15"/>
  </si>
  <si>
    <t>・使用済み自動車引取り業者登録</t>
  </si>
  <si>
    <t>42条</t>
    <rPh sb="2" eb="3">
      <t>ジョウ</t>
    </rPh>
    <phoneticPr fontId="15"/>
  </si>
  <si>
    <t>・業者登録</t>
  </si>
  <si>
    <t>・5年毎更新</t>
  </si>
  <si>
    <t>○</t>
    <phoneticPr fontId="15"/>
  </si>
  <si>
    <t>・抹消登録</t>
    <rPh sb="1" eb="3">
      <t>マッショウ</t>
    </rPh>
    <rPh sb="3" eb="5">
      <t>トウロク</t>
    </rPh>
    <phoneticPr fontId="15"/>
  </si>
  <si>
    <t>道路運送車両法15条、16条</t>
    <rPh sb="0" eb="2">
      <t>ドウロ</t>
    </rPh>
    <rPh sb="2" eb="4">
      <t>ウンソウ</t>
    </rPh>
    <rPh sb="4" eb="6">
      <t>シャリョウ</t>
    </rPh>
    <rPh sb="6" eb="7">
      <t>ホウ</t>
    </rPh>
    <rPh sb="9" eb="10">
      <t>ジョウ</t>
    </rPh>
    <rPh sb="13" eb="14">
      <t>ジョウ</t>
    </rPh>
    <phoneticPr fontId="15"/>
  </si>
  <si>
    <t>・廃自動車手続</t>
    <phoneticPr fontId="15"/>
  </si>
  <si>
    <t>・登録抹消時</t>
  </si>
  <si>
    <t>・フロン回収業者の登録</t>
  </si>
  <si>
    <t>53条</t>
    <rPh sb="2" eb="3">
      <t>ジョウ</t>
    </rPh>
    <phoneticPr fontId="15"/>
  </si>
  <si>
    <t>・フロン回収業者登録</t>
    <rPh sb="6" eb="8">
      <t>ギョウシャ</t>
    </rPh>
    <rPh sb="8" eb="10">
      <t>トウロク</t>
    </rPh>
    <phoneticPr fontId="15"/>
  </si>
  <si>
    <t>・5年毎更新</t>
    <phoneticPr fontId="15"/>
  </si>
  <si>
    <t>80条～91条</t>
    <rPh sb="2" eb="3">
      <t>ジョウ</t>
    </rPh>
    <rPh sb="6" eb="7">
      <t>ジョウ</t>
    </rPh>
    <phoneticPr fontId="15"/>
  </si>
  <si>
    <t>・移動報告、フロン回収等</t>
    <rPh sb="1" eb="3">
      <t>イドウ</t>
    </rPh>
    <rPh sb="3" eb="5">
      <t>ホウコク</t>
    </rPh>
    <rPh sb="11" eb="12">
      <t>ナド</t>
    </rPh>
    <phoneticPr fontId="15"/>
  </si>
  <si>
    <t>ﾏﾆﾌｪｽﾄ</t>
    <phoneticPr fontId="15"/>
  </si>
  <si>
    <t>・マニフェスト制度に基づく報告</t>
    <phoneticPr fontId="15"/>
  </si>
  <si>
    <t>・使用済自動車毎</t>
    <rPh sb="1" eb="3">
      <t>シヨウ</t>
    </rPh>
    <rPh sb="3" eb="4">
      <t>ス</t>
    </rPh>
    <rPh sb="4" eb="7">
      <t>ジドウシャ</t>
    </rPh>
    <phoneticPr fontId="15"/>
  </si>
  <si>
    <t>７、１０、１、４月に確認・評価</t>
    <rPh sb="8" eb="9">
      <t>ガツ</t>
    </rPh>
    <rPh sb="10" eb="12">
      <t>カクニン</t>
    </rPh>
    <rPh sb="13" eb="15">
      <t>ヒョウカ</t>
    </rPh>
    <phoneticPr fontId="15"/>
  </si>
  <si>
    <t>電力及び自動車燃料による二酸化炭素排出量の削減に努めます。</t>
    <rPh sb="0" eb="2">
      <t>デンリョク</t>
    </rPh>
    <rPh sb="2" eb="3">
      <t>オヨ</t>
    </rPh>
    <rPh sb="4" eb="7">
      <t>ジドウシャ</t>
    </rPh>
    <rPh sb="7" eb="9">
      <t>ネンリョウ</t>
    </rPh>
    <rPh sb="12" eb="15">
      <t>ニサンカ</t>
    </rPh>
    <rPh sb="15" eb="17">
      <t>タンソ</t>
    </rPh>
    <rPh sb="17" eb="19">
      <t>ハイシュツ</t>
    </rPh>
    <rPh sb="19" eb="20">
      <t>リョウ</t>
    </rPh>
    <rPh sb="21" eb="23">
      <t>サクゲン</t>
    </rPh>
    <rPh sb="24" eb="25">
      <t>ツト</t>
    </rPh>
    <phoneticPr fontId="15"/>
  </si>
  <si>
    <t>資源を大切にするとともに廃棄物の削減に努めます。</t>
    <rPh sb="0" eb="2">
      <t>シゲン</t>
    </rPh>
    <rPh sb="2" eb="4">
      <t>ショウシゲン</t>
    </rPh>
    <rPh sb="3" eb="5">
      <t>タイセツ</t>
    </rPh>
    <rPh sb="12" eb="15">
      <t>ハイキブツ</t>
    </rPh>
    <rPh sb="16" eb="18">
      <t>サクゲン</t>
    </rPh>
    <rPh sb="19" eb="20">
      <t>ツト</t>
    </rPh>
    <phoneticPr fontId="15"/>
  </si>
  <si>
    <t>水使用量の削減に努めます。</t>
    <rPh sb="0" eb="1">
      <t>ミズ</t>
    </rPh>
    <rPh sb="1" eb="4">
      <t>シヨウリョウ</t>
    </rPh>
    <rPh sb="5" eb="7">
      <t>サクゲン</t>
    </rPh>
    <rPh sb="8" eb="9">
      <t>ツト</t>
    </rPh>
    <phoneticPr fontId="15"/>
  </si>
  <si>
    <t>節水に取り組みます。</t>
    <rPh sb="0" eb="2">
      <t>セッスイ</t>
    </rPh>
    <rPh sb="3" eb="4">
      <t>ト</t>
    </rPh>
    <rPh sb="5" eb="6">
      <t>ク</t>
    </rPh>
    <phoneticPr fontId="15"/>
  </si>
  <si>
    <t>有害な化学物質の削減に努めます。</t>
    <rPh sb="0" eb="2">
      <t>ユウガイ</t>
    </rPh>
    <rPh sb="3" eb="5">
      <t>カガク</t>
    </rPh>
    <rPh sb="5" eb="7">
      <t>ブッシツ</t>
    </rPh>
    <rPh sb="8" eb="10">
      <t>サクゲン</t>
    </rPh>
    <rPh sb="11" eb="12">
      <t>ツト</t>
    </rPh>
    <phoneticPr fontId="15"/>
  </si>
  <si>
    <t>化学物質の適正管理に努めます。</t>
    <rPh sb="0" eb="2">
      <t>カガク</t>
    </rPh>
    <rPh sb="2" eb="4">
      <t>ブッシツ</t>
    </rPh>
    <rPh sb="5" eb="7">
      <t>テキセイ</t>
    </rPh>
    <rPh sb="7" eb="9">
      <t>カンリ</t>
    </rPh>
    <rPh sb="10" eb="11">
      <t>ツト</t>
    </rPh>
    <phoneticPr fontId="15"/>
  </si>
  <si>
    <t>環境に配慮した物品の購入を推進します。</t>
    <rPh sb="0" eb="2">
      <t>カンキョウ</t>
    </rPh>
    <rPh sb="3" eb="5">
      <t>ハイリョ</t>
    </rPh>
    <rPh sb="7" eb="9">
      <t>ブッピン</t>
    </rPh>
    <rPh sb="10" eb="12">
      <t>コウニュウ</t>
    </rPh>
    <rPh sb="13" eb="15">
      <t>スイシン</t>
    </rPh>
    <phoneticPr fontId="15"/>
  </si>
  <si>
    <t>二酸化炭素削減</t>
    <rPh sb="0" eb="3">
      <t>ニサンカ</t>
    </rPh>
    <rPh sb="3" eb="5">
      <t>タンソ</t>
    </rPh>
    <rPh sb="5" eb="7">
      <t>サクゲン</t>
    </rPh>
    <phoneticPr fontId="15"/>
  </si>
  <si>
    <t>排水量削減</t>
    <rPh sb="0" eb="2">
      <t>ハイスイ</t>
    </rPh>
    <rPh sb="2" eb="3">
      <t>リョウ</t>
    </rPh>
    <rPh sb="3" eb="5">
      <t>サクゲン</t>
    </rPh>
    <phoneticPr fontId="15"/>
  </si>
  <si>
    <t>製品･サービスへの取組み</t>
    <rPh sb="0" eb="2">
      <t>セイヒン</t>
    </rPh>
    <rPh sb="9" eb="11">
      <t>トリク</t>
    </rPh>
    <phoneticPr fontId="15"/>
  </si>
  <si>
    <t>会社周辺の清掃活動を行います。</t>
    <rPh sb="0" eb="2">
      <t>カイシャ</t>
    </rPh>
    <rPh sb="2" eb="4">
      <t>シュウヘン</t>
    </rPh>
    <rPh sb="5" eb="7">
      <t>セイソウ</t>
    </rPh>
    <rPh sb="7" eb="9">
      <t>カツドウ</t>
    </rPh>
    <rPh sb="10" eb="11">
      <t>オコナ</t>
    </rPh>
    <phoneticPr fontId="15"/>
  </si>
  <si>
    <t>地域の環境イベントに参加します。</t>
    <rPh sb="0" eb="2">
      <t>チイキ</t>
    </rPh>
    <rPh sb="3" eb="5">
      <t>カンキョウ</t>
    </rPh>
    <rPh sb="10" eb="12">
      <t>サンカ</t>
    </rPh>
    <phoneticPr fontId="15"/>
  </si>
  <si>
    <t>代替材料によりPRTR物質の削減に努めます。</t>
    <rPh sb="0" eb="2">
      <t>ダイタイ</t>
    </rPh>
    <rPh sb="2" eb="4">
      <t>ザイリョウ</t>
    </rPh>
    <rPh sb="11" eb="13">
      <t>ブッシツ</t>
    </rPh>
    <rPh sb="14" eb="16">
      <t>サクゲン</t>
    </rPh>
    <rPh sb="17" eb="18">
      <t>ツト</t>
    </rPh>
    <phoneticPr fontId="15"/>
  </si>
  <si>
    <t>設備・機器・車両等は省エネ・省資源を考慮して選択します。</t>
    <rPh sb="0" eb="2">
      <t>セツビ</t>
    </rPh>
    <rPh sb="3" eb="5">
      <t>キキ</t>
    </rPh>
    <rPh sb="6" eb="8">
      <t>シャリョウ</t>
    </rPh>
    <rPh sb="8" eb="9">
      <t>トウ</t>
    </rPh>
    <rPh sb="10" eb="11">
      <t>ショウ</t>
    </rPh>
    <rPh sb="14" eb="17">
      <t>ショウシゲン</t>
    </rPh>
    <rPh sb="18" eb="20">
      <t>コウリョ</t>
    </rPh>
    <rPh sb="22" eb="24">
      <t>センタク</t>
    </rPh>
    <phoneticPr fontId="15"/>
  </si>
  <si>
    <t>冷却水の循環利用により、水使用量の削減に努めます。</t>
    <rPh sb="0" eb="3">
      <t>レイキャクスイ</t>
    </rPh>
    <rPh sb="4" eb="6">
      <t>ジュンカン</t>
    </rPh>
    <rPh sb="6" eb="8">
      <t>リヨウ</t>
    </rPh>
    <rPh sb="12" eb="13">
      <t>ミズ</t>
    </rPh>
    <rPh sb="13" eb="16">
      <t>シヨウリョウ</t>
    </rPh>
    <rPh sb="17" eb="19">
      <t>サクゲン</t>
    </rPh>
    <rPh sb="20" eb="21">
      <t>ツト</t>
    </rPh>
    <phoneticPr fontId="15"/>
  </si>
  <si>
    <t>品名</t>
  </si>
  <si>
    <t>性質</t>
  </si>
  <si>
    <t>指定数量</t>
  </si>
  <si>
    <t>物品例</t>
  </si>
  <si>
    <t>特殊引火物</t>
  </si>
  <si>
    <t>―</t>
  </si>
  <si>
    <t>50L</t>
  </si>
  <si>
    <t>ジエチルエーテル、二硫化炭素、アセトアルデヒド、酸化プロピレン</t>
  </si>
  <si>
    <t>第1石油類</t>
  </si>
  <si>
    <t>非水溶性液体</t>
  </si>
  <si>
    <t>200L</t>
  </si>
  <si>
    <t>ガソリン、ギ酸エチル、シクロヘキサン、酢酸エチル、ベンゼン</t>
  </si>
  <si>
    <t>水溶性液体</t>
  </si>
  <si>
    <t>400L</t>
  </si>
  <si>
    <t>アセトン、アセトニトリル、（t）ブチルアルコール、ピリジン、ジエチルアミン</t>
  </si>
  <si>
    <t>アルコール類</t>
  </si>
  <si>
    <t>メチルアルコール、エチルアルコール、イソプロピルアルコール</t>
  </si>
  <si>
    <t>第2石油類</t>
  </si>
  <si>
    <t>1,000L</t>
  </si>
  <si>
    <t>軽油、灯油、キシレン、酢酸アミル、スチレン、無水酢酸</t>
  </si>
  <si>
    <t>2,000L</t>
  </si>
  <si>
    <t>アクリル酸、アリルアルコール、酢酸</t>
  </si>
  <si>
    <t>第3石油類</t>
  </si>
  <si>
    <t>クレオソート油、重油、アニリン、ニトロベンゼン</t>
  </si>
  <si>
    <t>4,000L</t>
  </si>
  <si>
    <t>エチレングリコール、グリセリン、メタクリル酸、酪酸</t>
  </si>
  <si>
    <t>第4石油類※1</t>
  </si>
  <si>
    <t>6,000L</t>
  </si>
  <si>
    <t>ギヤー油、シリンダー油、潤滑油</t>
  </si>
  <si>
    <t>動植物油類※2</t>
  </si>
  <si>
    <t>10,000L</t>
  </si>
  <si>
    <t>ヤシ油、オリーブ油</t>
  </si>
  <si>
    <t>消防法　危険物　第４類</t>
    <rPh sb="0" eb="3">
      <t>ショウボウホウ</t>
    </rPh>
    <rPh sb="4" eb="7">
      <t>キケンブツ</t>
    </rPh>
    <phoneticPr fontId="15"/>
  </si>
  <si>
    <t>数量</t>
  </si>
  <si>
    <t>綿花類</t>
  </si>
  <si>
    <t>200kg</t>
  </si>
  <si>
    <t>木毛及びかんなくず</t>
  </si>
  <si>
    <t>400kg</t>
  </si>
  <si>
    <t>ぼろ及び紙くず</t>
  </si>
  <si>
    <t>1,000kg</t>
  </si>
  <si>
    <t>糸類</t>
  </si>
  <si>
    <t>わら類</t>
  </si>
  <si>
    <t>可燃性固体類</t>
  </si>
  <si>
    <t>3,000kg</t>
  </si>
  <si>
    <t>石炭・木炭類</t>
  </si>
  <si>
    <t>10,000kg</t>
  </si>
  <si>
    <t>可燃性液体類</t>
  </si>
  <si>
    <t>木材加工品及び木くず</t>
  </si>
  <si>
    <t>合成樹脂類</t>
  </si>
  <si>
    <t>発泡させたもの</t>
  </si>
  <si>
    <t>その他のもの</t>
  </si>
  <si>
    <t>危険物の規制に関する政令別表第4　※市町村条例は概ねこの内容を基本としています。</t>
    <phoneticPr fontId="15"/>
  </si>
  <si>
    <t>地下タンク</t>
    <rPh sb="0" eb="2">
      <t>チカ</t>
    </rPh>
    <phoneticPr fontId="15"/>
  </si>
  <si>
    <t>検査済証</t>
    <rPh sb="0" eb="2">
      <t>ケンサ</t>
    </rPh>
    <rPh sb="2" eb="3">
      <t>ス</t>
    </rPh>
    <rPh sb="3" eb="4">
      <t>ショウ</t>
    </rPh>
    <phoneticPr fontId="15"/>
  </si>
  <si>
    <t>・貯蔵設備の定期点検と記録の保存</t>
    <rPh sb="1" eb="3">
      <t>チョゾウ</t>
    </rPh>
    <rPh sb="3" eb="5">
      <t>セツビ</t>
    </rPh>
    <rPh sb="6" eb="8">
      <t>テイキ</t>
    </rPh>
    <rPh sb="8" eb="10">
      <t>テンケン</t>
    </rPh>
    <rPh sb="11" eb="13">
      <t>キロク</t>
    </rPh>
    <rPh sb="14" eb="16">
      <t>ホゾン</t>
    </rPh>
    <phoneticPr fontId="15"/>
  </si>
  <si>
    <t>法14条の3の2
危令第8条の5
危則第9条の2</t>
    <phoneticPr fontId="15"/>
  </si>
  <si>
    <t>法9条の3
施行令第1条の10</t>
    <rPh sb="0" eb="1">
      <t>ホウ</t>
    </rPh>
    <rPh sb="2" eb="3">
      <t>ジョウ</t>
    </rPh>
    <rPh sb="6" eb="9">
      <t>セコウレイ</t>
    </rPh>
    <phoneticPr fontId="15"/>
  </si>
  <si>
    <t>・火災予防又は消火活動に重大な支障を生ずるおそれのある物質貯蔵の届出</t>
    <rPh sb="32" eb="34">
      <t>トドケデ</t>
    </rPh>
    <phoneticPr fontId="15"/>
  </si>
  <si>
    <t>危令13条
危則23条2</t>
    <rPh sb="0" eb="1">
      <t>キ</t>
    </rPh>
    <rPh sb="1" eb="2">
      <t>リョウ</t>
    </rPh>
    <rPh sb="4" eb="5">
      <t>ジョウ</t>
    </rPh>
    <rPh sb="6" eb="7">
      <t>キ</t>
    </rPh>
    <rPh sb="7" eb="8">
      <t>ソク</t>
    </rPh>
    <rPh sb="10" eb="11">
      <t>ジョウ</t>
    </rPh>
    <phoneticPr fontId="15"/>
  </si>
  <si>
    <t>・腐食の恐れが（特に）高い地下貯蔵タンクの流出防止措置</t>
    <rPh sb="1" eb="3">
      <t>フショク</t>
    </rPh>
    <rPh sb="4" eb="5">
      <t>オソ</t>
    </rPh>
    <rPh sb="8" eb="9">
      <t>トク</t>
    </rPh>
    <rPh sb="11" eb="12">
      <t>タカ</t>
    </rPh>
    <rPh sb="13" eb="15">
      <t>チカ</t>
    </rPh>
    <rPh sb="15" eb="17">
      <t>チョゾウ</t>
    </rPh>
    <rPh sb="21" eb="23">
      <t>リュウシュツ</t>
    </rPh>
    <rPh sb="23" eb="25">
      <t>ボウシ</t>
    </rPh>
    <rPh sb="25" eb="27">
      <t>ソチ</t>
    </rPh>
    <phoneticPr fontId="15"/>
  </si>
  <si>
    <t>総務省令第71号
総務省告示第246号</t>
    <rPh sb="0" eb="2">
      <t>ソウム</t>
    </rPh>
    <rPh sb="2" eb="4">
      <t>ショウレイ</t>
    </rPh>
    <rPh sb="4" eb="5">
      <t>ダイ</t>
    </rPh>
    <rPh sb="7" eb="8">
      <t>ゴウ</t>
    </rPh>
    <rPh sb="9" eb="12">
      <t>ソウムショウ</t>
    </rPh>
    <rPh sb="12" eb="14">
      <t>コクジ</t>
    </rPh>
    <rPh sb="14" eb="15">
      <t>ダイ</t>
    </rPh>
    <rPh sb="18" eb="19">
      <t>ゴウ</t>
    </rPh>
    <phoneticPr fontId="15"/>
  </si>
  <si>
    <t>エアコン、テレビ、 冷蔵庫・冷凍庫、洗濯機・衣類乾燥機</t>
    <phoneticPr fontId="15"/>
  </si>
  <si>
    <t>第6条</t>
    <phoneticPr fontId="15"/>
  </si>
  <si>
    <t>家電リサイクル法</t>
    <rPh sb="0" eb="2">
      <t>カデン</t>
    </rPh>
    <rPh sb="7" eb="8">
      <t>ホウ</t>
    </rPh>
    <phoneticPr fontId="15"/>
  </si>
  <si>
    <t xml:space="preserve">・特定家庭用機器をなるべく長期間使用
・再商品化に必要な料金の支払い </t>
    <rPh sb="25" eb="27">
      <t>ヒツヨウ</t>
    </rPh>
    <rPh sb="28" eb="30">
      <t>リョウキン</t>
    </rPh>
    <rPh sb="31" eb="33">
      <t>シハラ</t>
    </rPh>
    <phoneticPr fontId="15"/>
  </si>
  <si>
    <t>小型家電リサイクル法</t>
    <rPh sb="0" eb="2">
      <t>コガタ</t>
    </rPh>
    <rPh sb="2" eb="4">
      <t>カデン</t>
    </rPh>
    <rPh sb="9" eb="10">
      <t>ホウ</t>
    </rPh>
    <phoneticPr fontId="15"/>
  </si>
  <si>
    <t>省資源・廃棄物削減・リサイクルの推進（循環型社会の構築）</t>
    <phoneticPr fontId="15"/>
  </si>
  <si>
    <t>・処理業者から処理困難の通知を受けた場合、30日以内に知事に「措置内容等報告書」による報告</t>
    <rPh sb="1" eb="3">
      <t>ショリ</t>
    </rPh>
    <rPh sb="3" eb="5">
      <t>ギョウシャ</t>
    </rPh>
    <rPh sb="7" eb="9">
      <t>ショリ</t>
    </rPh>
    <rPh sb="9" eb="11">
      <t>コンナン</t>
    </rPh>
    <rPh sb="12" eb="14">
      <t>ツウチ</t>
    </rPh>
    <rPh sb="15" eb="16">
      <t>ウ</t>
    </rPh>
    <rPh sb="18" eb="20">
      <t>バアイ</t>
    </rPh>
    <rPh sb="23" eb="24">
      <t>ニチ</t>
    </rPh>
    <rPh sb="24" eb="26">
      <t>イナイ</t>
    </rPh>
    <rPh sb="27" eb="29">
      <t>チジ</t>
    </rPh>
    <rPh sb="43" eb="45">
      <t>ホウコク</t>
    </rPh>
    <phoneticPr fontId="15"/>
  </si>
  <si>
    <t>大阪市「一般廃棄物の再資源可能な紙類の焼却場への持ち込み禁止」</t>
    <rPh sb="0" eb="2">
      <t>オオサカ</t>
    </rPh>
    <rPh sb="2" eb="3">
      <t>シ</t>
    </rPh>
    <rPh sb="4" eb="6">
      <t>イッパン</t>
    </rPh>
    <rPh sb="6" eb="9">
      <t>ハイキブツ</t>
    </rPh>
    <rPh sb="10" eb="13">
      <t>サイシゲン</t>
    </rPh>
    <rPh sb="13" eb="15">
      <t>カノウ</t>
    </rPh>
    <rPh sb="16" eb="18">
      <t>カミルイ</t>
    </rPh>
    <rPh sb="19" eb="22">
      <t>ショウキャクジョウ</t>
    </rPh>
    <rPh sb="24" eb="25">
      <t>モ</t>
    </rPh>
    <rPh sb="26" eb="27">
      <t>コ</t>
    </rPh>
    <rPh sb="28" eb="30">
      <t>キンシ</t>
    </rPh>
    <phoneticPr fontId="15"/>
  </si>
  <si>
    <t>一般廃棄物（紙類）</t>
    <rPh sb="0" eb="2">
      <t>イッパン</t>
    </rPh>
    <rPh sb="2" eb="5">
      <t>ハイキブツ</t>
    </rPh>
    <rPh sb="6" eb="8">
      <t>カミルイ</t>
    </rPh>
    <phoneticPr fontId="15"/>
  </si>
  <si>
    <t>月次評価</t>
    <rPh sb="0" eb="2">
      <t>ゲツジ</t>
    </rPh>
    <rPh sb="2" eb="3">
      <t>ヒョウ</t>
    </rPh>
    <rPh sb="3" eb="4">
      <t>アタイ</t>
    </rPh>
    <phoneticPr fontId="15"/>
  </si>
  <si>
    <t>累計評価</t>
    <rPh sb="0" eb="2">
      <t>ルイケイ</t>
    </rPh>
    <rPh sb="2" eb="3">
      <t>ヒョウ</t>
    </rPh>
    <rPh sb="3" eb="4">
      <t>アタイ</t>
    </rPh>
    <phoneticPr fontId="15"/>
  </si>
  <si>
    <t>田中</t>
    <rPh sb="0" eb="2">
      <t>タナカ</t>
    </rPh>
    <phoneticPr fontId="15"/>
  </si>
  <si>
    <t>数値目標：○達成　×未達成</t>
    <rPh sb="0" eb="2">
      <t>スウチ</t>
    </rPh>
    <rPh sb="2" eb="4">
      <t>モクヒョウ</t>
    </rPh>
    <rPh sb="6" eb="8">
      <t>タッセイ</t>
    </rPh>
    <rPh sb="10" eb="13">
      <t>ミタッセイ</t>
    </rPh>
    <phoneticPr fontId="15"/>
  </si>
  <si>
    <t>事務所</t>
    <rPh sb="0" eb="2">
      <t>ジム</t>
    </rPh>
    <rPh sb="2" eb="3">
      <t>ショ</t>
    </rPh>
    <phoneticPr fontId="66"/>
  </si>
  <si>
    <t>Kg-CO2</t>
  </si>
  <si>
    <t>再資源化率</t>
    <rPh sb="0" eb="4">
      <t>サイシゲンカ</t>
    </rPh>
    <rPh sb="4" eb="5">
      <t>リツ</t>
    </rPh>
    <phoneticPr fontId="15"/>
  </si>
  <si>
    <t>合計</t>
    <rPh sb="0" eb="2">
      <t>ゴウケイ</t>
    </rPh>
    <phoneticPr fontId="66"/>
  </si>
  <si>
    <t>㎥</t>
  </si>
  <si>
    <t>水道水の使用</t>
    <rPh sb="0" eb="3">
      <t>スイドウスイ</t>
    </rPh>
    <rPh sb="4" eb="6">
      <t>シヨウ</t>
    </rPh>
    <phoneticPr fontId="15"/>
  </si>
  <si>
    <t>⑤</t>
    <phoneticPr fontId="15"/>
  </si>
  <si>
    <t>ＭＪ</t>
    <phoneticPr fontId="15"/>
  </si>
  <si>
    <t>⑥</t>
    <phoneticPr fontId="15"/>
  </si>
  <si>
    <t>ｔ</t>
    <phoneticPr fontId="15"/>
  </si>
  <si>
    <t>⑦</t>
    <phoneticPr fontId="15"/>
  </si>
  <si>
    <t>⑧</t>
    <phoneticPr fontId="15"/>
  </si>
  <si>
    <t>アウトプット</t>
    <phoneticPr fontId="15"/>
  </si>
  <si>
    <t>①</t>
    <phoneticPr fontId="15"/>
  </si>
  <si>
    <t>②</t>
    <phoneticPr fontId="15"/>
  </si>
  <si>
    <t>%</t>
    <phoneticPr fontId="15"/>
  </si>
  <si>
    <t>③</t>
    <phoneticPr fontId="15"/>
  </si>
  <si>
    <t>インプット</t>
    <phoneticPr fontId="15"/>
  </si>
  <si>
    <t>④</t>
    <phoneticPr fontId="15"/>
  </si>
  <si>
    <t>＜インプット＞</t>
    <phoneticPr fontId="15"/>
  </si>
  <si>
    <t>物質収支（マテリアルバランス）の考え方</t>
    <phoneticPr fontId="15"/>
  </si>
  <si>
    <t>＜アウトプット＞</t>
    <phoneticPr fontId="15"/>
  </si>
  <si>
    <t>⑤エネルギー</t>
    <phoneticPr fontId="15"/>
  </si>
  <si>
    <t>排出係数
（B)</t>
    <phoneticPr fontId="15"/>
  </si>
  <si>
    <t>kWh</t>
    <phoneticPr fontId="15"/>
  </si>
  <si>
    <t>灯油</t>
    <rPh sb="0" eb="2">
      <t>トウユ</t>
    </rPh>
    <phoneticPr fontId="15"/>
  </si>
  <si>
    <t>L</t>
    <phoneticPr fontId="15"/>
  </si>
  <si>
    <r>
      <t>(kg-CO</t>
    </r>
    <r>
      <rPr>
        <vertAlign val="subscript"/>
        <sz val="9"/>
        <rFont val="ＭＳ Ｐゴシック"/>
        <family val="3"/>
        <charset val="128"/>
      </rPr>
      <t>2</t>
    </r>
    <r>
      <rPr>
        <sz val="9"/>
        <rFont val="ＭＳ Ｐゴシック"/>
        <family val="3"/>
        <charset val="128"/>
      </rPr>
      <t>/MJ)</t>
    </r>
    <phoneticPr fontId="15"/>
  </si>
  <si>
    <t>都市ガス</t>
    <rPh sb="0" eb="2">
      <t>トシ</t>
    </rPh>
    <phoneticPr fontId="15"/>
  </si>
  <si>
    <r>
      <t>Nm</t>
    </r>
    <r>
      <rPr>
        <vertAlign val="superscript"/>
        <sz val="10"/>
        <rFont val="ＭＳ Ｐゴシック"/>
        <family val="3"/>
        <charset val="128"/>
      </rPr>
      <t>3</t>
    </r>
    <phoneticPr fontId="15"/>
  </si>
  <si>
    <t>液化天然ガス(LNG)</t>
    <rPh sb="0" eb="2">
      <t>エキカ</t>
    </rPh>
    <rPh sb="2" eb="4">
      <t>テンネン</t>
    </rPh>
    <phoneticPr fontId="15"/>
  </si>
  <si>
    <t>液化石油ガス(LPG)</t>
    <phoneticPr fontId="15"/>
  </si>
  <si>
    <t>ガソリン</t>
    <phoneticPr fontId="15"/>
  </si>
  <si>
    <t>軽油</t>
    <phoneticPr fontId="15"/>
  </si>
  <si>
    <t>MJ</t>
    <phoneticPr fontId="15"/>
  </si>
  <si>
    <t>t</t>
    <phoneticPr fontId="15"/>
  </si>
  <si>
    <t>二酸化炭素排出量合計</t>
    <rPh sb="0" eb="3">
      <t>ニサンカ</t>
    </rPh>
    <rPh sb="3" eb="5">
      <t>タンソ</t>
    </rPh>
    <rPh sb="5" eb="8">
      <t>ハイシュツリョウ</t>
    </rPh>
    <rPh sb="8" eb="10">
      <t>ゴウケイ</t>
    </rPh>
    <phoneticPr fontId="15"/>
  </si>
  <si>
    <t>一般廃棄物（事務所系ごみ）</t>
    <rPh sb="0" eb="2">
      <t>イッパン</t>
    </rPh>
    <rPh sb="2" eb="5">
      <t>ハイキブツ</t>
    </rPh>
    <rPh sb="6" eb="8">
      <t>ジム</t>
    </rPh>
    <rPh sb="8" eb="9">
      <t>ショ</t>
    </rPh>
    <rPh sb="9" eb="10">
      <t>ケイ</t>
    </rPh>
    <phoneticPr fontId="15"/>
  </si>
  <si>
    <t>その他の可燃ごみ</t>
    <rPh sb="2" eb="3">
      <t>タ</t>
    </rPh>
    <phoneticPr fontId="15"/>
  </si>
  <si>
    <t>その他の不燃ごみ</t>
    <rPh sb="2" eb="3">
      <t>タ</t>
    </rPh>
    <rPh sb="4" eb="6">
      <t>フネン</t>
    </rPh>
    <phoneticPr fontId="15"/>
  </si>
  <si>
    <t>廃酸・廃アルカリ</t>
    <rPh sb="0" eb="2">
      <t>ハイサン</t>
    </rPh>
    <rPh sb="3" eb="4">
      <t>ハイ</t>
    </rPh>
    <phoneticPr fontId="88"/>
  </si>
  <si>
    <t>項目</t>
    <rPh sb="0" eb="2">
      <t>コウモク</t>
    </rPh>
    <phoneticPr fontId="66"/>
  </si>
  <si>
    <t>発生量（t）</t>
    <rPh sb="0" eb="3">
      <t>ハッセイリョウ</t>
    </rPh>
    <phoneticPr fontId="66"/>
  </si>
  <si>
    <t>再使用量
（t）</t>
    <rPh sb="0" eb="1">
      <t>サイ</t>
    </rPh>
    <rPh sb="1" eb="4">
      <t>シヨウリョウ</t>
    </rPh>
    <phoneticPr fontId="66"/>
  </si>
  <si>
    <t>ストック量
（t）</t>
    <rPh sb="4" eb="5">
      <t>リョウ</t>
    </rPh>
    <phoneticPr fontId="66"/>
  </si>
  <si>
    <t>埋立等処理量（t）</t>
    <rPh sb="0" eb="1">
      <t>ウ</t>
    </rPh>
    <rPh sb="1" eb="2">
      <t>タ</t>
    </rPh>
    <rPh sb="2" eb="3">
      <t>トウ</t>
    </rPh>
    <rPh sb="3" eb="6">
      <t>ショリリョウ</t>
    </rPh>
    <phoneticPr fontId="66"/>
  </si>
  <si>
    <t>有効利用率
（％）</t>
    <rPh sb="0" eb="2">
      <t>ユウコウ</t>
    </rPh>
    <rPh sb="2" eb="5">
      <t>リヨウリツ</t>
    </rPh>
    <phoneticPr fontId="66"/>
  </si>
  <si>
    <t>建設発生土（注）</t>
    <rPh sb="0" eb="2">
      <t>ケンセツ</t>
    </rPh>
    <rPh sb="2" eb="5">
      <t>ハッセイド</t>
    </rPh>
    <rPh sb="6" eb="7">
      <t>チュウ</t>
    </rPh>
    <phoneticPr fontId="66"/>
  </si>
  <si>
    <t>③-1　総排水量</t>
    <phoneticPr fontId="15"/>
  </si>
  <si>
    <t>総排水量</t>
    <phoneticPr fontId="15"/>
  </si>
  <si>
    <r>
      <t>ｍ</t>
    </r>
    <r>
      <rPr>
        <vertAlign val="superscript"/>
        <sz val="10"/>
        <rFont val="ＭＳ Ｐ明朝"/>
        <family val="1"/>
        <charset val="128"/>
      </rPr>
      <t>3</t>
    </r>
    <phoneticPr fontId="15"/>
  </si>
  <si>
    <r>
      <t>ｍ</t>
    </r>
    <r>
      <rPr>
        <vertAlign val="superscript"/>
        <sz val="10"/>
        <rFont val="ＭＳ Ｐゴシック"/>
        <family val="3"/>
        <charset val="128"/>
      </rPr>
      <t>3</t>
    </r>
    <phoneticPr fontId="15"/>
  </si>
  <si>
    <t>把握できない場合の理由</t>
    <rPh sb="0" eb="2">
      <t>ハアク</t>
    </rPh>
    <rPh sb="6" eb="8">
      <t>バアイ</t>
    </rPh>
    <rPh sb="9" eb="11">
      <t>リユウ</t>
    </rPh>
    <phoneticPr fontId="66"/>
  </si>
  <si>
    <t>○使用量は、年間購入量から期末の保管量を差し引いた量が使用量となりますが、把握が難しい場合は</t>
    <phoneticPr fontId="15"/>
  </si>
  <si>
    <t>　購入量でもかまいません。把握が可能な場合は、備考欄に保管量を記載してください。</t>
    <phoneticPr fontId="15"/>
  </si>
  <si>
    <t>○把握する化学物質は、原則としてPRTR制度対象物質とします。</t>
    <phoneticPr fontId="15"/>
  </si>
  <si>
    <t>○対象となる化学物質使用量の把握方法は、化学物質を含む製品について、容器に記載された成分表をもとに</t>
    <phoneticPr fontId="15"/>
  </si>
  <si>
    <t>　対象となる化学物質の製品中に含まれる量を把握します。成分表が記載されていないまたは情報が不十分な</t>
    <phoneticPr fontId="15"/>
  </si>
  <si>
    <t>　場合は、製造元や卸売業者、小売業者にMSDSを請求し、それをもとに製品中の化学物質含有量を把握します。</t>
    <phoneticPr fontId="15"/>
  </si>
  <si>
    <t>　把握した化学物質含有量に製品の年間使用量を掛けると、化学物質の年間使用量が算出できます。</t>
    <phoneticPr fontId="15"/>
  </si>
  <si>
    <t>（B)</t>
    <phoneticPr fontId="15"/>
  </si>
  <si>
    <t>ｋWｈ</t>
    <phoneticPr fontId="15"/>
  </si>
  <si>
    <t>(MJ/kWh)</t>
    <phoneticPr fontId="15"/>
  </si>
  <si>
    <t>Ｌ</t>
    <phoneticPr fontId="15"/>
  </si>
  <si>
    <t>液化天然ガス(LNG)</t>
    <phoneticPr fontId="15"/>
  </si>
  <si>
    <t>(MJ/kg)</t>
    <phoneticPr fontId="15"/>
  </si>
  <si>
    <r>
      <t>○LPGの消費量を気体（m</t>
    </r>
    <r>
      <rPr>
        <vertAlign val="superscript"/>
        <sz val="9"/>
        <rFont val="ＭＳ ゴシック"/>
        <family val="3"/>
        <charset val="128"/>
      </rPr>
      <t>3</t>
    </r>
    <r>
      <rPr>
        <sz val="9"/>
        <rFont val="ＭＳ ゴシック"/>
        <family val="3"/>
        <charset val="128"/>
      </rPr>
      <t>）として把握している場合については　１m</t>
    </r>
    <r>
      <rPr>
        <vertAlign val="superscript"/>
        <sz val="9"/>
        <rFont val="ＭＳ ゴシック"/>
        <family val="3"/>
        <charset val="128"/>
      </rPr>
      <t>3</t>
    </r>
    <r>
      <rPr>
        <sz val="9"/>
        <rFont val="ＭＳ ゴシック"/>
        <family val="3"/>
        <charset val="128"/>
      </rPr>
      <t>＝2.07kgとして換算してください。</t>
    </r>
    <phoneticPr fontId="15"/>
  </si>
  <si>
    <t>⑥　資源等使用量</t>
    <phoneticPr fontId="15"/>
  </si>
  <si>
    <t>合計（年間）</t>
    <rPh sb="4" eb="5">
      <t>カン</t>
    </rPh>
    <phoneticPr fontId="66"/>
  </si>
  <si>
    <t>割合</t>
    <rPh sb="0" eb="2">
      <t>ワリアイ</t>
    </rPh>
    <phoneticPr fontId="66"/>
  </si>
  <si>
    <t>％</t>
    <phoneticPr fontId="66"/>
  </si>
  <si>
    <t>資源の種類</t>
    <phoneticPr fontId="15"/>
  </si>
  <si>
    <t>循環資源</t>
    <phoneticPr fontId="15"/>
  </si>
  <si>
    <t>循環資源量　計</t>
    <phoneticPr fontId="15"/>
  </si>
  <si>
    <t>その他　計</t>
    <phoneticPr fontId="15"/>
  </si>
  <si>
    <t>資源等使用量合計</t>
    <rPh sb="0" eb="2">
      <t>シゲン</t>
    </rPh>
    <rPh sb="2" eb="3">
      <t>トウ</t>
    </rPh>
    <rPh sb="3" eb="6">
      <t>シヨウリョウ</t>
    </rPh>
    <rPh sb="6" eb="8">
      <t>ゴウケイ</t>
    </rPh>
    <phoneticPr fontId="66"/>
  </si>
  <si>
    <t>ｔ</t>
  </si>
  <si>
    <t>○事業者内部で循環的に利用（再使用、再生利用、熱回収）している物質は対象外となります。</t>
  </si>
  <si>
    <t>／</t>
    <phoneticPr fontId="15"/>
  </si>
  <si>
    <t>売上高</t>
    <phoneticPr fontId="66"/>
  </si>
  <si>
    <t>従業員</t>
    <phoneticPr fontId="66"/>
  </si>
  <si>
    <t>アウトプット</t>
    <phoneticPr fontId="15"/>
  </si>
  <si>
    <t>①</t>
    <phoneticPr fontId="15"/>
  </si>
  <si>
    <t>○</t>
    <phoneticPr fontId="15"/>
  </si>
  <si>
    <t>自動車使用による二酸化炭素の発生</t>
    <phoneticPr fontId="15"/>
  </si>
  <si>
    <t>②</t>
    <phoneticPr fontId="15"/>
  </si>
  <si>
    <t>%</t>
    <phoneticPr fontId="15"/>
  </si>
  <si>
    <t>㎥</t>
    <phoneticPr fontId="15"/>
  </si>
  <si>
    <t>インプット</t>
    <phoneticPr fontId="15"/>
  </si>
  <si>
    <t>㎥</t>
    <phoneticPr fontId="15"/>
  </si>
  <si>
    <t>④</t>
    <phoneticPr fontId="15"/>
  </si>
  <si>
    <t>ｋｇ</t>
    <phoneticPr fontId="15"/>
  </si>
  <si>
    <t>ｋｇ</t>
    <phoneticPr fontId="15"/>
  </si>
  <si>
    <t>ＭＪ</t>
    <phoneticPr fontId="15"/>
  </si>
  <si>
    <t>＜インプット＞</t>
    <phoneticPr fontId="15"/>
  </si>
  <si>
    <t>物質収支（マテリアルバランス）の考え方</t>
    <phoneticPr fontId="15"/>
  </si>
  <si>
    <t>＜アウトプット＞</t>
    <phoneticPr fontId="15"/>
  </si>
  <si>
    <t>⑤エネルギー</t>
    <phoneticPr fontId="15"/>
  </si>
  <si>
    <t>排出係数
（B)</t>
    <phoneticPr fontId="15"/>
  </si>
  <si>
    <t>kWh</t>
    <phoneticPr fontId="15"/>
  </si>
  <si>
    <r>
      <t>(kg-CO</t>
    </r>
    <r>
      <rPr>
        <vertAlign val="subscript"/>
        <sz val="9"/>
        <rFont val="ＭＳ Ｐゴシック"/>
        <family val="3"/>
        <charset val="128"/>
      </rPr>
      <t>2</t>
    </r>
    <r>
      <rPr>
        <sz val="9"/>
        <rFont val="ＭＳ Ｐゴシック"/>
        <family val="3"/>
        <charset val="128"/>
      </rPr>
      <t>/kWh)</t>
    </r>
    <phoneticPr fontId="15"/>
  </si>
  <si>
    <t>L</t>
    <phoneticPr fontId="15"/>
  </si>
  <si>
    <t>L</t>
    <phoneticPr fontId="15"/>
  </si>
  <si>
    <r>
      <t>Nm</t>
    </r>
    <r>
      <rPr>
        <vertAlign val="superscript"/>
        <sz val="10"/>
        <rFont val="ＭＳ Ｐゴシック"/>
        <family val="3"/>
        <charset val="128"/>
      </rPr>
      <t>3</t>
    </r>
    <phoneticPr fontId="15"/>
  </si>
  <si>
    <t>kg</t>
    <phoneticPr fontId="15"/>
  </si>
  <si>
    <t>液化石油ガス(LPG)</t>
    <phoneticPr fontId="15"/>
  </si>
  <si>
    <t>ガソリン</t>
    <phoneticPr fontId="15"/>
  </si>
  <si>
    <t>MJ</t>
    <phoneticPr fontId="15"/>
  </si>
  <si>
    <r>
      <t>(kg-CO</t>
    </r>
    <r>
      <rPr>
        <vertAlign val="subscript"/>
        <sz val="9"/>
        <rFont val="ＭＳ Ｐゴシック"/>
        <family val="3"/>
        <charset val="128"/>
      </rPr>
      <t>2</t>
    </r>
    <r>
      <rPr>
        <sz val="9"/>
        <rFont val="ＭＳ Ｐゴシック"/>
        <family val="3"/>
        <charset val="128"/>
      </rPr>
      <t>/MJ)</t>
    </r>
    <phoneticPr fontId="15"/>
  </si>
  <si>
    <t>ｔ</t>
    <phoneticPr fontId="15"/>
  </si>
  <si>
    <t>③-1　総排水量</t>
    <phoneticPr fontId="15"/>
  </si>
  <si>
    <t>総排水量</t>
    <phoneticPr fontId="15"/>
  </si>
  <si>
    <r>
      <t>ｍ</t>
    </r>
    <r>
      <rPr>
        <vertAlign val="superscript"/>
        <sz val="10"/>
        <rFont val="ＭＳ Ｐ明朝"/>
        <family val="1"/>
        <charset val="128"/>
      </rPr>
      <t>3</t>
    </r>
    <phoneticPr fontId="15"/>
  </si>
  <si>
    <r>
      <t>ｍ</t>
    </r>
    <r>
      <rPr>
        <vertAlign val="superscript"/>
        <sz val="10"/>
        <rFont val="ＭＳ Ｐゴシック"/>
        <family val="3"/>
        <charset val="128"/>
      </rPr>
      <t>3</t>
    </r>
    <phoneticPr fontId="15"/>
  </si>
  <si>
    <t>○使用量は、年間購入量から期末の保管量を差し引いた量が使用量となりますが、把握が難しい場合は</t>
    <phoneticPr fontId="15"/>
  </si>
  <si>
    <t>　購入量でもかまいません。把握が可能な場合は、備考欄に保管量を記載してください。</t>
    <phoneticPr fontId="15"/>
  </si>
  <si>
    <t>ｋｇ</t>
    <phoneticPr fontId="15"/>
  </si>
  <si>
    <t>○把握する化学物質は、原則としてPRTR制度対象物質とします。</t>
    <phoneticPr fontId="15"/>
  </si>
  <si>
    <t>○対象となる化学物質使用量の把握方法は、化学物質を含む製品について、容器に記載された成分表をもとに</t>
    <phoneticPr fontId="15"/>
  </si>
  <si>
    <t>　対象となる化学物質の製品中に含まれる量を把握します。成分表が記載されていないまたは情報が不十分な</t>
    <phoneticPr fontId="15"/>
  </si>
  <si>
    <t>　場合は、製造元や卸売業者、小売業者にMSDSを請求し、それをもとに製品中の化学物質含有量を把握します。</t>
    <phoneticPr fontId="15"/>
  </si>
  <si>
    <t>　把握した化学物質含有量に製品の年間使用量を掛けると、化学物質の年間使用量が算出できます。</t>
    <phoneticPr fontId="15"/>
  </si>
  <si>
    <t>（B)</t>
    <phoneticPr fontId="15"/>
  </si>
  <si>
    <t>ｋWｈ</t>
    <phoneticPr fontId="15"/>
  </si>
  <si>
    <t>Ｌ</t>
    <phoneticPr fontId="15"/>
  </si>
  <si>
    <t>液化天然ガス(LNG)</t>
    <phoneticPr fontId="15"/>
  </si>
  <si>
    <t>(MJ/kg)</t>
    <phoneticPr fontId="15"/>
  </si>
  <si>
    <r>
      <t>○LPGの消費量を気体（m</t>
    </r>
    <r>
      <rPr>
        <vertAlign val="superscript"/>
        <sz val="9"/>
        <rFont val="ＭＳ ゴシック"/>
        <family val="3"/>
        <charset val="128"/>
      </rPr>
      <t>3</t>
    </r>
    <r>
      <rPr>
        <sz val="9"/>
        <rFont val="ＭＳ ゴシック"/>
        <family val="3"/>
        <charset val="128"/>
      </rPr>
      <t>）として把握している場合については　１m</t>
    </r>
    <r>
      <rPr>
        <vertAlign val="superscript"/>
        <sz val="9"/>
        <rFont val="ＭＳ ゴシック"/>
        <family val="3"/>
        <charset val="128"/>
      </rPr>
      <t>3</t>
    </r>
    <r>
      <rPr>
        <sz val="9"/>
        <rFont val="ＭＳ ゴシック"/>
        <family val="3"/>
        <charset val="128"/>
      </rPr>
      <t>＝2.07kgとして換算してください。</t>
    </r>
    <phoneticPr fontId="15"/>
  </si>
  <si>
    <t>⑥　資源等使用量</t>
    <phoneticPr fontId="15"/>
  </si>
  <si>
    <t>％</t>
    <phoneticPr fontId="66"/>
  </si>
  <si>
    <t>資源の種類</t>
    <phoneticPr fontId="15"/>
  </si>
  <si>
    <t>ｔ</t>
    <phoneticPr fontId="15"/>
  </si>
  <si>
    <t>ｔ</t>
    <phoneticPr fontId="15"/>
  </si>
  <si>
    <t>ｔ</t>
    <phoneticPr fontId="15"/>
  </si>
  <si>
    <t>循環資源</t>
    <phoneticPr fontId="15"/>
  </si>
  <si>
    <t>循環資源量　計</t>
    <phoneticPr fontId="15"/>
  </si>
  <si>
    <t>その他　計</t>
    <phoneticPr fontId="15"/>
  </si>
  <si>
    <t>ｔ</t>
    <phoneticPr fontId="15"/>
  </si>
  <si>
    <t>㎥</t>
    <phoneticPr fontId="15"/>
  </si>
  <si>
    <t>t</t>
    <phoneticPr fontId="15"/>
  </si>
  <si>
    <t>ｔ</t>
    <phoneticPr fontId="15"/>
  </si>
  <si>
    <t>廃棄物等総排出量及び廃棄物最終処分量</t>
    <rPh sb="8" eb="9">
      <t>オヨ</t>
    </rPh>
    <phoneticPr fontId="15"/>
  </si>
  <si>
    <t>△</t>
  </si>
  <si>
    <t>軽油</t>
    <phoneticPr fontId="15"/>
  </si>
  <si>
    <t>経由</t>
    <rPh sb="0" eb="2">
      <t>ケイユ</t>
    </rPh>
    <phoneticPr fontId="15"/>
  </si>
  <si>
    <t>重要度(A)
3,2,1</t>
    <rPh sb="0" eb="3">
      <t>ジュウヨウド</t>
    </rPh>
    <phoneticPr fontId="15"/>
  </si>
  <si>
    <t>取組(B)
2,1,0</t>
    <rPh sb="0" eb="2">
      <t>トリクミ</t>
    </rPh>
    <phoneticPr fontId="15"/>
  </si>
  <si>
    <t>評価点
A×B</t>
    <rPh sb="0" eb="2">
      <t>ヒョウカ</t>
    </rPh>
    <rPh sb="2" eb="3">
      <t>テン</t>
    </rPh>
    <phoneticPr fontId="15"/>
  </si>
  <si>
    <t>取組項目</t>
    <rPh sb="0" eb="1">
      <t>ト</t>
    </rPh>
    <rPh sb="1" eb="2">
      <t>ク</t>
    </rPh>
    <rPh sb="2" eb="4">
      <t>コウモク</t>
    </rPh>
    <phoneticPr fontId="15"/>
  </si>
  <si>
    <t>満点
A×2</t>
    <rPh sb="0" eb="2">
      <t>マンテン</t>
    </rPh>
    <phoneticPr fontId="15"/>
  </si>
  <si>
    <t>２．事業活動からのアウトプットに関する項目</t>
  </si>
  <si>
    <t>４．その他</t>
    <rPh sb="4" eb="5">
      <t>タ</t>
    </rPh>
    <phoneticPr fontId="15"/>
  </si>
  <si>
    <t>②既存建築物が及ぼす環境への影響を予防、低減するための方策</t>
    <phoneticPr fontId="15"/>
  </si>
  <si>
    <t>評価</t>
    <rPh sb="0" eb="1">
      <t>ヒョウ</t>
    </rPh>
    <rPh sb="1" eb="2">
      <t>アタイ</t>
    </rPh>
    <phoneticPr fontId="15"/>
  </si>
  <si>
    <t>上半期</t>
    <phoneticPr fontId="15"/>
  </si>
  <si>
    <t>売上高</t>
    <rPh sb="0" eb="2">
      <t>ウリアゲ</t>
    </rPh>
    <rPh sb="2" eb="3">
      <t>ダカ</t>
    </rPh>
    <phoneticPr fontId="15"/>
  </si>
  <si>
    <t>名</t>
    <rPh sb="0" eb="1">
      <t>メイ</t>
    </rPh>
    <phoneticPr fontId="15"/>
  </si>
  <si>
    <t>㎡</t>
    <phoneticPr fontId="15"/>
  </si>
  <si>
    <t>　　　　　　　　  　年　度
　　項　目</t>
    <rPh sb="11" eb="12">
      <t>ドシ</t>
    </rPh>
    <rPh sb="13" eb="14">
      <t>ド</t>
    </rPh>
    <rPh sb="17" eb="18">
      <t>コウ</t>
    </rPh>
    <rPh sb="19" eb="20">
      <t>メ</t>
    </rPh>
    <phoneticPr fontId="15"/>
  </si>
  <si>
    <t>法的義務を受ける主な環境関連法規制は次の通りです。</t>
    <rPh sb="0" eb="2">
      <t>ホウテキ</t>
    </rPh>
    <rPh sb="2" eb="4">
      <t>ギム</t>
    </rPh>
    <rPh sb="5" eb="6">
      <t>ウ</t>
    </rPh>
    <rPh sb="8" eb="9">
      <t>シュ</t>
    </rPh>
    <rPh sb="10" eb="12">
      <t>カンキョウ</t>
    </rPh>
    <rPh sb="12" eb="14">
      <t>カンレン</t>
    </rPh>
    <rPh sb="14" eb="17">
      <t>ホウキセイ</t>
    </rPh>
    <rPh sb="18" eb="19">
      <t>ツギ</t>
    </rPh>
    <rPh sb="20" eb="21">
      <t>トオ</t>
    </rPh>
    <phoneticPr fontId="15"/>
  </si>
  <si>
    <t>道路運送車両法</t>
    <rPh sb="0" eb="2">
      <t>ドウロ</t>
    </rPh>
    <rPh sb="2" eb="4">
      <t>ウンソウ</t>
    </rPh>
    <rPh sb="4" eb="6">
      <t>シャリョウ</t>
    </rPh>
    <rPh sb="6" eb="7">
      <t>ホウ</t>
    </rPh>
    <phoneticPr fontId="15"/>
  </si>
  <si>
    <t>車両の大きさ・重量、乗車の保安基準</t>
    <rPh sb="0" eb="2">
      <t>シャリョウ</t>
    </rPh>
    <rPh sb="3" eb="4">
      <t>オオ</t>
    </rPh>
    <rPh sb="7" eb="9">
      <t>ジュウリョウ</t>
    </rPh>
    <rPh sb="10" eb="12">
      <t>ジョウシャ</t>
    </rPh>
    <rPh sb="13" eb="15">
      <t>ホアン</t>
    </rPh>
    <rPh sb="15" eb="17">
      <t>キジュン</t>
    </rPh>
    <phoneticPr fontId="15"/>
  </si>
  <si>
    <t>道路交通法</t>
    <rPh sb="0" eb="2">
      <t>ドウロ</t>
    </rPh>
    <rPh sb="2" eb="5">
      <t>コウツウホウ</t>
    </rPh>
    <phoneticPr fontId="15"/>
  </si>
  <si>
    <t>車両の大きさ・重量、通行制限</t>
    <rPh sb="0" eb="2">
      <t>シャリョウ</t>
    </rPh>
    <rPh sb="3" eb="4">
      <t>オオ</t>
    </rPh>
    <rPh sb="7" eb="9">
      <t>ジュウリョウ</t>
    </rPh>
    <rPh sb="10" eb="12">
      <t>ツウコウ</t>
    </rPh>
    <rPh sb="12" eb="14">
      <t>セイゲン</t>
    </rPh>
    <phoneticPr fontId="15"/>
  </si>
  <si>
    <t>車両からの積載物のはみ出し、安全運転管理者等</t>
    <rPh sb="0" eb="2">
      <t>シャリョウ</t>
    </rPh>
    <rPh sb="5" eb="8">
      <t>セキサイブツ</t>
    </rPh>
    <rPh sb="11" eb="12">
      <t>ダ</t>
    </rPh>
    <rPh sb="14" eb="16">
      <t>アンゼン</t>
    </rPh>
    <rPh sb="16" eb="18">
      <t>ウンテン</t>
    </rPh>
    <rPh sb="18" eb="20">
      <t>カンリ</t>
    </rPh>
    <rPh sb="20" eb="21">
      <t>シャ</t>
    </rPh>
    <rPh sb="21" eb="22">
      <t>トウ</t>
    </rPh>
    <phoneticPr fontId="15"/>
  </si>
  <si>
    <t>騒音規制法</t>
    <rPh sb="0" eb="2">
      <t>ソウオン</t>
    </rPh>
    <rPh sb="2" eb="5">
      <t>キセイホウ</t>
    </rPh>
    <phoneticPr fontId="15"/>
  </si>
  <si>
    <t>振動規制法</t>
    <rPh sb="0" eb="2">
      <t>シンドウ</t>
    </rPh>
    <rPh sb="2" eb="5">
      <t>キセイホウ</t>
    </rPh>
    <phoneticPr fontId="15"/>
  </si>
  <si>
    <t>なお、違反、訴訟等も過去３年間ありませんでした。</t>
    <rPh sb="6" eb="8">
      <t>ソショウ</t>
    </rPh>
    <rPh sb="8" eb="9">
      <t>トウ</t>
    </rPh>
    <phoneticPr fontId="15"/>
  </si>
  <si>
    <t>（対象期間：</t>
  </si>
  <si>
    <t>二酸化炭素総排出量</t>
    <phoneticPr fontId="15"/>
  </si>
  <si>
    <t>トン</t>
    <phoneticPr fontId="15"/>
  </si>
  <si>
    <t>kg-CO2/kWh</t>
    <phoneticPr fontId="15"/>
  </si>
  <si>
    <t>（目標）</t>
    <phoneticPr fontId="15"/>
  </si>
  <si>
    <t>kg-CO2</t>
    <phoneticPr fontId="15"/>
  </si>
  <si>
    <t>基準年度比</t>
    <phoneticPr fontId="15"/>
  </si>
  <si>
    <r>
      <t>k</t>
    </r>
    <r>
      <rPr>
        <sz val="10"/>
        <rFont val="Century"/>
        <family val="1"/>
      </rPr>
      <t>g</t>
    </r>
    <phoneticPr fontId="15"/>
  </si>
  <si>
    <t>達成状況</t>
    <phoneticPr fontId="15"/>
  </si>
  <si>
    <r>
      <t>排出量
（kg-CO</t>
    </r>
    <r>
      <rPr>
        <vertAlign val="subscript"/>
        <sz val="9"/>
        <rFont val="ＭＳ Ｐゴシック"/>
        <family val="3"/>
        <charset val="128"/>
      </rPr>
      <t>2</t>
    </r>
    <r>
      <rPr>
        <sz val="9"/>
        <rFont val="ＭＳ Ｐゴシック"/>
        <family val="3"/>
        <charset val="128"/>
      </rPr>
      <t>）
（A×B）or
（A×B×C)</t>
    </r>
    <phoneticPr fontId="15"/>
  </si>
  <si>
    <t>・（使用者）分別し、再資源化を適正に実施するものに引き渡すように努める</t>
    <rPh sb="2" eb="5">
      <t>シヨウシャ</t>
    </rPh>
    <rPh sb="6" eb="8">
      <t>ブンベツ</t>
    </rPh>
    <rPh sb="10" eb="14">
      <t>サイシゲンカ</t>
    </rPh>
    <rPh sb="15" eb="17">
      <t>テキセイ</t>
    </rPh>
    <rPh sb="18" eb="20">
      <t>ジッシ</t>
    </rPh>
    <rPh sb="25" eb="26">
      <t>ヒ</t>
    </rPh>
    <rPh sb="27" eb="28">
      <t>ワタ</t>
    </rPh>
    <rPh sb="32" eb="33">
      <t>ツト</t>
    </rPh>
    <phoneticPr fontId="15"/>
  </si>
  <si>
    <t>第７条</t>
    <phoneticPr fontId="15"/>
  </si>
  <si>
    <t>小型電子機器28品目</t>
    <rPh sb="0" eb="2">
      <t>コガタ</t>
    </rPh>
    <rPh sb="2" eb="4">
      <t>デンシ</t>
    </rPh>
    <rPh sb="4" eb="6">
      <t>キキ</t>
    </rPh>
    <rPh sb="8" eb="10">
      <t>ヒンモク</t>
    </rPh>
    <phoneticPr fontId="15"/>
  </si>
  <si>
    <t>・（小売販売者）消費者の適正な排出を確保するために協力</t>
    <rPh sb="2" eb="4">
      <t>コウリ</t>
    </rPh>
    <rPh sb="4" eb="7">
      <t>ハンバイシャ</t>
    </rPh>
    <rPh sb="8" eb="11">
      <t>ショウヒシャ</t>
    </rPh>
    <rPh sb="12" eb="14">
      <t>テキセイ</t>
    </rPh>
    <rPh sb="15" eb="17">
      <t>ハイシュツ</t>
    </rPh>
    <rPh sb="18" eb="20">
      <t>カクホ</t>
    </rPh>
    <rPh sb="25" eb="27">
      <t>キョウリョク</t>
    </rPh>
    <phoneticPr fontId="15"/>
  </si>
  <si>
    <t>第8条</t>
    <rPh sb="0" eb="1">
      <t>ダイ</t>
    </rPh>
    <rPh sb="2" eb="3">
      <t>ジョウ</t>
    </rPh>
    <phoneticPr fontId="15"/>
  </si>
  <si>
    <t>・（製造者）設計、部品、原材料の工夫により再資源化費用低減、再資源化により得られた物の利用</t>
    <rPh sb="2" eb="5">
      <t>セイゾウシャ</t>
    </rPh>
    <phoneticPr fontId="15"/>
  </si>
  <si>
    <t>祭9条</t>
    <rPh sb="0" eb="1">
      <t>サイ</t>
    </rPh>
    <rPh sb="2" eb="3">
      <t>ジョウ</t>
    </rPh>
    <phoneticPr fontId="15"/>
  </si>
  <si>
    <t>・フロン類の登録充填回収業者による適切な引き渡し</t>
    <rPh sb="6" eb="8">
      <t>トウロク</t>
    </rPh>
    <rPh sb="8" eb="10">
      <t>ジュウテン</t>
    </rPh>
    <rPh sb="10" eb="12">
      <t>カイシュウ</t>
    </rPh>
    <rPh sb="12" eb="14">
      <t>ギョウシャ</t>
    </rPh>
    <rPh sb="17" eb="19">
      <t>テキセツ</t>
    </rPh>
    <rPh sb="20" eb="21">
      <t>ヒ</t>
    </rPh>
    <rPh sb="22" eb="23">
      <t>ワタ</t>
    </rPh>
    <phoneticPr fontId="15"/>
  </si>
  <si>
    <t>法41条</t>
    <rPh sb="0" eb="1">
      <t>ホウ</t>
    </rPh>
    <rPh sb="3" eb="4">
      <t>ジョウ</t>
    </rPh>
    <phoneticPr fontId="15"/>
  </si>
  <si>
    <t>・環境影響の少ない指定製品の使用に努める</t>
    <rPh sb="1" eb="3">
      <t>カンキョウ</t>
    </rPh>
    <rPh sb="3" eb="5">
      <t>エイキョウ</t>
    </rPh>
    <rPh sb="6" eb="7">
      <t>スク</t>
    </rPh>
    <rPh sb="9" eb="11">
      <t>シテイ</t>
    </rPh>
    <rPh sb="11" eb="13">
      <t>セイヒン</t>
    </rPh>
    <rPh sb="14" eb="16">
      <t>シヨウ</t>
    </rPh>
    <rPh sb="17" eb="18">
      <t>ツト</t>
    </rPh>
    <phoneticPr fontId="15"/>
  </si>
  <si>
    <t>トップへ</t>
    <phoneticPr fontId="15"/>
  </si>
  <si>
    <t>環境負荷調査表</t>
    <phoneticPr fontId="15"/>
  </si>
  <si>
    <t>様式更新日：</t>
    <rPh sb="0" eb="2">
      <t>ヨウシキ</t>
    </rPh>
    <rPh sb="2" eb="5">
      <t>コウシンビ</t>
    </rPh>
    <phoneticPr fontId="15"/>
  </si>
  <si>
    <t>□売上高・生産高・総費用</t>
    <rPh sb="1" eb="3">
      <t>ウリアゲ</t>
    </rPh>
    <rPh sb="3" eb="4">
      <t>ダカ</t>
    </rPh>
    <rPh sb="9" eb="12">
      <t>ソウヒヨウ</t>
    </rPh>
    <phoneticPr fontId="15"/>
  </si>
  <si>
    <t>事業年度を自社の期初～期末月に変更する</t>
    <rPh sb="0" eb="2">
      <t>ジギョウ</t>
    </rPh>
    <rPh sb="2" eb="4">
      <t>ネンド</t>
    </rPh>
    <rPh sb="5" eb="7">
      <t>ジシャ</t>
    </rPh>
    <rPh sb="8" eb="9">
      <t>キ</t>
    </rPh>
    <rPh sb="9" eb="10">
      <t>ショ</t>
    </rPh>
    <rPh sb="11" eb="13">
      <t>キマツ</t>
    </rPh>
    <rPh sb="13" eb="14">
      <t>ツキ</t>
    </rPh>
    <rPh sb="15" eb="17">
      <t>ヘンコウ</t>
    </rPh>
    <phoneticPr fontId="15"/>
  </si>
  <si>
    <t>基準年度と今期のデータを入力</t>
    <phoneticPr fontId="15"/>
  </si>
  <si>
    <t>指　　標</t>
    <rPh sb="0" eb="1">
      <t>ユビ</t>
    </rPh>
    <rPh sb="3" eb="4">
      <t>シルベ</t>
    </rPh>
    <phoneticPr fontId="15"/>
  </si>
  <si>
    <t>基準年</t>
    <rPh sb="0" eb="2">
      <t>キジュン</t>
    </rPh>
    <rPh sb="2" eb="3">
      <t>ネン</t>
    </rPh>
    <phoneticPr fontId="15"/>
  </si>
  <si>
    <t>千円</t>
    <phoneticPr fontId="15"/>
  </si>
  <si>
    <t>累計</t>
    <rPh sb="0" eb="2">
      <t>ルイケイ</t>
    </rPh>
    <phoneticPr fontId="15"/>
  </si>
  <si>
    <t>今期</t>
    <rPh sb="0" eb="2">
      <t>コンキ</t>
    </rPh>
    <phoneticPr fontId="15"/>
  </si>
  <si>
    <t>総費用</t>
    <rPh sb="0" eb="3">
      <t>ソウヒヨウ</t>
    </rPh>
    <phoneticPr fontId="15"/>
  </si>
  <si>
    <t>千円</t>
  </si>
  <si>
    <t>□エネルギー使用量</t>
    <rPh sb="6" eb="8">
      <t>シヨウ</t>
    </rPh>
    <phoneticPr fontId="15"/>
  </si>
  <si>
    <t>原単位</t>
    <rPh sb="0" eb="3">
      <t>ゲンタンイ</t>
    </rPh>
    <phoneticPr fontId="15"/>
  </si>
  <si>
    <r>
      <t>k</t>
    </r>
    <r>
      <rPr>
        <sz val="11"/>
        <rFont val="ＭＳ Ｐゴシック"/>
        <family val="3"/>
        <charset val="128"/>
      </rPr>
      <t>W</t>
    </r>
    <r>
      <rPr>
        <sz val="11"/>
        <rFont val="ＭＳ Ｐゴシック"/>
        <family val="3"/>
        <charset val="128"/>
      </rPr>
      <t>h</t>
    </r>
    <phoneticPr fontId="15"/>
  </si>
  <si>
    <t>円</t>
    <rPh sb="0" eb="1">
      <t>エン</t>
    </rPh>
    <phoneticPr fontId="15"/>
  </si>
  <si>
    <t>二酸化炭素排出係数</t>
    <rPh sb="0" eb="3">
      <t>ニサンカ</t>
    </rPh>
    <rPh sb="3" eb="5">
      <t>タンソ</t>
    </rPh>
    <rPh sb="5" eb="7">
      <t>ハイシュツ</t>
    </rPh>
    <rPh sb="7" eb="9">
      <t>ケイスウ</t>
    </rPh>
    <phoneticPr fontId="15"/>
  </si>
  <si>
    <r>
      <t>k</t>
    </r>
    <r>
      <rPr>
        <sz val="11"/>
        <rFont val="ＭＳ Ｐゴシック"/>
        <family val="3"/>
        <charset val="128"/>
      </rPr>
      <t>W</t>
    </r>
    <r>
      <rPr>
        <sz val="11"/>
        <rFont val="ＭＳ Ｐゴシック"/>
        <family val="3"/>
        <charset val="128"/>
      </rPr>
      <t>h</t>
    </r>
    <phoneticPr fontId="15"/>
  </si>
  <si>
    <t>㎥</t>
    <phoneticPr fontId="15"/>
  </si>
  <si>
    <t>㎥</t>
    <phoneticPr fontId="15"/>
  </si>
  <si>
    <t>LPG</t>
    <phoneticPr fontId="15"/>
  </si>
  <si>
    <r>
      <t>k</t>
    </r>
    <r>
      <rPr>
        <sz val="11"/>
        <rFont val="ＭＳ Ｐゴシック"/>
        <family val="3"/>
        <charset val="128"/>
      </rPr>
      <t>g</t>
    </r>
    <phoneticPr fontId="15"/>
  </si>
  <si>
    <r>
      <t>k</t>
    </r>
    <r>
      <rPr>
        <sz val="11"/>
        <rFont val="ＭＳ Ｐゴシック"/>
        <family val="3"/>
        <charset val="128"/>
      </rPr>
      <t>g</t>
    </r>
    <phoneticPr fontId="15"/>
  </si>
  <si>
    <t>LNG</t>
    <phoneticPr fontId="15"/>
  </si>
  <si>
    <t>ガソリン</t>
    <phoneticPr fontId="15"/>
  </si>
  <si>
    <t>Ｌ</t>
    <phoneticPr fontId="15"/>
  </si>
  <si>
    <t>Ｌ</t>
    <phoneticPr fontId="15"/>
  </si>
  <si>
    <t>軽油</t>
    <rPh sb="0" eb="2">
      <t>ケイユ</t>
    </rPh>
    <phoneticPr fontId="15"/>
  </si>
  <si>
    <t>Ｌ</t>
    <phoneticPr fontId="15"/>
  </si>
  <si>
    <t>Ａ重油</t>
    <rPh sb="1" eb="3">
      <t>ジュウユ</t>
    </rPh>
    <phoneticPr fontId="15"/>
  </si>
  <si>
    <t>Ｌ</t>
    <phoneticPr fontId="15"/>
  </si>
  <si>
    <t>□太陽光発電量</t>
    <rPh sb="1" eb="4">
      <t>タイヨウコウ</t>
    </rPh>
    <rPh sb="4" eb="6">
      <t>ハツデン</t>
    </rPh>
    <rPh sb="6" eb="7">
      <t>リョウ</t>
    </rPh>
    <phoneticPr fontId="15"/>
  </si>
  <si>
    <t>㎥</t>
    <phoneticPr fontId="15"/>
  </si>
  <si>
    <t>㎥</t>
    <phoneticPr fontId="15"/>
  </si>
  <si>
    <t>㎥</t>
    <phoneticPr fontId="15"/>
  </si>
  <si>
    <t>□廃棄物</t>
    <rPh sb="1" eb="4">
      <t>ハイキブツ</t>
    </rPh>
    <phoneticPr fontId="15"/>
  </si>
  <si>
    <t>□一般廃棄物排出量</t>
    <rPh sb="1" eb="3">
      <t>イッパン</t>
    </rPh>
    <rPh sb="3" eb="6">
      <t>ハイキブツ</t>
    </rPh>
    <phoneticPr fontId="15"/>
  </si>
  <si>
    <t>一般廃棄物
（自治体の焼却場に持ち込まれる分）</t>
    <rPh sb="0" eb="5">
      <t>イッパンハイキブツ</t>
    </rPh>
    <rPh sb="7" eb="10">
      <t>ジチタイ</t>
    </rPh>
    <rPh sb="11" eb="14">
      <t>ショウキャクジョウ</t>
    </rPh>
    <rPh sb="15" eb="16">
      <t>モ</t>
    </rPh>
    <rPh sb="17" eb="18">
      <t>コ</t>
    </rPh>
    <rPh sb="21" eb="22">
      <t>ブン</t>
    </rPh>
    <phoneticPr fontId="15"/>
  </si>
  <si>
    <t>□食品廃棄物排出量及び食品リサイクル率</t>
    <rPh sb="1" eb="3">
      <t>ショクヒン</t>
    </rPh>
    <rPh sb="3" eb="6">
      <t>ハイキブツ</t>
    </rPh>
    <rPh sb="6" eb="8">
      <t>ハイシュツ</t>
    </rPh>
    <rPh sb="8" eb="9">
      <t>リョウ</t>
    </rPh>
    <rPh sb="9" eb="10">
      <t>オヨ</t>
    </rPh>
    <rPh sb="11" eb="13">
      <t>ショクヒン</t>
    </rPh>
    <rPh sb="18" eb="19">
      <t>リツ</t>
    </rPh>
    <phoneticPr fontId="15"/>
  </si>
  <si>
    <t>①発生量</t>
    <rPh sb="1" eb="3">
      <t>ハッセイ</t>
    </rPh>
    <rPh sb="3" eb="4">
      <t>リョウ</t>
    </rPh>
    <phoneticPr fontId="15"/>
  </si>
  <si>
    <t>ｋｇ</t>
    <phoneticPr fontId="15"/>
  </si>
  <si>
    <t>②発生抑制量</t>
    <rPh sb="1" eb="3">
      <t>ハッセイ</t>
    </rPh>
    <rPh sb="3" eb="5">
      <t>ヨクセイ</t>
    </rPh>
    <rPh sb="5" eb="6">
      <t>リョウ</t>
    </rPh>
    <phoneticPr fontId="15"/>
  </si>
  <si>
    <t>③再生利用量</t>
    <rPh sb="1" eb="3">
      <t>サイセイ</t>
    </rPh>
    <rPh sb="3" eb="5">
      <t>リヨウ</t>
    </rPh>
    <rPh sb="5" eb="6">
      <t>リョウ</t>
    </rPh>
    <phoneticPr fontId="15"/>
  </si>
  <si>
    <t>④熱回収量</t>
    <rPh sb="1" eb="2">
      <t>ネツ</t>
    </rPh>
    <rPh sb="2" eb="4">
      <t>カイシュウ</t>
    </rPh>
    <rPh sb="4" eb="5">
      <t>リョウ</t>
    </rPh>
    <phoneticPr fontId="15"/>
  </si>
  <si>
    <t>⑤減量量</t>
    <rPh sb="1" eb="3">
      <t>ゲンリョウ</t>
    </rPh>
    <rPh sb="3" eb="4">
      <t>リョウ</t>
    </rPh>
    <phoneticPr fontId="15"/>
  </si>
  <si>
    <t>⑥再生利用以外</t>
    <rPh sb="1" eb="3">
      <t>サイセイ</t>
    </rPh>
    <rPh sb="3" eb="5">
      <t>リヨウ</t>
    </rPh>
    <rPh sb="5" eb="7">
      <t>イガイ</t>
    </rPh>
    <phoneticPr fontId="15"/>
  </si>
  <si>
    <t>⑦廃棄処分量</t>
    <rPh sb="1" eb="3">
      <t>ハイキ</t>
    </rPh>
    <rPh sb="3" eb="5">
      <t>ショブン</t>
    </rPh>
    <rPh sb="5" eb="6">
      <t>リョウ</t>
    </rPh>
    <phoneticPr fontId="15"/>
  </si>
  <si>
    <t>再資源化実施率</t>
    <rPh sb="0" eb="4">
      <t>サイシゲンカ</t>
    </rPh>
    <rPh sb="4" eb="6">
      <t>ジッシ</t>
    </rPh>
    <rPh sb="6" eb="7">
      <t>リツ</t>
    </rPh>
    <phoneticPr fontId="15"/>
  </si>
  <si>
    <t>％</t>
    <phoneticPr fontId="15"/>
  </si>
  <si>
    <t>□産業廃棄物排出量</t>
    <rPh sb="1" eb="3">
      <t>サンギョウ</t>
    </rPh>
    <rPh sb="3" eb="5">
      <t>ハイキ</t>
    </rPh>
    <phoneticPr fontId="15"/>
  </si>
  <si>
    <t>廃プラ</t>
    <rPh sb="0" eb="1">
      <t>ハイ</t>
    </rPh>
    <phoneticPr fontId="15"/>
  </si>
  <si>
    <t>再生利用（売却）</t>
    <rPh sb="0" eb="2">
      <t>サイセイ</t>
    </rPh>
    <rPh sb="2" eb="4">
      <t>リヨウ</t>
    </rPh>
    <rPh sb="5" eb="7">
      <t>バイキャク</t>
    </rPh>
    <phoneticPr fontId="15"/>
  </si>
  <si>
    <t>再生利用（支払）</t>
    <rPh sb="0" eb="2">
      <t>サイセイ</t>
    </rPh>
    <rPh sb="2" eb="4">
      <t>リヨウ</t>
    </rPh>
    <rPh sb="5" eb="7">
      <t>シハライ</t>
    </rPh>
    <phoneticPr fontId="15"/>
  </si>
  <si>
    <t>処分（焼却）</t>
    <rPh sb="0" eb="2">
      <t>ショブン</t>
    </rPh>
    <rPh sb="3" eb="5">
      <t>ショウキャク</t>
    </rPh>
    <phoneticPr fontId="15"/>
  </si>
  <si>
    <t>処分（埋立）</t>
    <rPh sb="0" eb="2">
      <t>ショブン</t>
    </rPh>
    <rPh sb="3" eb="5">
      <t>ウメタテ</t>
    </rPh>
    <phoneticPr fontId="15"/>
  </si>
  <si>
    <t xml:space="preserve"> </t>
    <phoneticPr fontId="15"/>
  </si>
  <si>
    <t>kg</t>
    <phoneticPr fontId="15"/>
  </si>
  <si>
    <t>□化学物質使用量</t>
    <rPh sb="1" eb="3">
      <t>カガク</t>
    </rPh>
    <rPh sb="3" eb="5">
      <t>ブッシツ</t>
    </rPh>
    <rPh sb="5" eb="8">
      <t>シヨウリョウ</t>
    </rPh>
    <phoneticPr fontId="15"/>
  </si>
  <si>
    <t>ＰＲTR物質は必須</t>
    <rPh sb="4" eb="6">
      <t>ブッシツ</t>
    </rPh>
    <rPh sb="7" eb="9">
      <t>ヒッス</t>
    </rPh>
    <phoneticPr fontId="15"/>
  </si>
  <si>
    <t>◆PRTR物質を調べるには→</t>
    <rPh sb="5" eb="7">
      <t>ブッシツ</t>
    </rPh>
    <rPh sb="8" eb="9">
      <t>シラ</t>
    </rPh>
    <phoneticPr fontId="15"/>
  </si>
  <si>
    <t>http://www.prtr.nite.go.jp/prtr/prmate.html</t>
    <phoneticPr fontId="15"/>
  </si>
  <si>
    <t>製品名：</t>
    <rPh sb="0" eb="3">
      <t>セイヒンメイ</t>
    </rPh>
    <phoneticPr fontId="15"/>
  </si>
  <si>
    <t>洗浄剤</t>
    <rPh sb="0" eb="3">
      <t>センジョウザイ</t>
    </rPh>
    <phoneticPr fontId="15"/>
  </si>
  <si>
    <t>含有ＰＲＴＲ物質：</t>
    <rPh sb="0" eb="2">
      <t>ガンユウ</t>
    </rPh>
    <rPh sb="6" eb="8">
      <t>ブッシツ</t>
    </rPh>
    <phoneticPr fontId="15"/>
  </si>
  <si>
    <t>トルエン</t>
    <phoneticPr fontId="15"/>
  </si>
  <si>
    <t>含有率：</t>
    <rPh sb="0" eb="2">
      <t>ガンユウ</t>
    </rPh>
    <rPh sb="2" eb="3">
      <t>リツ</t>
    </rPh>
    <phoneticPr fontId="15"/>
  </si>
  <si>
    <t>密度：</t>
    <rPh sb="0" eb="2">
      <t>ミツド</t>
    </rPh>
    <phoneticPr fontId="15"/>
  </si>
  <si>
    <t>－</t>
    <phoneticPr fontId="15"/>
  </si>
  <si>
    <t>　</t>
    <phoneticPr fontId="15"/>
  </si>
  <si>
    <r>
      <t>(MJ/Nm</t>
    </r>
    <r>
      <rPr>
        <vertAlign val="superscript"/>
        <sz val="9"/>
        <rFont val="ＭＳ Ｐゴシック"/>
        <family val="3"/>
        <charset val="128"/>
      </rPr>
      <t>3</t>
    </r>
    <r>
      <rPr>
        <sz val="9"/>
        <rFont val="ＭＳ Ｐゴシック"/>
        <family val="3"/>
        <charset val="128"/>
      </rPr>
      <t>)</t>
    </r>
  </si>
  <si>
    <t>負荷記録表</t>
    <rPh sb="0" eb="2">
      <t>フカ</t>
    </rPh>
    <rPh sb="2" eb="4">
      <t>キロク</t>
    </rPh>
    <rPh sb="4" eb="5">
      <t>ヒョウ</t>
    </rPh>
    <phoneticPr fontId="15"/>
  </si>
  <si>
    <t>エコアクション21構築作業の流れ</t>
    <rPh sb="9" eb="11">
      <t>コウチク</t>
    </rPh>
    <rPh sb="11" eb="13">
      <t>サギョウ</t>
    </rPh>
    <rPh sb="14" eb="15">
      <t>ナガ</t>
    </rPh>
    <phoneticPr fontId="15"/>
  </si>
  <si>
    <t>取組の対象組織・活動の決定</t>
    <rPh sb="11" eb="13">
      <t>ケッテイ</t>
    </rPh>
    <phoneticPr fontId="15"/>
  </si>
  <si>
    <t>↓</t>
    <phoneticPr fontId="15"/>
  </si>
  <si>
    <t>負荷調査</t>
    <rPh sb="0" eb="2">
      <t>フカ</t>
    </rPh>
    <rPh sb="2" eb="4">
      <t>チョウサ</t>
    </rPh>
    <phoneticPr fontId="15"/>
  </si>
  <si>
    <t>基準年の負荷のとりまとめ</t>
    <rPh sb="0" eb="2">
      <t>キジュン</t>
    </rPh>
    <rPh sb="2" eb="3">
      <t>ネン</t>
    </rPh>
    <rPh sb="4" eb="6">
      <t>フカ</t>
    </rPh>
    <phoneticPr fontId="15"/>
  </si>
  <si>
    <t>環境への取組の自己チェック</t>
    <rPh sb="0" eb="2">
      <t>カンキョウ</t>
    </rPh>
    <rPh sb="4" eb="6">
      <t>トリクミ</t>
    </rPh>
    <rPh sb="7" eb="9">
      <t>ジコ</t>
    </rPh>
    <phoneticPr fontId="15"/>
  </si>
  <si>
    <t>緊急事態対応訓練の実施・記録</t>
    <rPh sb="0" eb="2">
      <t>キンキュウ</t>
    </rPh>
    <rPh sb="2" eb="4">
      <t>ジタイ</t>
    </rPh>
    <rPh sb="4" eb="6">
      <t>タイオウ</t>
    </rPh>
    <rPh sb="6" eb="8">
      <t>クンレン</t>
    </rPh>
    <rPh sb="9" eb="11">
      <t>ジッシ</t>
    </rPh>
    <rPh sb="12" eb="14">
      <t>キロク</t>
    </rPh>
    <phoneticPr fontId="15"/>
  </si>
  <si>
    <t>問題点是正・予防処置</t>
    <rPh sb="0" eb="3">
      <t>モンダイテン</t>
    </rPh>
    <rPh sb="3" eb="5">
      <t>ゼセイ</t>
    </rPh>
    <rPh sb="6" eb="8">
      <t>ヨボウ</t>
    </rPh>
    <rPh sb="8" eb="10">
      <t>ショチ</t>
    </rPh>
    <phoneticPr fontId="15"/>
  </si>
  <si>
    <t>環境関連法規制等の遵守評価</t>
    <rPh sb="0" eb="2">
      <t>カンキョウ</t>
    </rPh>
    <rPh sb="2" eb="4">
      <t>カンレン</t>
    </rPh>
    <rPh sb="4" eb="5">
      <t>ホウ</t>
    </rPh>
    <rPh sb="5" eb="7">
      <t>キセイ</t>
    </rPh>
    <rPh sb="7" eb="8">
      <t>トウ</t>
    </rPh>
    <rPh sb="9" eb="11">
      <t>ジュンシュ</t>
    </rPh>
    <rPh sb="11" eb="13">
      <t>ヒョウカ</t>
    </rPh>
    <phoneticPr fontId="15"/>
  </si>
  <si>
    <t>審査申込み</t>
    <rPh sb="0" eb="4">
      <t>シンサモウシコ</t>
    </rPh>
    <phoneticPr fontId="15"/>
  </si>
  <si>
    <t>基準年　月別</t>
    <rPh sb="0" eb="2">
      <t>キジュン</t>
    </rPh>
    <rPh sb="2" eb="3">
      <t>ネン</t>
    </rPh>
    <rPh sb="4" eb="6">
      <t>ツキベツ</t>
    </rPh>
    <phoneticPr fontId="15"/>
  </si>
  <si>
    <t>目標　月別</t>
    <rPh sb="0" eb="2">
      <t>モクヒョウ</t>
    </rPh>
    <rPh sb="3" eb="5">
      <t>ツキベツ</t>
    </rPh>
    <phoneticPr fontId="15"/>
  </si>
  <si>
    <t>今期　月別</t>
    <rPh sb="0" eb="2">
      <t>コンキ</t>
    </rPh>
    <rPh sb="3" eb="5">
      <t>ツキベツ</t>
    </rPh>
    <phoneticPr fontId="15"/>
  </si>
  <si>
    <t>都市ガスによる二酸化炭素削減</t>
    <rPh sb="0" eb="2">
      <t>トシ</t>
    </rPh>
    <rPh sb="7" eb="10">
      <t>ニサンカ</t>
    </rPh>
    <rPh sb="10" eb="12">
      <t>タンソ</t>
    </rPh>
    <rPh sb="12" eb="14">
      <t>サクゲン</t>
    </rPh>
    <phoneticPr fontId="15"/>
  </si>
  <si>
    <t>温度管理</t>
    <phoneticPr fontId="15"/>
  </si>
  <si>
    <t>温度管理</t>
    <rPh sb="0" eb="2">
      <t>オンド</t>
    </rPh>
    <phoneticPr fontId="15"/>
  </si>
  <si>
    <r>
      <t>kg-</t>
    </r>
    <r>
      <rPr>
        <sz val="11"/>
        <rFont val="ＭＳ Ｐゴシック"/>
        <family val="3"/>
        <charset val="128"/>
      </rPr>
      <t>C</t>
    </r>
    <r>
      <rPr>
        <sz val="11"/>
        <rFont val="ＭＳ Ｐゴシック"/>
        <family val="3"/>
        <charset val="128"/>
      </rPr>
      <t>O2</t>
    </r>
    <phoneticPr fontId="15"/>
  </si>
  <si>
    <r>
      <t>基準年</t>
    </r>
    <r>
      <rPr>
        <sz val="11"/>
        <rFont val="ＭＳ Ｐゴシック"/>
        <family val="3"/>
        <charset val="128"/>
      </rPr>
      <t xml:space="preserve">    </t>
    </r>
    <r>
      <rPr>
        <sz val="11"/>
        <rFont val="ＭＳ Ｐゴシック"/>
        <family val="3"/>
        <charset val="128"/>
      </rPr>
      <t xml:space="preserve"> ㎥</t>
    </r>
    <rPh sb="0" eb="2">
      <t>キジュン</t>
    </rPh>
    <rPh sb="2" eb="3">
      <t>ネン</t>
    </rPh>
    <phoneticPr fontId="15"/>
  </si>
  <si>
    <t>今期       ㎥</t>
    <rPh sb="0" eb="2">
      <t>コンキ</t>
    </rPh>
    <phoneticPr fontId="15"/>
  </si>
  <si>
    <t>年度目標</t>
    <phoneticPr fontId="15"/>
  </si>
  <si>
    <t>ガソリン車</t>
    <rPh sb="4" eb="5">
      <t>シャ</t>
    </rPh>
    <phoneticPr fontId="15"/>
  </si>
  <si>
    <t>基準年　km</t>
    <rPh sb="0" eb="2">
      <t>キジュン</t>
    </rPh>
    <rPh sb="2" eb="3">
      <t>ネン</t>
    </rPh>
    <phoneticPr fontId="15"/>
  </si>
  <si>
    <t>燃費km/L</t>
    <rPh sb="0" eb="2">
      <t>ネンピ</t>
    </rPh>
    <phoneticPr fontId="15"/>
  </si>
  <si>
    <t>今期　km</t>
    <rPh sb="0" eb="2">
      <t>コンキ</t>
    </rPh>
    <phoneticPr fontId="15"/>
  </si>
  <si>
    <t>燃費評価</t>
    <rPh sb="0" eb="2">
      <t>ネンピ</t>
    </rPh>
    <rPh sb="2" eb="4">
      <t>ヒョウカ</t>
    </rPh>
    <phoneticPr fontId="15"/>
  </si>
  <si>
    <t>ジーゼル車</t>
    <rPh sb="4" eb="5">
      <t>シャ</t>
    </rPh>
    <phoneticPr fontId="15"/>
  </si>
  <si>
    <t>廃棄物量</t>
    <rPh sb="0" eb="3">
      <t>ハイキブツ</t>
    </rPh>
    <phoneticPr fontId="15"/>
  </si>
  <si>
    <t>最終処分量</t>
    <rPh sb="0" eb="2">
      <t>サイシュウ</t>
    </rPh>
    <rPh sb="2" eb="4">
      <t>ショブン</t>
    </rPh>
    <phoneticPr fontId="15"/>
  </si>
  <si>
    <t>再資源化率</t>
    <rPh sb="0" eb="4">
      <t>サイシゲンカ</t>
    </rPh>
    <rPh sb="4" eb="5">
      <t>リツ</t>
    </rPh>
    <phoneticPr fontId="66"/>
  </si>
  <si>
    <t>売却</t>
    <rPh sb="0" eb="2">
      <t>バイキャク</t>
    </rPh>
    <phoneticPr fontId="15"/>
  </si>
  <si>
    <t>支払</t>
    <rPh sb="0" eb="2">
      <t>シハラ</t>
    </rPh>
    <phoneticPr fontId="15"/>
  </si>
  <si>
    <t xml:space="preserve">
（焼却）</t>
    <phoneticPr fontId="15"/>
  </si>
  <si>
    <t>（埋立）</t>
    <phoneticPr fontId="15"/>
  </si>
  <si>
    <t>（％）</t>
    <phoneticPr fontId="15"/>
  </si>
  <si>
    <t>保管量L</t>
    <rPh sb="0" eb="3">
      <t>ホカンリョウ</t>
    </rPh>
    <phoneticPr fontId="15"/>
  </si>
  <si>
    <t>L</t>
    <phoneticPr fontId="15"/>
  </si>
  <si>
    <t>構築時メニュー</t>
    <rPh sb="0" eb="2">
      <t>コウチク</t>
    </rPh>
    <rPh sb="2" eb="3">
      <t>ジ</t>
    </rPh>
    <phoneticPr fontId="15"/>
  </si>
  <si>
    <t>・対策地域で特定自動車を30台以上使用する場合の自動車管理計画及び定期の報告</t>
    <rPh sb="21" eb="23">
      <t>バアイ</t>
    </rPh>
    <phoneticPr fontId="15"/>
  </si>
  <si>
    <t>法33条
法34条</t>
    <rPh sb="0" eb="1">
      <t>ホウ</t>
    </rPh>
    <rPh sb="5" eb="6">
      <t>ホウ</t>
    </rPh>
    <phoneticPr fontId="15"/>
  </si>
  <si>
    <t>自動車</t>
    <rPh sb="0" eb="2">
      <t>ジドウ</t>
    </rPh>
    <rPh sb="2" eb="3">
      <t>シャ</t>
    </rPh>
    <phoneticPr fontId="15"/>
  </si>
  <si>
    <t>毎年6月まで</t>
    <rPh sb="0" eb="2">
      <t>マイトシ</t>
    </rPh>
    <rPh sb="3" eb="4">
      <t>ガツ</t>
    </rPh>
    <phoneticPr fontId="15"/>
  </si>
  <si>
    <t>〇</t>
    <phoneticPr fontId="15"/>
  </si>
  <si>
    <t>都道府県知事</t>
    <rPh sb="0" eb="4">
      <t>トドウフケン</t>
    </rPh>
    <rPh sb="4" eb="6">
      <t>チジ</t>
    </rPh>
    <phoneticPr fontId="15"/>
  </si>
  <si>
    <t>報告書</t>
    <rPh sb="0" eb="3">
      <t>ホウコクショ</t>
    </rPh>
    <phoneticPr fontId="15"/>
  </si>
  <si>
    <t>・性状及び取扱に関する情報（ＳＤＳ）の受取・発行</t>
    <rPh sb="19" eb="20">
      <t>ウ</t>
    </rPh>
    <rPh sb="20" eb="21">
      <t>ト</t>
    </rPh>
    <rPh sb="22" eb="24">
      <t>ハッコウ</t>
    </rPh>
    <phoneticPr fontId="15"/>
  </si>
  <si>
    <t>SDS更新毎</t>
    <phoneticPr fontId="15"/>
  </si>
  <si>
    <t>・SDS発行受取状況</t>
    <rPh sb="4" eb="6">
      <t>ハッコウ</t>
    </rPh>
    <rPh sb="6" eb="7">
      <t>ウ</t>
    </rPh>
    <rPh sb="7" eb="8">
      <t>ト</t>
    </rPh>
    <rPh sb="8" eb="10">
      <t>ジョウキョウ</t>
    </rPh>
    <phoneticPr fontId="15"/>
  </si>
  <si>
    <t>労働安全衛生法</t>
    <rPh sb="0" eb="2">
      <t>ロウドウ</t>
    </rPh>
    <rPh sb="2" eb="4">
      <t>アンゼン</t>
    </rPh>
    <rPh sb="4" eb="6">
      <t>エイセイ</t>
    </rPh>
    <rPh sb="6" eb="7">
      <t>ホウ</t>
    </rPh>
    <phoneticPr fontId="15"/>
  </si>
  <si>
    <t>使用開始前</t>
    <rPh sb="0" eb="2">
      <t>シヨウ</t>
    </rPh>
    <rPh sb="2" eb="4">
      <t>カイシ</t>
    </rPh>
    <rPh sb="4" eb="5">
      <t>マエ</t>
    </rPh>
    <phoneticPr fontId="15"/>
  </si>
  <si>
    <t>リスク評価記録</t>
    <rPh sb="3" eb="5">
      <t>ヒョウカ</t>
    </rPh>
    <rPh sb="5" eb="7">
      <t>キロク</t>
    </rPh>
    <phoneticPr fontId="15"/>
  </si>
  <si>
    <t>フロン排出抑制法</t>
    <rPh sb="3" eb="5">
      <t>ハイシュツ</t>
    </rPh>
    <rPh sb="5" eb="7">
      <t>ヨクセイ</t>
    </rPh>
    <rPh sb="7" eb="8">
      <t>ホウ</t>
    </rPh>
    <phoneticPr fontId="15"/>
  </si>
  <si>
    <t>水道水</t>
    <rPh sb="0" eb="3">
      <t>スイドウスイ</t>
    </rPh>
    <phoneticPr fontId="15"/>
  </si>
  <si>
    <t>井戸水</t>
    <rPh sb="0" eb="3">
      <t>イドミズ</t>
    </rPh>
    <phoneticPr fontId="15"/>
  </si>
  <si>
    <t>□水使用量</t>
    <rPh sb="1" eb="2">
      <t>ミズ</t>
    </rPh>
    <rPh sb="2" eb="5">
      <t>シヨウリョウ</t>
    </rPh>
    <phoneticPr fontId="15"/>
  </si>
  <si>
    <t>ガソリン</t>
    <phoneticPr fontId="15"/>
  </si>
  <si>
    <t>点検記録</t>
    <rPh sb="0" eb="2">
      <t>テンケン</t>
    </rPh>
    <rPh sb="2" eb="4">
      <t>キロク</t>
    </rPh>
    <phoneticPr fontId="15"/>
  </si>
  <si>
    <t>問題点（不適合）とは：環境関連法規制の逸脱、決められた事項が守られていない状況、審査人からの指摘事項、その他代表者及び環境管理責任者が問題点として指摘した事項</t>
    <rPh sb="0" eb="3">
      <t>モンダイテン</t>
    </rPh>
    <rPh sb="40" eb="42">
      <t>シンサ</t>
    </rPh>
    <rPh sb="42" eb="43">
      <t>ニン</t>
    </rPh>
    <rPh sb="46" eb="48">
      <t>シテキ</t>
    </rPh>
    <rPh sb="48" eb="50">
      <t>ジコウ</t>
    </rPh>
    <rPh sb="53" eb="54">
      <t>タ</t>
    </rPh>
    <phoneticPr fontId="15"/>
  </si>
  <si>
    <t>代表取締役社長　○○　○○</t>
  </si>
  <si>
    <t>本　　　社</t>
  </si>
  <si>
    <t>○○県○○市○○区○○丁目○番○号</t>
  </si>
  <si>
    <t>○○支店</t>
  </si>
  <si>
    <t>責任者　</t>
  </si>
  <si>
    <t>○○部長　</t>
  </si>
  <si>
    <t>○○　○○　　</t>
  </si>
  <si>
    <t>TEL：＊＊－＊＊＊－＊＊＊＊</t>
  </si>
  <si>
    <t>担当者</t>
  </si>
  <si>
    <t>○○部</t>
  </si>
  <si>
    <t>万円</t>
  </si>
  <si>
    <t>従業員　　　　　</t>
  </si>
  <si>
    <t>延べ床面積　　　</t>
  </si>
  <si>
    <t>事業年度</t>
  </si>
  <si>
    <t>登録組織名：</t>
  </si>
  <si>
    <t>対象事業所：</t>
  </si>
  <si>
    <t>対象外：</t>
  </si>
  <si>
    <t>活動：</t>
  </si>
  <si>
    <t>評価</t>
    <rPh sb="0" eb="2">
      <t>ヒョウカ</t>
    </rPh>
    <phoneticPr fontId="15"/>
  </si>
  <si>
    <t>１</t>
  </si>
  <si>
    <t>．</t>
  </si>
  <si>
    <t>２</t>
  </si>
  <si>
    <t>３</t>
  </si>
  <si>
    <t>４</t>
  </si>
  <si>
    <t>５</t>
  </si>
  <si>
    <t>６</t>
  </si>
  <si>
    <t>７</t>
  </si>
  <si>
    <t>制定日：</t>
  </si>
  <si>
    <t>代表取締役社長</t>
  </si>
  <si>
    <t>環境太郎</t>
    <rPh sb="0" eb="2">
      <t>カンキョウ</t>
    </rPh>
    <rPh sb="2" eb="4">
      <t>タロウ</t>
    </rPh>
    <phoneticPr fontId="15"/>
  </si>
  <si>
    <t>省エネ活動で二酸化炭素排出量の削減に取り組みます。</t>
    <rPh sb="0" eb="1">
      <t>ショウ</t>
    </rPh>
    <rPh sb="3" eb="5">
      <t>カツドウ</t>
    </rPh>
    <rPh sb="6" eb="9">
      <t>ニサンカ</t>
    </rPh>
    <rPh sb="9" eb="11">
      <t>タンソ</t>
    </rPh>
    <rPh sb="11" eb="13">
      <t>ハイシュツ</t>
    </rPh>
    <rPh sb="13" eb="14">
      <t>リョウ</t>
    </rPh>
    <rPh sb="15" eb="17">
      <t>サクゲン</t>
    </rPh>
    <rPh sb="18" eb="19">
      <t>ト</t>
    </rPh>
    <rPh sb="20" eb="21">
      <t>ク</t>
    </rPh>
    <phoneticPr fontId="15"/>
  </si>
  <si>
    <t>省エネルギー・節水の推進（地球温暖化の防止）</t>
    <phoneticPr fontId="15"/>
  </si>
  <si>
    <t>地球温暖化防止のため電力及びガソリンによる二酸化炭素削減に努めます。</t>
    <rPh sb="0" eb="2">
      <t>チキュウ</t>
    </rPh>
    <rPh sb="2" eb="5">
      <t>オンダンカ</t>
    </rPh>
    <rPh sb="5" eb="7">
      <t>ボウシ</t>
    </rPh>
    <rPh sb="10" eb="12">
      <t>デンリョク</t>
    </rPh>
    <rPh sb="12" eb="13">
      <t>オヨ</t>
    </rPh>
    <rPh sb="21" eb="24">
      <t>ニサンカ</t>
    </rPh>
    <rPh sb="24" eb="26">
      <t>タンソ</t>
    </rPh>
    <rPh sb="26" eb="28">
      <t>サクゲン</t>
    </rPh>
    <rPh sb="29" eb="30">
      <t>ツト</t>
    </rPh>
    <phoneticPr fontId="15"/>
  </si>
  <si>
    <t>工程改善により消費電力量を抑え二酸化炭素削減を図ります。</t>
    <rPh sb="0" eb="2">
      <t>コウテイ</t>
    </rPh>
    <rPh sb="2" eb="4">
      <t>カイゼン</t>
    </rPh>
    <rPh sb="7" eb="9">
      <t>ショウヒ</t>
    </rPh>
    <rPh sb="9" eb="11">
      <t>デンリョク</t>
    </rPh>
    <rPh sb="11" eb="12">
      <t>リョウ</t>
    </rPh>
    <rPh sb="13" eb="14">
      <t>オサ</t>
    </rPh>
    <rPh sb="15" eb="18">
      <t>ニサンカ</t>
    </rPh>
    <rPh sb="18" eb="20">
      <t>タンソ</t>
    </rPh>
    <rPh sb="20" eb="22">
      <t>サクゲン</t>
    </rPh>
    <rPh sb="23" eb="24">
      <t>ハカ</t>
    </rPh>
    <phoneticPr fontId="15"/>
  </si>
  <si>
    <t>効率配送により自動車燃料の削減を図ります。</t>
    <rPh sb="0" eb="2">
      <t>コウリツ</t>
    </rPh>
    <rPh sb="2" eb="4">
      <t>ハイソウ</t>
    </rPh>
    <rPh sb="7" eb="10">
      <t>ジドウシャ</t>
    </rPh>
    <rPh sb="10" eb="12">
      <t>ネンリョウ</t>
    </rPh>
    <rPh sb="13" eb="15">
      <t>サクゲン</t>
    </rPh>
    <rPh sb="16" eb="17">
      <t>ハカ</t>
    </rPh>
    <phoneticPr fontId="15"/>
  </si>
  <si>
    <t>３Rを推進し、廃棄物の削減に努めます。</t>
    <rPh sb="3" eb="5">
      <t>スイシン</t>
    </rPh>
    <rPh sb="7" eb="10">
      <t>ハイキブツ</t>
    </rPh>
    <rPh sb="11" eb="13">
      <t>サクゲン</t>
    </rPh>
    <rPh sb="14" eb="15">
      <t>ツト</t>
    </rPh>
    <phoneticPr fontId="15"/>
  </si>
  <si>
    <t>材料の有効利用と分別徹底により廃棄物の削減に努めます。</t>
    <rPh sb="0" eb="2">
      <t>ザイリョウ</t>
    </rPh>
    <rPh sb="3" eb="5">
      <t>ユウコウ</t>
    </rPh>
    <rPh sb="5" eb="7">
      <t>リヨウ</t>
    </rPh>
    <rPh sb="8" eb="10">
      <t>ブンベツ</t>
    </rPh>
    <rPh sb="10" eb="12">
      <t>テッテイ</t>
    </rPh>
    <rPh sb="15" eb="18">
      <t>ハイキブツ</t>
    </rPh>
    <rPh sb="19" eb="21">
      <t>サクゲン</t>
    </rPh>
    <rPh sb="22" eb="23">
      <t>ツト</t>
    </rPh>
    <phoneticPr fontId="15"/>
  </si>
  <si>
    <t>ゼロエミッションを目指します。</t>
    <rPh sb="9" eb="11">
      <t>メザ</t>
    </rPh>
    <phoneticPr fontId="15"/>
  </si>
  <si>
    <t>歩留向上によりロスを削減します。</t>
    <rPh sb="0" eb="2">
      <t>ブド</t>
    </rPh>
    <rPh sb="2" eb="4">
      <t>コウジョウ</t>
    </rPh>
    <rPh sb="10" eb="12">
      <t>サクゲン</t>
    </rPh>
    <phoneticPr fontId="15"/>
  </si>
  <si>
    <t>節水活動により水使用量の削減に取り組みます。</t>
    <rPh sb="0" eb="2">
      <t>セッスイ</t>
    </rPh>
    <rPh sb="2" eb="4">
      <t>カツドウ</t>
    </rPh>
    <rPh sb="7" eb="8">
      <t>ミズ</t>
    </rPh>
    <rPh sb="8" eb="11">
      <t>シヨウリョウ</t>
    </rPh>
    <rPh sb="12" eb="14">
      <t>サクゲン</t>
    </rPh>
    <rPh sb="15" eb="16">
      <t>ト</t>
    </rPh>
    <rPh sb="17" eb="18">
      <t>ク</t>
    </rPh>
    <phoneticPr fontId="15"/>
  </si>
  <si>
    <t>洗浄工程の改善により排水量を削減します。</t>
    <rPh sb="0" eb="2">
      <t>センジョウ</t>
    </rPh>
    <rPh sb="2" eb="4">
      <t>コウテイ</t>
    </rPh>
    <rPh sb="5" eb="7">
      <t>カイゼン</t>
    </rPh>
    <rPh sb="10" eb="12">
      <t>ハイスイ</t>
    </rPh>
    <rPh sb="12" eb="13">
      <t>リョウ</t>
    </rPh>
    <rPh sb="14" eb="16">
      <t>サクゲン</t>
    </rPh>
    <phoneticPr fontId="15"/>
  </si>
  <si>
    <t>洗浄工程の改善により洗浄剤の削減を図ります。</t>
    <rPh sb="0" eb="2">
      <t>センジョウ</t>
    </rPh>
    <rPh sb="2" eb="4">
      <t>コウテイ</t>
    </rPh>
    <rPh sb="5" eb="7">
      <t>カイゼン</t>
    </rPh>
    <rPh sb="10" eb="13">
      <t>センジョウザイ</t>
    </rPh>
    <rPh sb="14" eb="16">
      <t>サクゲン</t>
    </rPh>
    <rPh sb="17" eb="18">
      <t>ハカ</t>
    </rPh>
    <phoneticPr fontId="15"/>
  </si>
  <si>
    <t>事務用品はできるだけ環境によいものを選びます。</t>
    <rPh sb="0" eb="2">
      <t>ジム</t>
    </rPh>
    <rPh sb="2" eb="4">
      <t>ヨウヒン</t>
    </rPh>
    <rPh sb="10" eb="12">
      <t>カンキョウ</t>
    </rPh>
    <rPh sb="18" eb="19">
      <t>エラ</t>
    </rPh>
    <phoneticPr fontId="15"/>
  </si>
  <si>
    <t>環境によい製品の採用（エコな会社を応援）</t>
    <phoneticPr fontId="15"/>
  </si>
  <si>
    <t>環境に配慮した製品の研究開発に努めます。</t>
    <rPh sb="0" eb="2">
      <t>カンキョウ</t>
    </rPh>
    <rPh sb="3" eb="5">
      <t>ハイリョ</t>
    </rPh>
    <rPh sb="7" eb="9">
      <t>セイヒン</t>
    </rPh>
    <rPh sb="10" eb="12">
      <t>ケンキュウ</t>
    </rPh>
    <rPh sb="12" eb="14">
      <t>カイハツ</t>
    </rPh>
    <rPh sb="15" eb="16">
      <t>ツト</t>
    </rPh>
    <phoneticPr fontId="15"/>
  </si>
  <si>
    <t>環境を配慮した製品やサービスの推進（お客様のエコを応援）</t>
    <phoneticPr fontId="15"/>
  </si>
  <si>
    <t>環境に貢献する商品の販売を推進します。</t>
    <rPh sb="0" eb="2">
      <t>カンキョウ</t>
    </rPh>
    <rPh sb="3" eb="5">
      <t>コウケン</t>
    </rPh>
    <rPh sb="7" eb="9">
      <t>ショウヒン</t>
    </rPh>
    <rPh sb="10" eb="12">
      <t>ハンバイ</t>
    </rPh>
    <rPh sb="13" eb="15">
      <t>スイシン</t>
    </rPh>
    <phoneticPr fontId="15"/>
  </si>
  <si>
    <t>部品加工において省資源・省エネ提案を行います。</t>
    <rPh sb="0" eb="2">
      <t>ブヒン</t>
    </rPh>
    <rPh sb="2" eb="4">
      <t>カコウ</t>
    </rPh>
    <rPh sb="8" eb="11">
      <t>ショウシゲン</t>
    </rPh>
    <rPh sb="12" eb="13">
      <t>ショウ</t>
    </rPh>
    <rPh sb="15" eb="17">
      <t>テイアン</t>
    </rPh>
    <rPh sb="18" eb="19">
      <t>オコナ</t>
    </rPh>
    <phoneticPr fontId="15"/>
  </si>
  <si>
    <t>お客さまの省エネ・省資源を支援します。</t>
    <rPh sb="1" eb="2">
      <t>キャク</t>
    </rPh>
    <rPh sb="5" eb="6">
      <t>ショウ</t>
    </rPh>
    <rPh sb="9" eb="12">
      <t>ショウシゲン</t>
    </rPh>
    <rPh sb="13" eb="15">
      <t>シエン</t>
    </rPh>
    <phoneticPr fontId="15"/>
  </si>
  <si>
    <t>共同仕入や共同配送により、輸送に伴う環境負荷の低減を推進します。</t>
    <rPh sb="0" eb="2">
      <t>キョウドウ</t>
    </rPh>
    <rPh sb="2" eb="4">
      <t>シイ</t>
    </rPh>
    <rPh sb="5" eb="7">
      <t>キョウドウ</t>
    </rPh>
    <rPh sb="7" eb="9">
      <t>ハイソウ</t>
    </rPh>
    <rPh sb="13" eb="15">
      <t>ユソウ</t>
    </rPh>
    <rPh sb="16" eb="17">
      <t>トモナ</t>
    </rPh>
    <rPh sb="18" eb="20">
      <t>カンキョウ</t>
    </rPh>
    <rPh sb="20" eb="22">
      <t>フカ</t>
    </rPh>
    <rPh sb="23" eb="25">
      <t>テイゲン</t>
    </rPh>
    <rPh sb="26" eb="28">
      <t>スイシン</t>
    </rPh>
    <phoneticPr fontId="15"/>
  </si>
  <si>
    <t>長寿命、ローメンテナンスの商品を提供します。</t>
    <rPh sb="0" eb="1">
      <t>チョウ</t>
    </rPh>
    <rPh sb="1" eb="3">
      <t>ジュミョウ</t>
    </rPh>
    <rPh sb="13" eb="15">
      <t>ショウヒン</t>
    </rPh>
    <rPh sb="16" eb="18">
      <t>テイキョウ</t>
    </rPh>
    <phoneticPr fontId="15"/>
  </si>
  <si>
    <t>簡易包装により、顧客の廃棄物削減に努めます。</t>
    <rPh sb="0" eb="2">
      <t>カンイ</t>
    </rPh>
    <rPh sb="2" eb="4">
      <t>ホウソウ</t>
    </rPh>
    <rPh sb="8" eb="10">
      <t>コキャク</t>
    </rPh>
    <rPh sb="11" eb="14">
      <t>ハイキブツ</t>
    </rPh>
    <rPh sb="14" eb="16">
      <t>サクゲン</t>
    </rPh>
    <rPh sb="17" eb="18">
      <t>ツト</t>
    </rPh>
    <phoneticPr fontId="15"/>
  </si>
  <si>
    <t>その他の活動（社会貢献など）</t>
    <rPh sb="2" eb="3">
      <t>タ</t>
    </rPh>
    <rPh sb="4" eb="6">
      <t>カツドウ</t>
    </rPh>
    <rPh sb="7" eb="9">
      <t>シャカイ</t>
    </rPh>
    <rPh sb="9" eb="11">
      <t>コウケン</t>
    </rPh>
    <phoneticPr fontId="15"/>
  </si>
  <si>
    <t>自治体やNPO・NGOと協働で環境活動に取り組みます。</t>
    <rPh sb="0" eb="3">
      <t>ジチタイ</t>
    </rPh>
    <rPh sb="12" eb="14">
      <t>キョウドウ</t>
    </rPh>
    <rPh sb="15" eb="17">
      <t>カンキョウ</t>
    </rPh>
    <rPh sb="17" eb="19">
      <t>カツドウ</t>
    </rPh>
    <rPh sb="20" eb="21">
      <t>ト</t>
    </rPh>
    <rPh sb="22" eb="23">
      <t>ク</t>
    </rPh>
    <phoneticPr fontId="15"/>
  </si>
  <si>
    <t>エコ活動を通じて明るく活気のある職場づくりを推進します。</t>
    <rPh sb="2" eb="4">
      <t>カツドウ</t>
    </rPh>
    <rPh sb="5" eb="6">
      <t>ツウ</t>
    </rPh>
    <rPh sb="8" eb="9">
      <t>アカ</t>
    </rPh>
    <rPh sb="11" eb="13">
      <t>カッキ</t>
    </rPh>
    <rPh sb="16" eb="18">
      <t>ショクバ</t>
    </rPh>
    <rPh sb="22" eb="24">
      <t>スイシン</t>
    </rPh>
    <phoneticPr fontId="15"/>
  </si>
  <si>
    <t>＜サンプル＞</t>
    <phoneticPr fontId="15"/>
  </si>
  <si>
    <t>１．取組の対象組織・活動の明確化
EA21の登録範囲（サイト、活動）を決めて環境活動レポートに記載します。</t>
    <rPh sb="2" eb="4">
      <t>トリクミ</t>
    </rPh>
    <rPh sb="5" eb="7">
      <t>タイショウ</t>
    </rPh>
    <rPh sb="7" eb="9">
      <t>ソシキ</t>
    </rPh>
    <rPh sb="10" eb="12">
      <t>カツドウ</t>
    </rPh>
    <rPh sb="13" eb="15">
      <t>メイカク</t>
    </rPh>
    <rPh sb="15" eb="16">
      <t>カ</t>
    </rPh>
    <rPh sb="22" eb="24">
      <t>トウロク</t>
    </rPh>
    <rPh sb="24" eb="26">
      <t>ハンイ</t>
    </rPh>
    <rPh sb="31" eb="33">
      <t>カツドウ</t>
    </rPh>
    <rPh sb="35" eb="36">
      <t>キ</t>
    </rPh>
    <rPh sb="38" eb="40">
      <t>カンキョウ</t>
    </rPh>
    <rPh sb="40" eb="42">
      <t>カツドウ</t>
    </rPh>
    <rPh sb="47" eb="49">
      <t>キサイ</t>
    </rPh>
    <phoneticPr fontId="15"/>
  </si>
  <si>
    <t>６．実施体制の構築
実施体制（役割・責任・権限を含む）を決めて環境活動レポートに記載します。</t>
    <rPh sb="10" eb="12">
      <t>ジッシ</t>
    </rPh>
    <rPh sb="12" eb="14">
      <t>タイセイ</t>
    </rPh>
    <rPh sb="15" eb="17">
      <t>ヤクワリ</t>
    </rPh>
    <rPh sb="18" eb="20">
      <t>セキニン</t>
    </rPh>
    <rPh sb="21" eb="23">
      <t>ケンゲン</t>
    </rPh>
    <rPh sb="24" eb="25">
      <t>フク</t>
    </rPh>
    <rPh sb="28" eb="29">
      <t>キ</t>
    </rPh>
    <rPh sb="31" eb="33">
      <t>カンキョウ</t>
    </rPh>
    <rPh sb="33" eb="35">
      <t>カツドウ</t>
    </rPh>
    <rPh sb="40" eb="42">
      <t>キサイ</t>
    </rPh>
    <phoneticPr fontId="15"/>
  </si>
  <si>
    <t>２．環境方針の策定
組織がどのように環境に影響を与えているかを把握したので、これを改善するための方針を代表者が決めて環境活動レポートに記載します。</t>
    <rPh sb="10" eb="12">
      <t>ソシキ</t>
    </rPh>
    <rPh sb="18" eb="20">
      <t>カンキョウ</t>
    </rPh>
    <rPh sb="21" eb="23">
      <t>エイキョウ</t>
    </rPh>
    <rPh sb="24" eb="25">
      <t>アタ</t>
    </rPh>
    <rPh sb="31" eb="33">
      <t>ハアク</t>
    </rPh>
    <rPh sb="41" eb="43">
      <t>カイゼン</t>
    </rPh>
    <rPh sb="48" eb="50">
      <t>ホウシン</t>
    </rPh>
    <rPh sb="51" eb="54">
      <t>ダイヒョウシャ</t>
    </rPh>
    <rPh sb="55" eb="56">
      <t>キ</t>
    </rPh>
    <phoneticPr fontId="15"/>
  </si>
  <si>
    <t>■実施日：</t>
    <rPh sb="1" eb="4">
      <t>ジッシビ</t>
    </rPh>
    <phoneticPr fontId="15"/>
  </si>
  <si>
    <t>■参加者：</t>
    <rPh sb="1" eb="4">
      <t>サンカシャ</t>
    </rPh>
    <phoneticPr fontId="15"/>
  </si>
  <si>
    <t>■実施内容：</t>
    <rPh sb="1" eb="3">
      <t>ジッシ</t>
    </rPh>
    <rPh sb="3" eb="5">
      <t>ナイヨウ</t>
    </rPh>
    <phoneticPr fontId="15"/>
  </si>
  <si>
    <t>■評価：</t>
    <rPh sb="1" eb="3">
      <t>ヒョウカ</t>
    </rPh>
    <phoneticPr fontId="15"/>
  </si>
  <si>
    <t>■実施状況の様子</t>
    <rPh sb="1" eb="3">
      <t>ジッシ</t>
    </rPh>
    <rPh sb="3" eb="5">
      <t>ジョウキョウ</t>
    </rPh>
    <rPh sb="6" eb="8">
      <t>ヨウス</t>
    </rPh>
    <phoneticPr fontId="15"/>
  </si>
  <si>
    <t>緊急事態の想定：</t>
    <rPh sb="0" eb="2">
      <t>キンキュウ</t>
    </rPh>
    <rPh sb="2" eb="4">
      <t>ジタイ</t>
    </rPh>
    <rPh sb="5" eb="7">
      <t>ソウテイ</t>
    </rPh>
    <phoneticPr fontId="15"/>
  </si>
  <si>
    <t>１．目的</t>
    <phoneticPr fontId="130"/>
  </si>
  <si>
    <t>２．適用範囲</t>
    <phoneticPr fontId="130"/>
  </si>
  <si>
    <t>この手順は、当社の環境経営システムに定める組織を被監査部署として行う内環境監査に適用する。</t>
    <rPh sb="6" eb="8">
      <t>トウシャ</t>
    </rPh>
    <rPh sb="34" eb="35">
      <t>ナイ</t>
    </rPh>
    <phoneticPr fontId="130"/>
  </si>
  <si>
    <t>３．内部環境監査員の教育</t>
    <rPh sb="10" eb="12">
      <t>キョウイク</t>
    </rPh>
    <phoneticPr fontId="130"/>
  </si>
  <si>
    <t>１）内部環境監査員の教育と選任</t>
    <rPh sb="10" eb="12">
      <t>キョウイク</t>
    </rPh>
    <rPh sb="13" eb="15">
      <t>センニン</t>
    </rPh>
    <phoneticPr fontId="130"/>
  </si>
  <si>
    <t>４．内部環境監査の準備</t>
    <phoneticPr fontId="130"/>
  </si>
  <si>
    <t>１）内部環境監査計画の作成</t>
    <phoneticPr fontId="130"/>
  </si>
  <si>
    <t>２）内部環境監査チームの決定</t>
    <phoneticPr fontId="130"/>
  </si>
  <si>
    <t>①事務局は、被監査部門に応じた内部環境監査員を選定し、２名編成の内部環境監査チームを決定する。この際、内部環境監査員自らが所属する部門を監査しないよう配慮し、客観性及び公平性を確実にする。</t>
    <rPh sb="1" eb="4">
      <t>ジムキョク</t>
    </rPh>
    <rPh sb="28" eb="29">
      <t>メイ</t>
    </rPh>
    <rPh sb="29" eb="31">
      <t>ヘンセイ</t>
    </rPh>
    <phoneticPr fontId="130"/>
  </si>
  <si>
    <t>②監査チームは被監査部門の責任者と監査スケジュールの調整を行い、日程を決める。</t>
    <phoneticPr fontId="130"/>
  </si>
  <si>
    <t>　　</t>
  </si>
  <si>
    <t>３）内部環境監査チェックリストの準備</t>
    <phoneticPr fontId="130"/>
  </si>
  <si>
    <t>②内部監査チームは、前回の監査や審査での指摘事項や提案事項の対応状況を確認し、必要に応じてチェックリストに追加する。</t>
    <phoneticPr fontId="130"/>
  </si>
  <si>
    <t>５．内部環境監査の実施</t>
    <rPh sb="2" eb="4">
      <t>ナイブ</t>
    </rPh>
    <phoneticPr fontId="130"/>
  </si>
  <si>
    <t>６．是正処置／予防処置</t>
    <phoneticPr fontId="130"/>
  </si>
  <si>
    <t>７．代表者による全体の評価と見直しへの反映</t>
    <phoneticPr fontId="130"/>
  </si>
  <si>
    <t>内部監査実施日；　　　　　　　　　　　　　　　　　　　　　　　　　　　　</t>
    <phoneticPr fontId="130"/>
  </si>
  <si>
    <r>
      <t>被監査部門：　　　　　　　　　　　　　　</t>
    </r>
    <r>
      <rPr>
        <b/>
        <sz val="11"/>
        <color rgb="FFFF0000"/>
        <rFont val="ＭＳ 明朝"/>
        <family val="1"/>
        <charset val="128"/>
      </rPr>
      <t>赤字は記入例　</t>
    </r>
    <r>
      <rPr>
        <sz val="10"/>
        <color theme="1"/>
        <rFont val="ＭＳ 明朝"/>
        <family val="1"/>
        <charset val="128"/>
      </rPr>
      <t>　　　　　　　　</t>
    </r>
    <rPh sb="0" eb="5">
      <t>ヒカンサブモン</t>
    </rPh>
    <rPh sb="3" eb="5">
      <t>ブモン</t>
    </rPh>
    <rPh sb="20" eb="22">
      <t>アカジ</t>
    </rPh>
    <rPh sb="23" eb="25">
      <t>キニュウ</t>
    </rPh>
    <rPh sb="25" eb="26">
      <t>レイ</t>
    </rPh>
    <phoneticPr fontId="130"/>
  </si>
  <si>
    <t>監査チーム：　　　　　　</t>
    <phoneticPr fontId="130"/>
  </si>
  <si>
    <t>内部環境監査の評価基準</t>
    <phoneticPr fontId="15"/>
  </si>
  <si>
    <t>Ａ：問題点なし（エコアクション21要求事項や自社が決めたルールを満たしている）</t>
  </si>
  <si>
    <t>Ｃ：重大な問題点（エコアクション21要求事項や自社が決めたルールが完全に欠落している。あるいは、システムまたは手順が完全に機能していない。</t>
  </si>
  <si>
    <t>今回の内部監査の目的</t>
    <rPh sb="0" eb="2">
      <t>コンカイ</t>
    </rPh>
    <rPh sb="3" eb="5">
      <t>ナイブ</t>
    </rPh>
    <rPh sb="5" eb="7">
      <t>カンサ</t>
    </rPh>
    <rPh sb="8" eb="10">
      <t>モクテキ</t>
    </rPh>
    <phoneticPr fontId="130"/>
  </si>
  <si>
    <r>
      <rPr>
        <b/>
        <sz val="10"/>
        <color rgb="FFFF0000"/>
        <rFont val="ＭＳ Ｐ明朝"/>
        <family val="1"/>
        <charset val="128"/>
      </rPr>
      <t>・　例）</t>
    </r>
    <r>
      <rPr>
        <b/>
        <u/>
        <sz val="10"/>
        <color rgb="FFFF0000"/>
        <rFont val="ＭＳ Ｐ明朝"/>
        <family val="1"/>
        <charset val="128"/>
      </rPr>
      <t>今回の内部監査は、緊急事態の対応備品、環境設備の点検に関する確認。</t>
    </r>
    <rPh sb="2" eb="3">
      <t>レイ</t>
    </rPh>
    <rPh sb="4" eb="6">
      <t>コンカイ</t>
    </rPh>
    <rPh sb="7" eb="9">
      <t>ナイブ</t>
    </rPh>
    <rPh sb="9" eb="11">
      <t>カンサ</t>
    </rPh>
    <rPh sb="13" eb="15">
      <t>キンキュウ</t>
    </rPh>
    <rPh sb="15" eb="17">
      <t>ジタイ</t>
    </rPh>
    <rPh sb="18" eb="20">
      <t>タイオウ</t>
    </rPh>
    <rPh sb="20" eb="21">
      <t>ビ</t>
    </rPh>
    <rPh sb="21" eb="22">
      <t>ヒン</t>
    </rPh>
    <rPh sb="23" eb="25">
      <t>カンキョウ</t>
    </rPh>
    <rPh sb="25" eb="27">
      <t>セツビ</t>
    </rPh>
    <rPh sb="28" eb="30">
      <t>テンケン</t>
    </rPh>
    <rPh sb="31" eb="32">
      <t>カン</t>
    </rPh>
    <rPh sb="34" eb="36">
      <t>カクニン</t>
    </rPh>
    <phoneticPr fontId="130"/>
  </si>
  <si>
    <t>前回監査の是正事項と確認</t>
    <rPh sb="0" eb="2">
      <t>ゼンカイ</t>
    </rPh>
    <rPh sb="2" eb="4">
      <t>カンサ</t>
    </rPh>
    <rPh sb="5" eb="7">
      <t>ゼセイ</t>
    </rPh>
    <rPh sb="7" eb="9">
      <t>ジコウ</t>
    </rPh>
    <rPh sb="10" eb="12">
      <t>カクニン</t>
    </rPh>
    <phoneticPr fontId="130"/>
  </si>
  <si>
    <t>№</t>
  </si>
  <si>
    <t>設　　問</t>
  </si>
  <si>
    <t>証拠／コメント</t>
  </si>
  <si>
    <r>
      <rPr>
        <b/>
        <u/>
        <sz val="10"/>
        <color rgb="FFFF0000"/>
        <rFont val="ＭＳ Ｐ明朝"/>
        <family val="1"/>
        <charset val="128"/>
      </rPr>
      <t xml:space="preserve">赤字は記入例
</t>
    </r>
    <r>
      <rPr>
        <sz val="10"/>
        <color rgb="FFFF0000"/>
        <rFont val="ＭＳ Ｐ明朝"/>
        <family val="1"/>
        <charset val="128"/>
      </rPr>
      <t>課の方に尋ねたら、環境方針があることを知らない。</t>
    </r>
    <rPh sb="0" eb="2">
      <t>アカジ</t>
    </rPh>
    <rPh sb="3" eb="5">
      <t>キニュウ</t>
    </rPh>
    <rPh sb="5" eb="6">
      <t>レイ</t>
    </rPh>
    <rPh sb="7" eb="8">
      <t>カ</t>
    </rPh>
    <rPh sb="9" eb="10">
      <t>カタ</t>
    </rPh>
    <rPh sb="11" eb="12">
      <t>タズ</t>
    </rPh>
    <rPh sb="16" eb="18">
      <t>カンキョウ</t>
    </rPh>
    <rPh sb="18" eb="20">
      <t>ホウシン</t>
    </rPh>
    <rPh sb="26" eb="27">
      <t>シ</t>
    </rPh>
    <phoneticPr fontId="15"/>
  </si>
  <si>
    <t>電力削減、ガス削減、廃棄物削減の達成手段について曖昧です。活動内容が具体的でないです。
重点取り組みが分かりません。
取組の担当者が曖昧です。責任があいまいです。</t>
    <rPh sb="0" eb="2">
      <t>デンリョク</t>
    </rPh>
    <rPh sb="2" eb="4">
      <t>サクゲン</t>
    </rPh>
    <rPh sb="7" eb="9">
      <t>サクゲン</t>
    </rPh>
    <rPh sb="10" eb="13">
      <t>ハイキブツ</t>
    </rPh>
    <rPh sb="13" eb="15">
      <t>サクゲン</t>
    </rPh>
    <rPh sb="16" eb="18">
      <t>タッセイ</t>
    </rPh>
    <rPh sb="18" eb="20">
      <t>シュダン</t>
    </rPh>
    <rPh sb="24" eb="26">
      <t>アイマイ</t>
    </rPh>
    <rPh sb="29" eb="31">
      <t>カツドウ</t>
    </rPh>
    <rPh sb="31" eb="33">
      <t>ナイヨウ</t>
    </rPh>
    <rPh sb="34" eb="37">
      <t>グタイテキ</t>
    </rPh>
    <rPh sb="44" eb="46">
      <t>ジュウテン</t>
    </rPh>
    <rPh sb="46" eb="47">
      <t>ト</t>
    </rPh>
    <rPh sb="48" eb="49">
      <t>ク</t>
    </rPh>
    <rPh sb="51" eb="52">
      <t>ワ</t>
    </rPh>
    <phoneticPr fontId="15"/>
  </si>
  <si>
    <t>　それぞれの目標達成手段は関連する部署、社員が確実に実行していますか</t>
    <rPh sb="6" eb="8">
      <t>モクヒョウ</t>
    </rPh>
    <rPh sb="8" eb="10">
      <t>タッセイ</t>
    </rPh>
    <rPh sb="10" eb="12">
      <t>シュダン</t>
    </rPh>
    <rPh sb="13" eb="15">
      <t>カンレン</t>
    </rPh>
    <rPh sb="17" eb="19">
      <t>ブショ</t>
    </rPh>
    <rPh sb="20" eb="22">
      <t>シャイン</t>
    </rPh>
    <rPh sb="23" eb="25">
      <t>カクジツ</t>
    </rPh>
    <rPh sb="26" eb="28">
      <t>ジッコウ</t>
    </rPh>
    <phoneticPr fontId="130"/>
  </si>
  <si>
    <t>電力削減の達成手段の○○については実行していません。</t>
    <rPh sb="0" eb="2">
      <t>デンリョク</t>
    </rPh>
    <rPh sb="2" eb="4">
      <t>サクゲン</t>
    </rPh>
    <rPh sb="5" eb="7">
      <t>タッセイ</t>
    </rPh>
    <rPh sb="7" eb="9">
      <t>シュダン</t>
    </rPh>
    <rPh sb="17" eb="19">
      <t>ジッコウ</t>
    </rPh>
    <phoneticPr fontId="15"/>
  </si>
  <si>
    <t>　目標値が達成されていない項目は何が原因でしたか。また、達成された項目は何が原因でしたか。達成状況/是正策欄に記載されていますか</t>
    <rPh sb="1" eb="4">
      <t>モクヒョウチ</t>
    </rPh>
    <rPh sb="5" eb="7">
      <t>タッセイ</t>
    </rPh>
    <rPh sb="13" eb="15">
      <t>コウモク</t>
    </rPh>
    <rPh sb="16" eb="17">
      <t>ナニ</t>
    </rPh>
    <rPh sb="18" eb="20">
      <t>ゲンイン</t>
    </rPh>
    <rPh sb="28" eb="30">
      <t>タッセイ</t>
    </rPh>
    <rPh sb="33" eb="35">
      <t>コウモク</t>
    </rPh>
    <rPh sb="36" eb="37">
      <t>ナニ</t>
    </rPh>
    <rPh sb="38" eb="40">
      <t>ゲンイン</t>
    </rPh>
    <rPh sb="45" eb="47">
      <t>タッセイ</t>
    </rPh>
    <rPh sb="47" eb="49">
      <t>ジョウキョウ</t>
    </rPh>
    <rPh sb="50" eb="52">
      <t>ゼセイ</t>
    </rPh>
    <rPh sb="52" eb="53">
      <t>サク</t>
    </rPh>
    <rPh sb="53" eb="54">
      <t>ラン</t>
    </rPh>
    <rPh sb="55" eb="57">
      <t>キサイ</t>
    </rPh>
    <phoneticPr fontId="130"/>
  </si>
  <si>
    <t>全社目標が未達であることを認識していません。
未達成の要因分析していません。
目標達成のための是正処置も実施していません。
達成のための是正処置を課員に周知徹底していません</t>
    <rPh sb="0" eb="2">
      <t>ゼンシャ</t>
    </rPh>
    <rPh sb="2" eb="4">
      <t>モクヒョウ</t>
    </rPh>
    <rPh sb="5" eb="7">
      <t>ミタツ</t>
    </rPh>
    <rPh sb="13" eb="15">
      <t>ニンシキ</t>
    </rPh>
    <rPh sb="23" eb="26">
      <t>ミタッセイ</t>
    </rPh>
    <rPh sb="27" eb="29">
      <t>ヨウイン</t>
    </rPh>
    <rPh sb="29" eb="31">
      <t>ブンセキ</t>
    </rPh>
    <rPh sb="39" eb="41">
      <t>モクヒョウ</t>
    </rPh>
    <rPh sb="41" eb="43">
      <t>タッセイ</t>
    </rPh>
    <rPh sb="47" eb="49">
      <t>ゼセイ</t>
    </rPh>
    <rPh sb="49" eb="51">
      <t>ショチ</t>
    </rPh>
    <rPh sb="52" eb="54">
      <t>ジッシ</t>
    </rPh>
    <rPh sb="62" eb="64">
      <t>タッセイ</t>
    </rPh>
    <rPh sb="68" eb="70">
      <t>ゼセイ</t>
    </rPh>
    <rPh sb="70" eb="72">
      <t>ショチ</t>
    </rPh>
    <rPh sb="73" eb="74">
      <t>カ</t>
    </rPh>
    <rPh sb="74" eb="75">
      <t>イン</t>
    </rPh>
    <rPh sb="76" eb="78">
      <t>シュウチ</t>
    </rPh>
    <rPh sb="78" eb="80">
      <t>テッテイ</t>
    </rPh>
    <phoneticPr fontId="15"/>
  </si>
  <si>
    <t>　目標値が達成されていない項目は目標達成手段の強化や追加など評価指示欄に記載されていますか。
目標値が大幅に達成された項目は計画の妥当性、目標値の上方修正など検討されていますか</t>
    <rPh sb="1" eb="4">
      <t>モクヒョウチ</t>
    </rPh>
    <rPh sb="5" eb="7">
      <t>タッセイ</t>
    </rPh>
    <rPh sb="13" eb="15">
      <t>コウモク</t>
    </rPh>
    <rPh sb="16" eb="18">
      <t>モクヒョウ</t>
    </rPh>
    <rPh sb="18" eb="20">
      <t>タッセイ</t>
    </rPh>
    <rPh sb="20" eb="22">
      <t>シュダン</t>
    </rPh>
    <rPh sb="23" eb="25">
      <t>キョウカ</t>
    </rPh>
    <rPh sb="26" eb="28">
      <t>ツイカ</t>
    </rPh>
    <rPh sb="30" eb="32">
      <t>ヒョウカ</t>
    </rPh>
    <rPh sb="32" eb="34">
      <t>シジ</t>
    </rPh>
    <rPh sb="34" eb="35">
      <t>ラン</t>
    </rPh>
    <rPh sb="36" eb="38">
      <t>キサイ</t>
    </rPh>
    <rPh sb="47" eb="50">
      <t>モクヒョウチ</t>
    </rPh>
    <rPh sb="51" eb="53">
      <t>オオハバ</t>
    </rPh>
    <rPh sb="54" eb="56">
      <t>タッセイ</t>
    </rPh>
    <rPh sb="59" eb="61">
      <t>コウモク</t>
    </rPh>
    <rPh sb="62" eb="64">
      <t>ケイカク</t>
    </rPh>
    <rPh sb="65" eb="68">
      <t>ダトウセイ</t>
    </rPh>
    <rPh sb="69" eb="72">
      <t>モクヒョウチ</t>
    </rPh>
    <rPh sb="73" eb="75">
      <t>ジョウホウ</t>
    </rPh>
    <rPh sb="75" eb="77">
      <t>シュウセイ</t>
    </rPh>
    <rPh sb="79" eb="81">
      <t>ケントウ</t>
    </rPh>
    <phoneticPr fontId="130"/>
  </si>
  <si>
    <t>　環境目標は可能な限り数値化されていますか</t>
    <phoneticPr fontId="15"/>
  </si>
  <si>
    <t>　環境目標と環境活動計画は、関係する従業員に周知されていますか</t>
    <phoneticPr fontId="15"/>
  </si>
  <si>
    <t>目標や活動内容を課員は周知していません。</t>
    <rPh sb="0" eb="2">
      <t>モクヒョウ</t>
    </rPh>
    <rPh sb="3" eb="5">
      <t>カツドウ</t>
    </rPh>
    <rPh sb="5" eb="7">
      <t>ナイヨウ</t>
    </rPh>
    <rPh sb="8" eb="9">
      <t>カ</t>
    </rPh>
    <rPh sb="9" eb="10">
      <t>イン</t>
    </rPh>
    <rPh sb="11" eb="13">
      <t>シュウチ</t>
    </rPh>
    <phoneticPr fontId="15"/>
  </si>
  <si>
    <t>　組織体制を従業員が周知して、一人ひとりがその役割を理解していますか</t>
    <phoneticPr fontId="15"/>
  </si>
  <si>
    <t>7-1</t>
    <phoneticPr fontId="130"/>
  </si>
  <si>
    <t>方針について教育していません。
従業員に尋ねたが、教育はあったが殆ど理解していません。</t>
    <rPh sb="0" eb="2">
      <t>ホウシン</t>
    </rPh>
    <rPh sb="6" eb="8">
      <t>キョウイク</t>
    </rPh>
    <rPh sb="16" eb="19">
      <t>ジュウギョウイン</t>
    </rPh>
    <rPh sb="20" eb="21">
      <t>タズ</t>
    </rPh>
    <rPh sb="25" eb="27">
      <t>キョウイク</t>
    </rPh>
    <rPh sb="32" eb="33">
      <t>ホトン</t>
    </rPh>
    <rPh sb="34" eb="36">
      <t>リカイ</t>
    </rPh>
    <phoneticPr fontId="15"/>
  </si>
  <si>
    <t>教育はあったが、自分の業務において、環境上注意することを理解していません。</t>
    <rPh sb="0" eb="2">
      <t>キョウイク</t>
    </rPh>
    <rPh sb="8" eb="10">
      <t>ジブン</t>
    </rPh>
    <rPh sb="11" eb="13">
      <t>ギョウム</t>
    </rPh>
    <rPh sb="18" eb="20">
      <t>カンキョウ</t>
    </rPh>
    <rPh sb="20" eb="21">
      <t>ジョウ</t>
    </rPh>
    <rPh sb="21" eb="23">
      <t>チュウイ</t>
    </rPh>
    <rPh sb="28" eb="30">
      <t>リカイ</t>
    </rPh>
    <phoneticPr fontId="15"/>
  </si>
  <si>
    <t>　特定の業務に従事する者については、必要な資格を取得する、または、能力を養成するなどの教育・訓練を実施していますか</t>
    <phoneticPr fontId="15"/>
  </si>
  <si>
    <t>苛性処理・酸洗処理の担当者への薬品の取扱について教育が実施されているが、保護具の着用、緊急対応備品の準備は不十分です。
廃棄物管理者がマニフェストの管理法を理解していた。</t>
    <rPh sb="0" eb="2">
      <t>カセイ</t>
    </rPh>
    <rPh sb="2" eb="4">
      <t>ショリ</t>
    </rPh>
    <rPh sb="5" eb="6">
      <t>サン</t>
    </rPh>
    <rPh sb="6" eb="7">
      <t>アラ</t>
    </rPh>
    <rPh sb="7" eb="9">
      <t>ショリ</t>
    </rPh>
    <rPh sb="10" eb="13">
      <t>タントウシャ</t>
    </rPh>
    <rPh sb="15" eb="17">
      <t>ヤクヒン</t>
    </rPh>
    <rPh sb="18" eb="20">
      <t>トリアツカイ</t>
    </rPh>
    <rPh sb="24" eb="26">
      <t>キョウイク</t>
    </rPh>
    <rPh sb="27" eb="29">
      <t>ジッシ</t>
    </rPh>
    <rPh sb="36" eb="38">
      <t>ホゴ</t>
    </rPh>
    <rPh sb="38" eb="39">
      <t>グ</t>
    </rPh>
    <rPh sb="40" eb="42">
      <t>チャクヨウ</t>
    </rPh>
    <rPh sb="43" eb="45">
      <t>キンキュウ</t>
    </rPh>
    <rPh sb="45" eb="47">
      <t>タイオウ</t>
    </rPh>
    <rPh sb="47" eb="49">
      <t>ビヒン</t>
    </rPh>
    <rPh sb="50" eb="52">
      <t>ジュンビ</t>
    </rPh>
    <rPh sb="53" eb="56">
      <t>フジュウブン</t>
    </rPh>
    <rPh sb="60" eb="63">
      <t>ハイキブツ</t>
    </rPh>
    <rPh sb="63" eb="65">
      <t>カンリ</t>
    </rPh>
    <rPh sb="65" eb="66">
      <t>シャ</t>
    </rPh>
    <rPh sb="74" eb="77">
      <t>カンリホウ</t>
    </rPh>
    <rPh sb="78" eb="80">
      <t>リカイ</t>
    </rPh>
    <phoneticPr fontId="15"/>
  </si>
  <si>
    <t>　環境管理責任者及び部門長は、従業員からの意見を受けつける等、双方向の内部コミュニケーションを行っていますか</t>
    <phoneticPr fontId="15"/>
  </si>
  <si>
    <t>責任者は換気扇、ごみ箱、整理用の棚の環境提案があったが、従業員に対応の可否を説明していません。</t>
    <rPh sb="0" eb="3">
      <t>セキニンシャ</t>
    </rPh>
    <rPh sb="4" eb="7">
      <t>カンキセン</t>
    </rPh>
    <rPh sb="10" eb="11">
      <t>バコ</t>
    </rPh>
    <rPh sb="12" eb="15">
      <t>セイリヨウ</t>
    </rPh>
    <rPh sb="16" eb="17">
      <t>タナ</t>
    </rPh>
    <rPh sb="18" eb="20">
      <t>カンキョウ</t>
    </rPh>
    <rPh sb="20" eb="22">
      <t>テイアン</t>
    </rPh>
    <rPh sb="28" eb="31">
      <t>ジュウギョウイン</t>
    </rPh>
    <rPh sb="32" eb="34">
      <t>タイオウ</t>
    </rPh>
    <rPh sb="35" eb="37">
      <t>カヒ</t>
    </rPh>
    <rPh sb="38" eb="40">
      <t>セツメイ</t>
    </rPh>
    <phoneticPr fontId="15"/>
  </si>
  <si>
    <t>8-2</t>
    <phoneticPr fontId="130"/>
  </si>
  <si>
    <t>環境に関する苦情、要望の受付内容、及び対応した結果（外部コミュニケーション）を記録していますか</t>
  </si>
  <si>
    <t>9-1</t>
    <phoneticPr fontId="130"/>
  </si>
  <si>
    <t>火災、ガス漏れの対応手順を確認しました。対応策はできています。
異常排水時の対応手順がありません。
溶剤漏れの際の緊急対応備品が近くにありません。</t>
    <rPh sb="0" eb="2">
      <t>カサイ</t>
    </rPh>
    <rPh sb="5" eb="6">
      <t>モ</t>
    </rPh>
    <rPh sb="8" eb="10">
      <t>タイオウ</t>
    </rPh>
    <rPh sb="10" eb="12">
      <t>テジュン</t>
    </rPh>
    <rPh sb="13" eb="15">
      <t>カクニン</t>
    </rPh>
    <rPh sb="20" eb="22">
      <t>タイオウ</t>
    </rPh>
    <rPh sb="22" eb="23">
      <t>サク</t>
    </rPh>
    <rPh sb="32" eb="34">
      <t>イジョウ</t>
    </rPh>
    <rPh sb="34" eb="36">
      <t>ハイスイ</t>
    </rPh>
    <rPh sb="36" eb="37">
      <t>ジ</t>
    </rPh>
    <rPh sb="38" eb="40">
      <t>タイオウ</t>
    </rPh>
    <rPh sb="40" eb="42">
      <t>テジュン</t>
    </rPh>
    <rPh sb="50" eb="52">
      <t>ヨウザイ</t>
    </rPh>
    <rPh sb="52" eb="53">
      <t>モ</t>
    </rPh>
    <rPh sb="55" eb="56">
      <t>サイ</t>
    </rPh>
    <rPh sb="57" eb="59">
      <t>キンキュウ</t>
    </rPh>
    <rPh sb="59" eb="61">
      <t>タイオウ</t>
    </rPh>
    <rPh sb="61" eb="63">
      <t>ビヒン</t>
    </rPh>
    <rPh sb="64" eb="65">
      <t>チカ</t>
    </rPh>
    <phoneticPr fontId="15"/>
  </si>
  <si>
    <r>
      <t>　その対応策が有効であるかどうか（例えば消火器などの準備品はすぐに使用できるか、検知器、連絡先の確認等）を定期的（年</t>
    </r>
    <r>
      <rPr>
        <sz val="10"/>
        <color theme="1"/>
        <rFont val="Century"/>
        <family val="1"/>
      </rPr>
      <t>1</t>
    </r>
    <r>
      <rPr>
        <sz val="10"/>
        <color theme="1"/>
        <rFont val="ＭＳ 明朝"/>
        <family val="1"/>
        <charset val="128"/>
      </rPr>
      <t>回以上）に試行するとともに、訓練を実施していますか</t>
    </r>
    <phoneticPr fontId="15"/>
  </si>
  <si>
    <t>　緊急事態発生後や試行・訓練の後、対応策が効果的であったかどうかを検証し、必要に応じて対応策を改訂していますか</t>
    <phoneticPr fontId="15"/>
  </si>
  <si>
    <t>訓練の後に、手順書の妥当性を判断していません。
訓練の結果、課題がありましたが是正していません。</t>
    <rPh sb="0" eb="2">
      <t>クンレン</t>
    </rPh>
    <rPh sb="3" eb="4">
      <t>アト</t>
    </rPh>
    <rPh sb="6" eb="8">
      <t>テジュン</t>
    </rPh>
    <rPh sb="8" eb="9">
      <t>ショ</t>
    </rPh>
    <rPh sb="10" eb="13">
      <t>ダトウセイ</t>
    </rPh>
    <rPh sb="14" eb="16">
      <t>ハンダン</t>
    </rPh>
    <rPh sb="24" eb="26">
      <t>クンレン</t>
    </rPh>
    <rPh sb="27" eb="29">
      <t>ケッカ</t>
    </rPh>
    <rPh sb="30" eb="32">
      <t>カダイ</t>
    </rPh>
    <rPh sb="39" eb="41">
      <t>ゼセイ</t>
    </rPh>
    <phoneticPr fontId="15"/>
  </si>
  <si>
    <t>11-1</t>
    <phoneticPr fontId="130"/>
  </si>
  <si>
    <t>　文書は所在を明らかにし、必要な場所で使えるようになっていますか</t>
    <phoneticPr fontId="15"/>
  </si>
  <si>
    <t>　記録は保管期間をきめ、廃棄の手順を明らかにしていますか</t>
    <phoneticPr fontId="15"/>
  </si>
  <si>
    <r>
      <t>　環境関連法規等の遵守状況を定期的（年に</t>
    </r>
    <r>
      <rPr>
        <sz val="10"/>
        <color theme="1"/>
        <rFont val="Century"/>
        <family val="1"/>
      </rPr>
      <t>1</t>
    </r>
    <r>
      <rPr>
        <sz val="10"/>
        <color theme="1"/>
        <rFont val="ＭＳ 明朝"/>
        <family val="1"/>
        <charset val="128"/>
      </rPr>
      <t>回程度）に確認し、現状のままで今後も遵法性を保つことができるかどうか等について評価していますか</t>
    </r>
    <phoneticPr fontId="15"/>
  </si>
  <si>
    <t>　環境関連法規等の遵守状況等に問題がある場合は、問題の原因を調査・分析して究明していますか</t>
    <phoneticPr fontId="15"/>
  </si>
  <si>
    <t>　原因が明確になった場合、その原因を取り除き問題の再発を防ぐために是正処置（対応策）を実施していますか</t>
    <phoneticPr fontId="15"/>
  </si>
  <si>
    <t>油漏れの事故がありましたが、原因及び是正策が講じられていません。
油倉庫の点検記録が記入漏れです。原因及び是正策が講じられていません。</t>
    <rPh sb="0" eb="1">
      <t>アブラ</t>
    </rPh>
    <rPh sb="1" eb="2">
      <t>モ</t>
    </rPh>
    <rPh sb="4" eb="6">
      <t>ジコ</t>
    </rPh>
    <rPh sb="14" eb="16">
      <t>ゲンイン</t>
    </rPh>
    <rPh sb="16" eb="17">
      <t>オヨ</t>
    </rPh>
    <rPh sb="18" eb="20">
      <t>ゼセイ</t>
    </rPh>
    <rPh sb="20" eb="21">
      <t>サク</t>
    </rPh>
    <rPh sb="22" eb="23">
      <t>コウ</t>
    </rPh>
    <rPh sb="33" eb="34">
      <t>アブラ</t>
    </rPh>
    <rPh sb="34" eb="36">
      <t>ソウコ</t>
    </rPh>
    <rPh sb="37" eb="39">
      <t>テンケン</t>
    </rPh>
    <rPh sb="39" eb="41">
      <t>キロク</t>
    </rPh>
    <rPh sb="42" eb="44">
      <t>キニュウ</t>
    </rPh>
    <rPh sb="44" eb="45">
      <t>モ</t>
    </rPh>
    <rPh sb="49" eb="51">
      <t>ゲンイン</t>
    </rPh>
    <rPh sb="51" eb="52">
      <t>オヨ</t>
    </rPh>
    <rPh sb="53" eb="55">
      <t>ゼセイ</t>
    </rPh>
    <rPh sb="55" eb="56">
      <t>サク</t>
    </rPh>
    <rPh sb="57" eb="58">
      <t>コウ</t>
    </rPh>
    <phoneticPr fontId="15"/>
  </si>
  <si>
    <t>観察事項</t>
  </si>
  <si>
    <t>特別管理産廃置場確認ＯＫ。
産廃置場　整理されていない。一部こぼれている。仕切りが曖昧。表示板が見難い。</t>
    <rPh sb="0" eb="2">
      <t>トクベツ</t>
    </rPh>
    <rPh sb="2" eb="4">
      <t>カンリ</t>
    </rPh>
    <rPh sb="4" eb="6">
      <t>サンパイ</t>
    </rPh>
    <rPh sb="6" eb="8">
      <t>オキバ</t>
    </rPh>
    <rPh sb="8" eb="10">
      <t>カクニン</t>
    </rPh>
    <rPh sb="14" eb="16">
      <t>サンパイ</t>
    </rPh>
    <rPh sb="16" eb="18">
      <t>オキバ</t>
    </rPh>
    <rPh sb="19" eb="21">
      <t>セイリ</t>
    </rPh>
    <rPh sb="28" eb="30">
      <t>イチブ</t>
    </rPh>
    <rPh sb="37" eb="39">
      <t>シキ</t>
    </rPh>
    <rPh sb="41" eb="43">
      <t>アイマイ</t>
    </rPh>
    <rPh sb="44" eb="47">
      <t>ヒョウジバン</t>
    </rPh>
    <rPh sb="48" eb="50">
      <t>ミニク</t>
    </rPh>
    <phoneticPr fontId="15"/>
  </si>
  <si>
    <t>油倉庫内　整理ＯＫ．　届出倍数以下確認ＯＫ。
タンクの雨水排水栓開いていた。
受入の時に立ち会っていない説明があった。</t>
    <rPh sb="0" eb="1">
      <t>アブラ</t>
    </rPh>
    <rPh sb="1" eb="3">
      <t>ソウコ</t>
    </rPh>
    <rPh sb="3" eb="4">
      <t>ナイ</t>
    </rPh>
    <rPh sb="5" eb="7">
      <t>セイリ</t>
    </rPh>
    <rPh sb="11" eb="13">
      <t>トドケデ</t>
    </rPh>
    <rPh sb="13" eb="15">
      <t>バイスウ</t>
    </rPh>
    <rPh sb="15" eb="17">
      <t>イカ</t>
    </rPh>
    <rPh sb="17" eb="19">
      <t>カクニン</t>
    </rPh>
    <rPh sb="27" eb="29">
      <t>ウスイ</t>
    </rPh>
    <rPh sb="29" eb="31">
      <t>ハイスイ</t>
    </rPh>
    <rPh sb="31" eb="32">
      <t>セン</t>
    </rPh>
    <rPh sb="32" eb="33">
      <t>ヒラ</t>
    </rPh>
    <rPh sb="39" eb="41">
      <t>ウケイレ</t>
    </rPh>
    <rPh sb="42" eb="43">
      <t>トキ</t>
    </rPh>
    <rPh sb="44" eb="45">
      <t>タ</t>
    </rPh>
    <rPh sb="46" eb="47">
      <t>ア</t>
    </rPh>
    <rPh sb="52" eb="54">
      <t>セツメイ</t>
    </rPh>
    <phoneticPr fontId="15"/>
  </si>
  <si>
    <t>施錠忘れ。酸試薬とアルカリ試薬が同じ位置の保管。
表示板なし。
保護具が必要ですが近くにない（手袋、保護メガネなし）。</t>
    <rPh sb="0" eb="2">
      <t>セジョウ</t>
    </rPh>
    <rPh sb="2" eb="3">
      <t>ワス</t>
    </rPh>
    <rPh sb="5" eb="6">
      <t>サン</t>
    </rPh>
    <rPh sb="6" eb="8">
      <t>シヤク</t>
    </rPh>
    <rPh sb="13" eb="15">
      <t>シヤク</t>
    </rPh>
    <rPh sb="16" eb="17">
      <t>オナ</t>
    </rPh>
    <rPh sb="18" eb="20">
      <t>イチ</t>
    </rPh>
    <rPh sb="21" eb="23">
      <t>ホカン</t>
    </rPh>
    <rPh sb="25" eb="28">
      <t>ヒョウジバン</t>
    </rPh>
    <rPh sb="32" eb="34">
      <t>ホゴ</t>
    </rPh>
    <rPh sb="34" eb="35">
      <t>グ</t>
    </rPh>
    <rPh sb="36" eb="38">
      <t>ヒツヨウ</t>
    </rPh>
    <rPh sb="41" eb="42">
      <t>チカ</t>
    </rPh>
    <rPh sb="47" eb="49">
      <t>テブクロ</t>
    </rPh>
    <rPh sb="50" eb="52">
      <t>ホゴ</t>
    </rPh>
    <phoneticPr fontId="15"/>
  </si>
  <si>
    <t>汚泥倉庫に汚泥がこぼれている。
排水処理施設の施錠忘れ。
最終排水溝の排水に色ついている。油が混ざっている。</t>
    <rPh sb="0" eb="2">
      <t>オデイ</t>
    </rPh>
    <rPh sb="2" eb="4">
      <t>ソウコ</t>
    </rPh>
    <rPh sb="5" eb="7">
      <t>オデイ</t>
    </rPh>
    <rPh sb="16" eb="18">
      <t>ハイスイ</t>
    </rPh>
    <rPh sb="18" eb="20">
      <t>ショリ</t>
    </rPh>
    <rPh sb="20" eb="22">
      <t>シセツ</t>
    </rPh>
    <rPh sb="23" eb="25">
      <t>セジョウ</t>
    </rPh>
    <rPh sb="25" eb="26">
      <t>ワス</t>
    </rPh>
    <rPh sb="29" eb="31">
      <t>サイシュウ</t>
    </rPh>
    <rPh sb="31" eb="34">
      <t>ハイスイコウ</t>
    </rPh>
    <rPh sb="35" eb="37">
      <t>ハイスイ</t>
    </rPh>
    <rPh sb="38" eb="39">
      <t>イロ</t>
    </rPh>
    <rPh sb="45" eb="46">
      <t>アブラ</t>
    </rPh>
    <rPh sb="47" eb="48">
      <t>マ</t>
    </rPh>
    <phoneticPr fontId="15"/>
  </si>
  <si>
    <t>空きスプレー缶が放置。机の下が汚い。ウエスが散乱。
一般廃棄物置場分別できていない。
（場所を示す）</t>
    <rPh sb="0" eb="1">
      <t>ア</t>
    </rPh>
    <rPh sb="6" eb="7">
      <t>カン</t>
    </rPh>
    <rPh sb="8" eb="10">
      <t>ホウチ</t>
    </rPh>
    <rPh sb="11" eb="12">
      <t>ツクエ</t>
    </rPh>
    <rPh sb="13" eb="14">
      <t>シタ</t>
    </rPh>
    <rPh sb="15" eb="16">
      <t>キタナ</t>
    </rPh>
    <rPh sb="22" eb="24">
      <t>サンラン</t>
    </rPh>
    <rPh sb="26" eb="28">
      <t>イッパン</t>
    </rPh>
    <rPh sb="28" eb="31">
      <t>ハイキブツ</t>
    </rPh>
    <rPh sb="31" eb="33">
      <t>オキバ</t>
    </rPh>
    <rPh sb="33" eb="35">
      <t>ブンベツ</t>
    </rPh>
    <rPh sb="44" eb="46">
      <t>バショ</t>
    </rPh>
    <rPh sb="47" eb="48">
      <t>シメ</t>
    </rPh>
    <phoneticPr fontId="15"/>
  </si>
  <si>
    <t>避難通路に○を置いています。
消火器に目印がありません。
遮断弁の表示が見難い。</t>
    <rPh sb="0" eb="2">
      <t>ヒナン</t>
    </rPh>
    <rPh sb="2" eb="4">
      <t>ツウロ</t>
    </rPh>
    <rPh sb="7" eb="8">
      <t>オ</t>
    </rPh>
    <rPh sb="15" eb="18">
      <t>ショウカキ</t>
    </rPh>
    <rPh sb="19" eb="21">
      <t>メジルシ</t>
    </rPh>
    <rPh sb="29" eb="31">
      <t>シャダン</t>
    </rPh>
    <rPh sb="31" eb="32">
      <t>ベン</t>
    </rPh>
    <rPh sb="33" eb="35">
      <t>ヒョウジ</t>
    </rPh>
    <rPh sb="36" eb="38">
      <t>ミニク</t>
    </rPh>
    <phoneticPr fontId="15"/>
  </si>
  <si>
    <t>良かった点</t>
    <rPh sb="0" eb="1">
      <t>ヨ</t>
    </rPh>
    <rPh sb="4" eb="5">
      <t>テン</t>
    </rPh>
    <phoneticPr fontId="15"/>
  </si>
  <si>
    <t>○○</t>
    <phoneticPr fontId="15"/>
  </si>
  <si>
    <t>円/kWh</t>
    <rPh sb="0" eb="1">
      <t>エン</t>
    </rPh>
    <phoneticPr fontId="15"/>
  </si>
  <si>
    <t>円/㎥</t>
    <rPh sb="0" eb="1">
      <t>エン</t>
    </rPh>
    <phoneticPr fontId="15"/>
  </si>
  <si>
    <t>円/kg</t>
    <rPh sb="0" eb="1">
      <t>エン</t>
    </rPh>
    <phoneticPr fontId="15"/>
  </si>
  <si>
    <t>円/L</t>
    <rPh sb="0" eb="1">
      <t>エン</t>
    </rPh>
    <phoneticPr fontId="15"/>
  </si>
  <si>
    <t>環境経営計画書</t>
    <rPh sb="0" eb="2">
      <t>カンキョウ</t>
    </rPh>
    <rPh sb="2" eb="4">
      <t>ケイエイ</t>
    </rPh>
    <rPh sb="4" eb="6">
      <t>ケイカク</t>
    </rPh>
    <rPh sb="6" eb="7">
      <t>ショ</t>
    </rPh>
    <phoneticPr fontId="15"/>
  </si>
  <si>
    <t>環境関連文書類一覧表</t>
    <rPh sb="0" eb="2">
      <t>カンキョウ</t>
    </rPh>
    <rPh sb="2" eb="4">
      <t>カンレン</t>
    </rPh>
    <rPh sb="4" eb="6">
      <t>ブンショ</t>
    </rPh>
    <rPh sb="6" eb="7">
      <t>ルイ</t>
    </rPh>
    <rPh sb="7" eb="9">
      <t>イチラン</t>
    </rPh>
    <rPh sb="9" eb="10">
      <t>ヒョウ</t>
    </rPh>
    <phoneticPr fontId="15"/>
  </si>
  <si>
    <t>目標・計画の達成状況の確認・評価</t>
    <rPh sb="0" eb="2">
      <t>モクヒョウ</t>
    </rPh>
    <rPh sb="3" eb="5">
      <t>ケイカク</t>
    </rPh>
    <rPh sb="6" eb="8">
      <t>タッセイ</t>
    </rPh>
    <rPh sb="8" eb="10">
      <t>ジョウキョウ</t>
    </rPh>
    <rPh sb="11" eb="13">
      <t>カクニン</t>
    </rPh>
    <rPh sb="14" eb="16">
      <t>ヒョウカ</t>
    </rPh>
    <phoneticPr fontId="15"/>
  </si>
  <si>
    <t>代表者による全体の評価と見直し・指示</t>
    <rPh sb="0" eb="3">
      <t>ダイヒョウシャ</t>
    </rPh>
    <rPh sb="6" eb="8">
      <t>ゼンタイ</t>
    </rPh>
    <rPh sb="9" eb="11">
      <t>ヒョウカ</t>
    </rPh>
    <rPh sb="12" eb="14">
      <t>ミナオ</t>
    </rPh>
    <rPh sb="16" eb="18">
      <t>シジ</t>
    </rPh>
    <phoneticPr fontId="15"/>
  </si>
  <si>
    <t>経営における課題とチャンスの明確化</t>
    <phoneticPr fontId="15"/>
  </si>
  <si>
    <t>１．</t>
    <phoneticPr fontId="15"/>
  </si>
  <si>
    <t>３．</t>
    <phoneticPr fontId="15"/>
  </si>
  <si>
    <t>４．</t>
    <phoneticPr fontId="15"/>
  </si>
  <si>
    <t>５．</t>
    <phoneticPr fontId="15"/>
  </si>
  <si>
    <t>６．</t>
    <phoneticPr fontId="15"/>
  </si>
  <si>
    <t>７．</t>
    <phoneticPr fontId="15"/>
  </si>
  <si>
    <t>８．</t>
    <phoneticPr fontId="15"/>
  </si>
  <si>
    <t>９．</t>
    <phoneticPr fontId="15"/>
  </si>
  <si>
    <t>１３．</t>
    <phoneticPr fontId="15"/>
  </si>
  <si>
    <t>１４．</t>
    <phoneticPr fontId="15"/>
  </si>
  <si>
    <t>環境経営レポート</t>
    <rPh sb="0" eb="2">
      <t>カンキョウ</t>
    </rPh>
    <rPh sb="2" eb="4">
      <t>ケイエイ</t>
    </rPh>
    <phoneticPr fontId="15"/>
  </si>
  <si>
    <t>取組の対象組織・活動の明確化
（環境経営レポートに含む）</t>
    <rPh sb="0" eb="2">
      <t>トリクミ</t>
    </rPh>
    <rPh sb="3" eb="5">
      <t>タイショウ</t>
    </rPh>
    <rPh sb="5" eb="7">
      <t>ソシキ</t>
    </rPh>
    <rPh sb="8" eb="10">
      <t>カツドウ</t>
    </rPh>
    <rPh sb="11" eb="13">
      <t>メイカク</t>
    </rPh>
    <rPh sb="13" eb="14">
      <t>カ</t>
    </rPh>
    <rPh sb="16" eb="18">
      <t>カンキョウ</t>
    </rPh>
    <rPh sb="18" eb="20">
      <t>ケイエイ</t>
    </rPh>
    <rPh sb="25" eb="26">
      <t>フク</t>
    </rPh>
    <phoneticPr fontId="15"/>
  </si>
  <si>
    <t>環境経営方針の策定
（環境経営レポートに含む）</t>
    <rPh sb="2" eb="4">
      <t>ケイエイ</t>
    </rPh>
    <rPh sb="7" eb="9">
      <t>サクテイ</t>
    </rPh>
    <rPh sb="13" eb="15">
      <t>ケイエイ</t>
    </rPh>
    <phoneticPr fontId="15"/>
  </si>
  <si>
    <t>環境経営目標及び環境経営計画の策定</t>
    <rPh sb="2" eb="4">
      <t>ケイエイ</t>
    </rPh>
    <rPh sb="10" eb="12">
      <t>ケイエイ</t>
    </rPh>
    <phoneticPr fontId="15"/>
  </si>
  <si>
    <t>実施体制の構築
（環境経営レポートに含む）</t>
    <rPh sb="11" eb="13">
      <t>ケイエイ</t>
    </rPh>
    <phoneticPr fontId="15"/>
  </si>
  <si>
    <t>環境上の緊急事態への準備及び対応
（記録は環境経営レポートに含む）</t>
    <rPh sb="18" eb="20">
      <t>キロク</t>
    </rPh>
    <rPh sb="23" eb="25">
      <t>ケイエイ</t>
    </rPh>
    <phoneticPr fontId="15"/>
  </si>
  <si>
    <t>倉庫</t>
    <phoneticPr fontId="15"/>
  </si>
  <si>
    <t>・保守点検、清掃、記録の保管（3年間）</t>
    <rPh sb="1" eb="3">
      <t>ホシュ</t>
    </rPh>
    <rPh sb="3" eb="5">
      <t>テンケン</t>
    </rPh>
    <rPh sb="6" eb="8">
      <t>セイソウ</t>
    </rPh>
    <rPh sb="9" eb="11">
      <t>キロク</t>
    </rPh>
    <rPh sb="12" eb="14">
      <t>ホカン</t>
    </rPh>
    <rPh sb="16" eb="18">
      <t>ネンカン</t>
    </rPh>
    <phoneticPr fontId="15"/>
  </si>
  <si>
    <t>法10条</t>
    <rPh sb="0" eb="1">
      <t>ホウ</t>
    </rPh>
    <rPh sb="3" eb="4">
      <t>ジョウ</t>
    </rPh>
    <phoneticPr fontId="15"/>
  </si>
  <si>
    <t>フロン類算定漏洩量の報告（漏洩量1000t-CO2以上）</t>
    <phoneticPr fontId="15"/>
  </si>
  <si>
    <t>法19条</t>
    <rPh sb="0" eb="1">
      <t>ホウ</t>
    </rPh>
    <rPh sb="3" eb="4">
      <t>ジョウ</t>
    </rPh>
    <phoneticPr fontId="8"/>
  </si>
  <si>
    <t>所管大臣</t>
    <phoneticPr fontId="15"/>
  </si>
  <si>
    <t>6月末まで</t>
    <phoneticPr fontId="15"/>
  </si>
  <si>
    <t>○</t>
    <phoneticPr fontId="15"/>
  </si>
  <si>
    <t>売上高</t>
    <phoneticPr fontId="15"/>
  </si>
  <si>
    <t>環境委員会</t>
    <rPh sb="0" eb="2">
      <t>カンキョウ</t>
    </rPh>
    <rPh sb="2" eb="5">
      <t>イインカイ</t>
    </rPh>
    <phoneticPr fontId="15"/>
  </si>
  <si>
    <t>年度目標</t>
    <phoneticPr fontId="15"/>
  </si>
  <si>
    <t>kg</t>
    <phoneticPr fontId="15"/>
  </si>
  <si>
    <t>・</t>
    <phoneticPr fontId="15"/>
  </si>
  <si>
    <t>年度目標</t>
    <phoneticPr fontId="15"/>
  </si>
  <si>
    <t>・有害物質の管理（非使用、基準遵守等）
・環境マネジメントシステムの運用</t>
    <rPh sb="1" eb="3">
      <t>ユウガイ</t>
    </rPh>
    <rPh sb="3" eb="5">
      <t>ブッシツ</t>
    </rPh>
    <rPh sb="6" eb="8">
      <t>カンリ</t>
    </rPh>
    <rPh sb="9" eb="10">
      <t>ヒ</t>
    </rPh>
    <rPh sb="10" eb="12">
      <t>シヨウ</t>
    </rPh>
    <rPh sb="13" eb="15">
      <t>キジュン</t>
    </rPh>
    <rPh sb="15" eb="17">
      <t>ジュンシュ</t>
    </rPh>
    <rPh sb="17" eb="18">
      <t>トウ</t>
    </rPh>
    <rPh sb="21" eb="23">
      <t>カンキョウ</t>
    </rPh>
    <rPh sb="34" eb="36">
      <t>ウンヨウ</t>
    </rPh>
    <phoneticPr fontId="15"/>
  </si>
  <si>
    <t>食品廃棄物</t>
    <rPh sb="0" eb="2">
      <t>ショクヒン</t>
    </rPh>
    <rPh sb="2" eb="5">
      <t>ハイキブツ</t>
    </rPh>
    <phoneticPr fontId="15"/>
  </si>
  <si>
    <t>空気圧縮機、送風機</t>
    <rPh sb="0" eb="2">
      <t>クウキ</t>
    </rPh>
    <rPh sb="2" eb="5">
      <t>アッシュクキ</t>
    </rPh>
    <rPh sb="6" eb="9">
      <t>ソウフウキ</t>
    </rPh>
    <phoneticPr fontId="15"/>
  </si>
  <si>
    <t>空気圧縮機</t>
    <rPh sb="0" eb="2">
      <t>クウキ</t>
    </rPh>
    <rPh sb="2" eb="5">
      <t>アッシュクキ</t>
    </rPh>
    <phoneticPr fontId="15"/>
  </si>
  <si>
    <t>水質汚濁法</t>
    <rPh sb="0" eb="2">
      <t>スイシツ</t>
    </rPh>
    <rPh sb="2" eb="4">
      <t>オダク</t>
    </rPh>
    <rPh sb="4" eb="5">
      <t>ホウ</t>
    </rPh>
    <phoneticPr fontId="15"/>
  </si>
  <si>
    <t>除害施設</t>
    <rPh sb="0" eb="2">
      <t>ジョガイ</t>
    </rPh>
    <rPh sb="2" eb="4">
      <t>シセツ</t>
    </rPh>
    <phoneticPr fontId="15"/>
  </si>
  <si>
    <t>危険物の保管</t>
    <rPh sb="0" eb="3">
      <t>キケンブツ</t>
    </rPh>
    <rPh sb="4" eb="6">
      <t>ホカン</t>
    </rPh>
    <phoneticPr fontId="15"/>
  </si>
  <si>
    <t>業務用空調機・冷凍庫・冷蔵庫</t>
    <rPh sb="0" eb="3">
      <t>ギョウムヨウ</t>
    </rPh>
    <rPh sb="3" eb="6">
      <t>クウチョウキ</t>
    </rPh>
    <rPh sb="7" eb="10">
      <t>レイトウコ</t>
    </rPh>
    <rPh sb="11" eb="14">
      <t>レイゾウコ</t>
    </rPh>
    <phoneticPr fontId="15"/>
  </si>
  <si>
    <t>内部監査員</t>
    <rPh sb="0" eb="2">
      <t>ナイブ</t>
    </rPh>
    <rPh sb="2" eb="4">
      <t>カンサ</t>
    </rPh>
    <rPh sb="4" eb="5">
      <t>イン</t>
    </rPh>
    <phoneticPr fontId="15"/>
  </si>
  <si>
    <t>年4月1日～</t>
    <rPh sb="0" eb="1">
      <t>ネン</t>
    </rPh>
    <rPh sb="2" eb="3">
      <t>ガツ</t>
    </rPh>
    <rPh sb="4" eb="5">
      <t>ニチ</t>
    </rPh>
    <phoneticPr fontId="15"/>
  </si>
  <si>
    <t>年3月31日）</t>
    <rPh sb="0" eb="1">
      <t>ネン</t>
    </rPh>
    <rPh sb="2" eb="3">
      <t>ガツ</t>
    </rPh>
    <rPh sb="5" eb="6">
      <t>ニチ</t>
    </rPh>
    <phoneticPr fontId="15"/>
  </si>
  <si>
    <t>環境関連法規制や当社が約束したことを遵守します。</t>
    <phoneticPr fontId="15"/>
  </si>
  <si>
    <t>地域や関係団体の環境活動に積極的に参加します。</t>
    <rPh sb="0" eb="2">
      <t>チイキ</t>
    </rPh>
    <rPh sb="3" eb="5">
      <t>カンケイ</t>
    </rPh>
    <rPh sb="5" eb="7">
      <t>ダンタイ</t>
    </rPh>
    <rPh sb="8" eb="10">
      <t>カンキョウ</t>
    </rPh>
    <rPh sb="10" eb="12">
      <t>カツドウ</t>
    </rPh>
    <rPh sb="13" eb="16">
      <t>セッキョクテキ</t>
    </rPh>
    <rPh sb="17" eb="19">
      <t>サンカ</t>
    </rPh>
    <phoneticPr fontId="15"/>
  </si>
  <si>
    <t>行動目標（次項による）</t>
    <rPh sb="0" eb="2">
      <t>コウドウ</t>
    </rPh>
    <rPh sb="2" eb="4">
      <t>モクヒョウ</t>
    </rPh>
    <rPh sb="5" eb="7">
      <t>ジコウ</t>
    </rPh>
    <phoneticPr fontId="15"/>
  </si>
  <si>
    <t>手順書の変更の必要性</t>
    <rPh sb="0" eb="3">
      <t>テジュンショ</t>
    </rPh>
    <rPh sb="4" eb="6">
      <t>ヘンコウ</t>
    </rPh>
    <rPh sb="7" eb="10">
      <t>ヒツヨウセイ</t>
    </rPh>
    <phoneticPr fontId="15"/>
  </si>
  <si>
    <t>あり</t>
    <phoneticPr fontId="15"/>
  </si>
  <si>
    <t>なし</t>
    <phoneticPr fontId="15"/>
  </si>
  <si>
    <t>火災の発生</t>
    <rPh sb="0" eb="2">
      <t>カサイ</t>
    </rPh>
    <rPh sb="3" eb="5">
      <t>ハッセイ</t>
    </rPh>
    <phoneticPr fontId="15"/>
  </si>
  <si>
    <t>年度　教育訓練計画/実績記録表</t>
    <phoneticPr fontId="15"/>
  </si>
  <si>
    <t>油流出事故対応手順書</t>
    <rPh sb="0" eb="1">
      <t>アブラ</t>
    </rPh>
    <rPh sb="1" eb="3">
      <t>リュウシュツ</t>
    </rPh>
    <rPh sb="3" eb="5">
      <t>ジコ</t>
    </rPh>
    <rPh sb="5" eb="7">
      <t>タイオウ</t>
    </rPh>
    <rPh sb="7" eb="9">
      <t>テジュン</t>
    </rPh>
    <rPh sb="9" eb="10">
      <t>ショ</t>
    </rPh>
    <phoneticPr fontId="15"/>
  </si>
  <si>
    <r>
      <t xml:space="preserve">高橋
</t>
    </r>
    <r>
      <rPr>
        <sz val="8"/>
        <rFont val="ＭＳ ゴシック"/>
        <family val="3"/>
        <charset val="128"/>
      </rPr>
      <t xml:space="preserve">
環境事務局</t>
    </r>
    <rPh sb="0" eb="2">
      <t>タカハシ</t>
    </rPh>
    <rPh sb="4" eb="6">
      <t>カンキョウ</t>
    </rPh>
    <rPh sb="6" eb="9">
      <t>ジムキョク</t>
    </rPh>
    <phoneticPr fontId="15"/>
  </si>
  <si>
    <t>油類流出事故対応手順書</t>
    <rPh sb="2" eb="4">
      <t>リュウシュツ</t>
    </rPh>
    <phoneticPr fontId="15"/>
  </si>
  <si>
    <r>
      <t>①</t>
    </r>
    <r>
      <rPr>
        <sz val="10.5"/>
        <rFont val="Times New Roman"/>
        <family val="1"/>
      </rPr>
      <t xml:space="preserve">  </t>
    </r>
    <r>
      <rPr>
        <sz val="10.5"/>
        <rFont val="ＭＳ ゴシック"/>
        <family val="3"/>
        <charset val="128"/>
      </rPr>
      <t>全員のコミュニケーションを図る。
②</t>
    </r>
    <r>
      <rPr>
        <sz val="10.5"/>
        <rFont val="Times New Roman"/>
        <family val="1"/>
      </rPr>
      <t xml:space="preserve">  </t>
    </r>
    <r>
      <rPr>
        <sz val="10.5"/>
        <rFont val="ＭＳ ゴシック"/>
        <family val="3"/>
        <charset val="128"/>
      </rPr>
      <t xml:space="preserve">緊急事故に対するスキルアップを図る。
</t>
    </r>
    <phoneticPr fontId="15"/>
  </si>
  <si>
    <t>制定：2008年3月12日</t>
    <phoneticPr fontId="15"/>
  </si>
  <si>
    <t>改善活動（全員参加）
① 油の取り扱いに関して、ヒヤリハットや作業改善
　 法について、全員の話し合いを行う
② 多量の油洩れ事故が発生した場合を想定して、全
　 員への連絡や砂袋積み上げ・吸油マット敷き等の
　 訓練を年１回定期的に行う。</t>
    <phoneticPr fontId="15"/>
  </si>
  <si>
    <t>確認時期：
緊急訓練の実施後に確認をする。</t>
    <phoneticPr fontId="15"/>
  </si>
  <si>
    <t>是正が必要な場合：
緊急訓練の実施目的が未達成(例；時間が大幅に延びた)の場合は、手順等の是正を行う。</t>
    <phoneticPr fontId="15"/>
  </si>
  <si>
    <t>緊急事態対応訓練の実施（記録）</t>
    <rPh sb="0" eb="2">
      <t>キンキュウ</t>
    </rPh>
    <rPh sb="2" eb="4">
      <t>ジタイ</t>
    </rPh>
    <rPh sb="4" eb="6">
      <t>タイオウ</t>
    </rPh>
    <rPh sb="6" eb="8">
      <t>クンレン</t>
    </rPh>
    <rPh sb="9" eb="11">
      <t>ジッシ</t>
    </rPh>
    <rPh sb="12" eb="14">
      <t>キロク</t>
    </rPh>
    <phoneticPr fontId="15"/>
  </si>
  <si>
    <t>環境教育訓練の実施と記録（経営計画書）</t>
    <rPh sb="0" eb="2">
      <t>カンキョウ</t>
    </rPh>
    <rPh sb="2" eb="4">
      <t>キョウイク</t>
    </rPh>
    <rPh sb="4" eb="6">
      <t>クンレン</t>
    </rPh>
    <rPh sb="7" eb="9">
      <t>ジッシ</t>
    </rPh>
    <rPh sb="10" eb="12">
      <t>キロク</t>
    </rPh>
    <rPh sb="13" eb="15">
      <t>ケイエイ</t>
    </rPh>
    <rPh sb="15" eb="17">
      <t>ケイカク</t>
    </rPh>
    <rPh sb="17" eb="18">
      <t>ショ</t>
    </rPh>
    <phoneticPr fontId="15"/>
  </si>
  <si>
    <t>環境経営計画書への実績記入</t>
    <rPh sb="0" eb="2">
      <t>カンキョウ</t>
    </rPh>
    <rPh sb="2" eb="4">
      <t>ケイエイ</t>
    </rPh>
    <rPh sb="4" eb="6">
      <t>ケイカク</t>
    </rPh>
    <rPh sb="6" eb="7">
      <t>ショ</t>
    </rPh>
    <rPh sb="9" eb="11">
      <t>ジッセキ</t>
    </rPh>
    <rPh sb="11" eb="13">
      <t>キニュウ</t>
    </rPh>
    <phoneticPr fontId="15"/>
  </si>
  <si>
    <t>①温室効果ガスの排出抑制</t>
    <phoneticPr fontId="15"/>
  </si>
  <si>
    <t>②大気汚染物質の排出抑制</t>
    <phoneticPr fontId="15"/>
  </si>
  <si>
    <t>②リサイクルの促進</t>
    <phoneticPr fontId="15"/>
  </si>
  <si>
    <t>鉄道・海運を積極的に利用している</t>
  </si>
  <si>
    <t>③製品の回収・リサイクル</t>
    <phoneticPr fontId="15"/>
  </si>
  <si>
    <t>④環境配慮型商品等の販売及び情報提供</t>
    <phoneticPr fontId="15"/>
  </si>
  <si>
    <t>↑関連する取組についてのみ「１」を入力して下さい。</t>
    <rPh sb="1" eb="3">
      <t>カンレン</t>
    </rPh>
    <rPh sb="5" eb="7">
      <t>トリクミ</t>
    </rPh>
    <rPh sb="17" eb="19">
      <t>ニュウリョク</t>
    </rPh>
    <rPh sb="21" eb="22">
      <t>クダ</t>
    </rPh>
    <phoneticPr fontId="15"/>
  </si>
  <si>
    <t>内部</t>
    <rPh sb="0" eb="2">
      <t>ナイブ</t>
    </rPh>
    <phoneticPr fontId="15"/>
  </si>
  <si>
    <t>外部</t>
    <rPh sb="0" eb="2">
      <t>ガイブ</t>
    </rPh>
    <phoneticPr fontId="15"/>
  </si>
  <si>
    <t>環境経営方針</t>
    <rPh sb="0" eb="2">
      <t>カンキョウ</t>
    </rPh>
    <rPh sb="2" eb="4">
      <t>ケイエイ</t>
    </rPh>
    <rPh sb="4" eb="6">
      <t>ホウシン</t>
    </rPh>
    <phoneticPr fontId="15"/>
  </si>
  <si>
    <t>環境経営目標</t>
    <rPh sb="0" eb="2">
      <t>カンキョウ</t>
    </rPh>
    <rPh sb="2" eb="4">
      <t>ケイエイ</t>
    </rPh>
    <rPh sb="4" eb="6">
      <t>モクヒョウ</t>
    </rPh>
    <phoneticPr fontId="15"/>
  </si>
  <si>
    <t>要求事項 ２．代表者による経営における課題とチャンスの明確化</t>
  </si>
  <si>
    <t>要求事項 ２．代表者による経営における課題とチャンスの明確化</t>
    <rPh sb="0" eb="2">
      <t>ヨウキュウ</t>
    </rPh>
    <rPh sb="2" eb="4">
      <t>ジコウ</t>
    </rPh>
    <rPh sb="7" eb="10">
      <t>ダイヒョウシャ</t>
    </rPh>
    <rPh sb="13" eb="15">
      <t>ケイエイ</t>
    </rPh>
    <rPh sb="19" eb="21">
      <t>カダイ</t>
    </rPh>
    <rPh sb="27" eb="29">
      <t>メイカク</t>
    </rPh>
    <rPh sb="29" eb="30">
      <t>カ</t>
    </rPh>
    <phoneticPr fontId="15"/>
  </si>
  <si>
    <t>チャンス</t>
    <phoneticPr fontId="15"/>
  </si>
  <si>
    <t>課題</t>
    <rPh sb="0" eb="2">
      <t>カダイ</t>
    </rPh>
    <phoneticPr fontId="15"/>
  </si>
  <si>
    <t>環境に関する</t>
    <rPh sb="0" eb="2">
      <t>カンキョウ</t>
    </rPh>
    <rPh sb="3" eb="4">
      <t>カン</t>
    </rPh>
    <phoneticPr fontId="15"/>
  </si>
  <si>
    <t>【構築・運営上のポイント】</t>
    <rPh sb="1" eb="3">
      <t>コウチク</t>
    </rPh>
    <rPh sb="4" eb="6">
      <t>ウンエイ</t>
    </rPh>
    <rPh sb="6" eb="7">
      <t>ジョウ</t>
    </rPh>
    <phoneticPr fontId="15"/>
  </si>
  <si>
    <t>【ガイドライン要求事項】</t>
    <rPh sb="7" eb="9">
      <t>ヨウキュウ</t>
    </rPh>
    <rPh sb="9" eb="11">
      <t>ジコウ</t>
    </rPh>
    <phoneticPr fontId="15"/>
  </si>
  <si>
    <t>環境経営方針（要求事項３）を，環境経営目標及び環境経営計画の策定（要求事項６）へ結び付けるためには，その基となる環境負荷及びその原因となる活動の現状を正確に把握することが不可欠です。そこで本要求事項は，環境への負荷と環境への取組状況を把握し，適切な環境経営目標及び環境経営計画の策定及び維持管理手順，緊急事態の対応手順の確立・実施等を行うことを目的とします。</t>
    <phoneticPr fontId="15"/>
  </si>
  <si>
    <t>【解説】</t>
  </si>
  <si>
    <t xml:space="preserve"> ＜環境への負荷の自己チェック（第４章）＞ 
□ 環境への負荷の自己チェックを参考に，事業活動に伴う環境負荷を把握します。その結果を踏まえて，自らの事業活動で環境に大きな影響を及ぼす原因となる活動，施設，設備，物質等を特定します。「環境への負荷の自己チェック表」は負荷を把握するためのツールであり，他の環境負荷項目を追加することや，別の方法，様式で把握することもできます。また，把握したい環境負荷を追加することもできます。ただし，以下の項目を，把握します。 
</t>
    <phoneticPr fontId="15"/>
  </si>
  <si>
    <t xml:space="preserve"> ・ 二酸化炭素排出量：具体的には各種エネルギー使用量を把握します。温暖化対策が特に重要な課題となっていますので，月単位での把握が必要となります。 
・ 廃棄物排出量：循環型社会（資源循環）の形成による資源排出量の削減が重要となっていることを踏まえて要求するものです。 
 ・ 水使用量：水資源の確保が重要となっていることを踏まえて要求するものです。ただし，量の把握が困難な場合等はこの限りではありません。 
 ・ 化学物質使用量：化学物質の取扱いに起因する様々なリスクを低下するた め，化学物質を取り扱う事業者に対して化学物質使用量の把握・管理を要求するものです。使用量が極めて少ない場合等は，化学物質の種類（化学物質名）を把握します。 
把握する化学物質は，原則として，「特定化学物質の環境への排出量の把握等及び管理の改善の促進に関する法律（化管法）」の PRTR 制度対象物質とします。把握方法等の詳細については，第４章の「環境への負荷の自己チェック表」内「化学物質使用量」に記載してあります。 </t>
    <phoneticPr fontId="15"/>
  </si>
  <si>
    <t xml:space="preserve">＜環境への取組の自己チェック（第５章）＞ 
□ エコアクション２１の認証登録を初めて行う事業者は，本チェック表を用いて現状を把握します。これにより，対象範囲全体の活動を俯瞰できるほか，環境取組の漏れや重複を発見・未然に防ぎ，より効果的かつ効率的な環境取組を支援します。「環境への取組の自己チェック表」は自社の取組を見直すためのツールであり，他の環境への取組を追加することや，別の方法，様式で把握することもできます。 
□ また，今後どのような取組を行うかを検討し，その結果を，環境経営目標や環境経営計画の内容に反映させます。 
□ ２年目以降については，初年度の把握結果を基に，本チェック表を参考に，事業者の実状に合わせて随時変更し，発展させていくことも可能です。 
□ 環境負荷の軽減等に貢献している製品・サービス本要求事項に関する文書類（紙又は電子媒体）を作成し，適切に管理します。詳細は要求事項 12（文書類の作成・管理）を参照してください。 </t>
    <phoneticPr fontId="15"/>
  </si>
  <si>
    <t xml:space="preserve">【解説】 </t>
    <phoneticPr fontId="15"/>
  </si>
  <si>
    <t>・決まった様式ありませんので、使いやすいようにアレンジして使います。
・原単位での把握も行いますので、負荷に影響するデータ（売上、生産量等）も把握します。
・取組によるコスト低減や単価の把握のため料金も把握します。
・取組の自己チェックリストは自社で使いやすいように追加、削除などアレンジして使います。
・取組の自己チェックリストは2年目以降審査での提出資料としなくても構いません。</t>
    <rPh sb="1" eb="2">
      <t>キ</t>
    </rPh>
    <rPh sb="5" eb="7">
      <t>ヨウシキ</t>
    </rPh>
    <rPh sb="15" eb="16">
      <t>ツカ</t>
    </rPh>
    <rPh sb="29" eb="30">
      <t>ツカ</t>
    </rPh>
    <rPh sb="36" eb="39">
      <t>ゲンタンイ</t>
    </rPh>
    <rPh sb="41" eb="43">
      <t>ハアク</t>
    </rPh>
    <rPh sb="44" eb="45">
      <t>オコナ</t>
    </rPh>
    <rPh sb="51" eb="53">
      <t>フカ</t>
    </rPh>
    <rPh sb="54" eb="56">
      <t>エイキョウ</t>
    </rPh>
    <rPh sb="62" eb="64">
      <t>ウリアゲ</t>
    </rPh>
    <rPh sb="65" eb="67">
      <t>セイサン</t>
    </rPh>
    <rPh sb="67" eb="68">
      <t>リョウ</t>
    </rPh>
    <rPh sb="68" eb="69">
      <t>トウ</t>
    </rPh>
    <rPh sb="71" eb="73">
      <t>ハアク</t>
    </rPh>
    <rPh sb="79" eb="81">
      <t>トリクミ</t>
    </rPh>
    <rPh sb="87" eb="89">
      <t>テイゲン</t>
    </rPh>
    <rPh sb="90" eb="92">
      <t>タンカ</t>
    </rPh>
    <rPh sb="93" eb="95">
      <t>ハアク</t>
    </rPh>
    <rPh sb="98" eb="100">
      <t>リョウキン</t>
    </rPh>
    <rPh sb="101" eb="103">
      <t>ハアク</t>
    </rPh>
    <rPh sb="109" eb="111">
      <t>トリクミ</t>
    </rPh>
    <rPh sb="112" eb="114">
      <t>ジコ</t>
    </rPh>
    <rPh sb="122" eb="124">
      <t>ジシャ</t>
    </rPh>
    <rPh sb="125" eb="126">
      <t>ツカ</t>
    </rPh>
    <rPh sb="133" eb="135">
      <t>ツイカ</t>
    </rPh>
    <rPh sb="136" eb="138">
      <t>サクジョ</t>
    </rPh>
    <rPh sb="146" eb="147">
      <t>ツカ</t>
    </rPh>
    <rPh sb="167" eb="171">
      <t>ネンメイコウ</t>
    </rPh>
    <rPh sb="171" eb="173">
      <t>シンサ</t>
    </rPh>
    <rPh sb="175" eb="177">
      <t>テイシュツ</t>
    </rPh>
    <rPh sb="177" eb="179">
      <t>シリョウ</t>
    </rPh>
    <rPh sb="185" eb="186">
      <t>カマ</t>
    </rPh>
    <phoneticPr fontId="15"/>
  </si>
  <si>
    <r>
      <t>様式：</t>
    </r>
    <r>
      <rPr>
        <sz val="11"/>
        <rFont val="ＭＳ Ｐゴシック"/>
        <family val="3"/>
        <charset val="128"/>
      </rPr>
      <t>6-01</t>
    </r>
    <rPh sb="0" eb="2">
      <t>ヨウシキ</t>
    </rPh>
    <phoneticPr fontId="15"/>
  </si>
  <si>
    <t>NO.</t>
    <phoneticPr fontId="15"/>
  </si>
  <si>
    <t xml:space="preserve">二酸化炭素排出量の削減 </t>
    <phoneticPr fontId="15"/>
  </si>
  <si>
    <t xml:space="preserve">活動によるメリット </t>
    <phoneticPr fontId="15"/>
  </si>
  <si>
    <t xml:space="preserve">手段 </t>
    <phoneticPr fontId="15"/>
  </si>
  <si>
    <t xml:space="preserve">活動例 </t>
    <phoneticPr fontId="15"/>
  </si>
  <si>
    <t>水使用量の削減</t>
    <phoneticPr fontId="15"/>
  </si>
  <si>
    <t xml:space="preserve">・水使用効率の改善 
・生産性向上 
・コストの削減 </t>
    <phoneticPr fontId="15"/>
  </si>
  <si>
    <t>化学物質使用量の削減</t>
    <phoneticPr fontId="15"/>
  </si>
  <si>
    <t>・この様式は1枚でＰＤＣＡを回すことが可能になっています。
・年度終了後に、この様式で次年度以降の目標を見直します。
・目標達成手段は「４．取組の自己チェックリスト」を参考にしてください。
・できるだけ目標の役割を分担してください。
・下段の年間スケジュールを活用して、適切にＰＤＣＡを回してください。</t>
    <rPh sb="3" eb="5">
      <t>ヨウシキ</t>
    </rPh>
    <rPh sb="7" eb="8">
      <t>マイ</t>
    </rPh>
    <rPh sb="14" eb="15">
      <t>マワ</t>
    </rPh>
    <rPh sb="19" eb="21">
      <t>カノウ</t>
    </rPh>
    <rPh sb="31" eb="33">
      <t>ネンド</t>
    </rPh>
    <rPh sb="33" eb="36">
      <t>シュウリョウゴ</t>
    </rPh>
    <rPh sb="40" eb="42">
      <t>ヨウシキ</t>
    </rPh>
    <rPh sb="43" eb="46">
      <t>ジネンド</t>
    </rPh>
    <rPh sb="46" eb="48">
      <t>イコウ</t>
    </rPh>
    <rPh sb="49" eb="51">
      <t>モクヒョウ</t>
    </rPh>
    <rPh sb="52" eb="54">
      <t>ミナオ</t>
    </rPh>
    <rPh sb="60" eb="62">
      <t>モクヒョウ</t>
    </rPh>
    <rPh sb="62" eb="64">
      <t>タッセイ</t>
    </rPh>
    <rPh sb="64" eb="66">
      <t>シュダン</t>
    </rPh>
    <rPh sb="70" eb="72">
      <t>トリクミ</t>
    </rPh>
    <rPh sb="73" eb="75">
      <t>ジコ</t>
    </rPh>
    <rPh sb="84" eb="86">
      <t>サンコウ</t>
    </rPh>
    <rPh sb="101" eb="103">
      <t>モクヒョウ</t>
    </rPh>
    <rPh sb="104" eb="106">
      <t>ヤクワリ</t>
    </rPh>
    <rPh sb="107" eb="109">
      <t>ブンタン</t>
    </rPh>
    <rPh sb="118" eb="119">
      <t>シタ</t>
    </rPh>
    <rPh sb="119" eb="120">
      <t>ダン</t>
    </rPh>
    <rPh sb="121" eb="123">
      <t>ネンカン</t>
    </rPh>
    <rPh sb="130" eb="132">
      <t>カツヨウ</t>
    </rPh>
    <rPh sb="135" eb="137">
      <t>テキセツ</t>
    </rPh>
    <rPh sb="143" eb="144">
      <t>マワ</t>
    </rPh>
    <phoneticPr fontId="15"/>
  </si>
  <si>
    <t>要求事項 ３．環境経営方針の策定</t>
    <phoneticPr fontId="15"/>
  </si>
  <si>
    <t>グリーン購入</t>
    <rPh sb="4" eb="6">
      <t>コウニュウ</t>
    </rPh>
    <phoneticPr fontId="15"/>
  </si>
  <si>
    <t>・実施体制図は環境経営レポートに記載が求められています。
・全員活動釣るために、会議等により部門間で情報を共有することが大切です。
・会議体は、経営会議、幹部会議、営業会議、職場会議、朝礼等実態に合わせてください。</t>
    <rPh sb="1" eb="3">
      <t>ジッシ</t>
    </rPh>
    <rPh sb="3" eb="5">
      <t>タイセイ</t>
    </rPh>
    <rPh sb="5" eb="6">
      <t>ズ</t>
    </rPh>
    <rPh sb="7" eb="9">
      <t>カンキョウ</t>
    </rPh>
    <rPh sb="9" eb="11">
      <t>ケイエイ</t>
    </rPh>
    <rPh sb="16" eb="18">
      <t>キサイ</t>
    </rPh>
    <rPh sb="19" eb="20">
      <t>モト</t>
    </rPh>
    <rPh sb="30" eb="32">
      <t>ゼンイン</t>
    </rPh>
    <rPh sb="32" eb="34">
      <t>カツドウ</t>
    </rPh>
    <rPh sb="34" eb="35">
      <t>ツ</t>
    </rPh>
    <rPh sb="46" eb="48">
      <t>ブモン</t>
    </rPh>
    <rPh sb="48" eb="49">
      <t>カン</t>
    </rPh>
    <rPh sb="50" eb="52">
      <t>ジョウホウ</t>
    </rPh>
    <rPh sb="53" eb="55">
      <t>キョウユウ</t>
    </rPh>
    <rPh sb="60" eb="62">
      <t>タイセツ</t>
    </rPh>
    <rPh sb="67" eb="70">
      <t>カイギタイ</t>
    </rPh>
    <rPh sb="72" eb="74">
      <t>ケイエイ</t>
    </rPh>
    <rPh sb="74" eb="76">
      <t>カイギ</t>
    </rPh>
    <rPh sb="77" eb="79">
      <t>カンブ</t>
    </rPh>
    <rPh sb="79" eb="81">
      <t>カイギ</t>
    </rPh>
    <rPh sb="82" eb="84">
      <t>エイギョウ</t>
    </rPh>
    <rPh sb="84" eb="86">
      <t>カイギ</t>
    </rPh>
    <rPh sb="87" eb="89">
      <t>ショクバ</t>
    </rPh>
    <rPh sb="89" eb="91">
      <t>カイギ</t>
    </rPh>
    <rPh sb="92" eb="94">
      <t>チョウレイ</t>
    </rPh>
    <rPh sb="94" eb="95">
      <t>トウ</t>
    </rPh>
    <rPh sb="95" eb="97">
      <t>ジッタイ</t>
    </rPh>
    <rPh sb="98" eb="99">
      <t>ア</t>
    </rPh>
    <phoneticPr fontId="15"/>
  </si>
  <si>
    <t>要求事項 ８ 教育・訓練の実施</t>
    <phoneticPr fontId="15"/>
  </si>
  <si>
    <t>＜内部コミュニケーション＞
・深めるために掲示板を設置する。
・提案活動を推進する。
＜外部コミュニケーション＞
・自治体とのやり取りも記録に残す。</t>
    <rPh sb="1" eb="3">
      <t>ナイブ</t>
    </rPh>
    <rPh sb="15" eb="16">
      <t>フカ</t>
    </rPh>
    <rPh sb="21" eb="24">
      <t>ケイジバン</t>
    </rPh>
    <rPh sb="25" eb="27">
      <t>セッチ</t>
    </rPh>
    <rPh sb="32" eb="34">
      <t>テイアン</t>
    </rPh>
    <rPh sb="34" eb="36">
      <t>カツドウ</t>
    </rPh>
    <rPh sb="37" eb="39">
      <t>スイシン</t>
    </rPh>
    <rPh sb="44" eb="46">
      <t>ガイブ</t>
    </rPh>
    <rPh sb="58" eb="61">
      <t>ジチタイ</t>
    </rPh>
    <rPh sb="65" eb="66">
      <t>ト</t>
    </rPh>
    <rPh sb="68" eb="70">
      <t>キロク</t>
    </rPh>
    <rPh sb="71" eb="72">
      <t>ノコ</t>
    </rPh>
    <phoneticPr fontId="15"/>
  </si>
  <si>
    <t>様式：10-01</t>
    <rPh sb="0" eb="2">
      <t>ヨウシキ</t>
    </rPh>
    <phoneticPr fontId="15"/>
  </si>
  <si>
    <t>　（10．実施及び運用）</t>
    <phoneticPr fontId="15"/>
  </si>
  <si>
    <t>環境関連文書一覧表</t>
    <phoneticPr fontId="15"/>
  </si>
  <si>
    <t>環境上の緊急事態への準備及び対応</t>
    <phoneticPr fontId="15"/>
  </si>
  <si>
    <t>緊急事態試行・訓練記録（環境経営レポートに記録）</t>
    <phoneticPr fontId="15"/>
  </si>
  <si>
    <t>11-02</t>
  </si>
  <si>
    <t>環境への負荷の自己チェックシート</t>
    <phoneticPr fontId="15"/>
  </si>
  <si>
    <t>環境への取組の自己チェックリスト</t>
    <phoneticPr fontId="15"/>
  </si>
  <si>
    <t>備　　考</t>
    <rPh sb="0" eb="1">
      <t>ビ</t>
    </rPh>
    <rPh sb="3" eb="4">
      <t>コウ</t>
    </rPh>
    <phoneticPr fontId="15"/>
  </si>
  <si>
    <t>1</t>
    <phoneticPr fontId="15"/>
  </si>
  <si>
    <t>2</t>
    <phoneticPr fontId="15"/>
  </si>
  <si>
    <t>環境関連法規等の取りまとめ表／遵守評価記録</t>
    <phoneticPr fontId="15"/>
  </si>
  <si>
    <t>問題点是正／予防処置票</t>
    <phoneticPr fontId="15"/>
  </si>
  <si>
    <t>内部監査チェックリスト</t>
    <phoneticPr fontId="15"/>
  </si>
  <si>
    <t>環境コミュニケーション記録</t>
    <phoneticPr fontId="15"/>
  </si>
  <si>
    <t>10-01</t>
    <phoneticPr fontId="15"/>
  </si>
  <si>
    <t>10-02</t>
  </si>
  <si>
    <t>10-03</t>
  </si>
  <si>
    <t>10-04</t>
  </si>
  <si>
    <t>10-05</t>
  </si>
  <si>
    <t>10-06</t>
  </si>
  <si>
    <t>10-07</t>
  </si>
  <si>
    <t>火災対応手順書</t>
    <rPh sb="0" eb="2">
      <t>カサイ</t>
    </rPh>
    <rPh sb="2" eb="4">
      <t>タイオウ</t>
    </rPh>
    <rPh sb="4" eb="6">
      <t>テジュン</t>
    </rPh>
    <rPh sb="6" eb="7">
      <t>ショ</t>
    </rPh>
    <phoneticPr fontId="15"/>
  </si>
  <si>
    <t>油流出対応手順書</t>
    <rPh sb="0" eb="1">
      <t>アブラ</t>
    </rPh>
    <rPh sb="1" eb="3">
      <t>リュウシュツ</t>
    </rPh>
    <rPh sb="3" eb="5">
      <t>タイオウ</t>
    </rPh>
    <rPh sb="5" eb="7">
      <t>テジュン</t>
    </rPh>
    <rPh sb="7" eb="8">
      <t>ショ</t>
    </rPh>
    <phoneticPr fontId="15"/>
  </si>
  <si>
    <t>環境経営目標及び環境経営計画の策定</t>
    <rPh sb="0" eb="2">
      <t>カンキョウ</t>
    </rPh>
    <rPh sb="2" eb="4">
      <t>ケイエイ</t>
    </rPh>
    <rPh sb="4" eb="6">
      <t>モクヒョウ</t>
    </rPh>
    <rPh sb="6" eb="7">
      <t>オヨ</t>
    </rPh>
    <rPh sb="8" eb="10">
      <t>カンキョウ</t>
    </rPh>
    <rPh sb="10" eb="12">
      <t>ケイエイ</t>
    </rPh>
    <rPh sb="12" eb="14">
      <t>ケイカク</t>
    </rPh>
    <rPh sb="15" eb="17">
      <t>サクテイ</t>
    </rPh>
    <phoneticPr fontId="15"/>
  </si>
  <si>
    <t>環境関連法規等の取りまとめ</t>
    <rPh sb="0" eb="2">
      <t>カンキョウ</t>
    </rPh>
    <rPh sb="2" eb="4">
      <t>カンレン</t>
    </rPh>
    <rPh sb="4" eb="6">
      <t>ホウキ</t>
    </rPh>
    <rPh sb="6" eb="7">
      <t>トウ</t>
    </rPh>
    <rPh sb="8" eb="9">
      <t>ト</t>
    </rPh>
    <phoneticPr fontId="15"/>
  </si>
  <si>
    <t>環境への負荷と環境への取組状況の把握及び評価</t>
    <phoneticPr fontId="15"/>
  </si>
  <si>
    <t>環境経営方針の策定</t>
    <rPh sb="0" eb="2">
      <t>カンキョウ</t>
    </rPh>
    <rPh sb="2" eb="4">
      <t>ケイエイ</t>
    </rPh>
    <rPh sb="4" eb="6">
      <t>ホウシン</t>
    </rPh>
    <rPh sb="7" eb="9">
      <t>サクテイ</t>
    </rPh>
    <phoneticPr fontId="15"/>
  </si>
  <si>
    <t>代表者による経営における課題とチャンスの明確化</t>
    <phoneticPr fontId="15"/>
  </si>
  <si>
    <t>取組の対象組織・活動の明確化</t>
    <phoneticPr fontId="15"/>
  </si>
  <si>
    <t>環境経営レポートの作成</t>
    <rPh sb="0" eb="2">
      <t>カンキョウ</t>
    </rPh>
    <rPh sb="2" eb="4">
      <t>ケイエイ</t>
    </rPh>
    <rPh sb="9" eb="11">
      <t>サクセイ</t>
    </rPh>
    <phoneticPr fontId="15"/>
  </si>
  <si>
    <t>取組状況の確認・評価，並びに問題の是正及び予防</t>
    <rPh sb="0" eb="2">
      <t>トリクミ</t>
    </rPh>
    <rPh sb="2" eb="4">
      <t>ジョウキョウ</t>
    </rPh>
    <rPh sb="5" eb="7">
      <t>カクニン</t>
    </rPh>
    <rPh sb="8" eb="10">
      <t>ヒョウカ</t>
    </rPh>
    <rPh sb="11" eb="12">
      <t>ナラ</t>
    </rPh>
    <rPh sb="14" eb="16">
      <t>モンダイ</t>
    </rPh>
    <rPh sb="17" eb="19">
      <t>ゼセイ</t>
    </rPh>
    <rPh sb="19" eb="20">
      <t>オヨ</t>
    </rPh>
    <rPh sb="21" eb="23">
      <t>ヨボウ</t>
    </rPh>
    <phoneticPr fontId="15"/>
  </si>
  <si>
    <t>環境経営計画書</t>
    <rPh sb="0" eb="2">
      <t>カンキョウ</t>
    </rPh>
    <rPh sb="2" eb="4">
      <t>ケイエイ</t>
    </rPh>
    <rPh sb="4" eb="7">
      <t>ケイカクショ</t>
    </rPh>
    <phoneticPr fontId="15"/>
  </si>
  <si>
    <t>文書類</t>
    <rPh sb="0" eb="1">
      <t>ブン</t>
    </rPh>
    <rPh sb="1" eb="2">
      <t>ショ</t>
    </rPh>
    <rPh sb="2" eb="3">
      <t>ルイ</t>
    </rPh>
    <phoneticPr fontId="15"/>
  </si>
  <si>
    <t>事業年度ごとに作成</t>
    <rPh sb="0" eb="2">
      <t>ジギョウ</t>
    </rPh>
    <rPh sb="2" eb="4">
      <t>ネンド</t>
    </rPh>
    <rPh sb="7" eb="9">
      <t>サクセイ</t>
    </rPh>
    <phoneticPr fontId="15"/>
  </si>
  <si>
    <t>初年度は必須、以降環境経営計画策定時に活用</t>
    <rPh sb="0" eb="3">
      <t>ショネンド</t>
    </rPh>
    <rPh sb="4" eb="6">
      <t>ヒッス</t>
    </rPh>
    <rPh sb="7" eb="9">
      <t>イコウ</t>
    </rPh>
    <rPh sb="9" eb="11">
      <t>カンキョウ</t>
    </rPh>
    <rPh sb="11" eb="13">
      <t>ケイエイ</t>
    </rPh>
    <rPh sb="13" eb="15">
      <t>ケイカク</t>
    </rPh>
    <rPh sb="15" eb="17">
      <t>サクテイ</t>
    </rPh>
    <rPh sb="17" eb="18">
      <t>ジ</t>
    </rPh>
    <rPh sb="19" eb="21">
      <t>カツヨウ</t>
    </rPh>
    <phoneticPr fontId="15"/>
  </si>
  <si>
    <t>文書化は要求されていない</t>
    <rPh sb="0" eb="3">
      <t>ブンショカ</t>
    </rPh>
    <rPh sb="4" eb="6">
      <t>ヨウキュウ</t>
    </rPh>
    <phoneticPr fontId="15"/>
  </si>
  <si>
    <t>環境経営レポートに記載</t>
    <rPh sb="0" eb="2">
      <t>カンキョウ</t>
    </rPh>
    <rPh sb="2" eb="4">
      <t>ケイエイ</t>
    </rPh>
    <rPh sb="9" eb="11">
      <t>キサイ</t>
    </rPh>
    <phoneticPr fontId="15"/>
  </si>
  <si>
    <t>実施体制図及び役割・責任・権限表（環境活動レポートに記載）</t>
    <rPh sb="0" eb="2">
      <t>ジッシ</t>
    </rPh>
    <rPh sb="2" eb="4">
      <t>タイセイ</t>
    </rPh>
    <rPh sb="4" eb="5">
      <t>ズ</t>
    </rPh>
    <rPh sb="5" eb="6">
      <t>オヨ</t>
    </rPh>
    <rPh sb="7" eb="9">
      <t>ヤクワリ</t>
    </rPh>
    <rPh sb="10" eb="12">
      <t>セキニン</t>
    </rPh>
    <rPh sb="13" eb="15">
      <t>ケンゲン</t>
    </rPh>
    <rPh sb="15" eb="16">
      <t>ヒョウ</t>
    </rPh>
    <rPh sb="17" eb="19">
      <t>カンキョウ</t>
    </rPh>
    <rPh sb="19" eb="21">
      <t>カツドウ</t>
    </rPh>
    <rPh sb="26" eb="28">
      <t>キサイ</t>
    </rPh>
    <phoneticPr fontId="15"/>
  </si>
  <si>
    <t>文書類管理手順</t>
    <rPh sb="0" eb="2">
      <t>ブンショ</t>
    </rPh>
    <rPh sb="2" eb="3">
      <t>ルイ</t>
    </rPh>
    <rPh sb="3" eb="5">
      <t>カンリ</t>
    </rPh>
    <rPh sb="5" eb="7">
      <t>テジュン</t>
    </rPh>
    <phoneticPr fontId="15"/>
  </si>
  <si>
    <t>②文書類の保管場所：環境事務局</t>
    <rPh sb="1" eb="3">
      <t>ブンショ</t>
    </rPh>
    <rPh sb="3" eb="4">
      <t>ルイ</t>
    </rPh>
    <rPh sb="5" eb="7">
      <t>ホカン</t>
    </rPh>
    <rPh sb="7" eb="9">
      <t>バショ</t>
    </rPh>
    <rPh sb="10" eb="12">
      <t>カンキョウ</t>
    </rPh>
    <rPh sb="12" eb="15">
      <t>ジムキョク</t>
    </rPh>
    <phoneticPr fontId="15"/>
  </si>
  <si>
    <t>④文書類の保管：電子データは定期的にバックアップする</t>
    <rPh sb="1" eb="3">
      <t>ブンショ</t>
    </rPh>
    <rPh sb="3" eb="4">
      <t>ルイ</t>
    </rPh>
    <rPh sb="5" eb="7">
      <t>ホカン</t>
    </rPh>
    <rPh sb="8" eb="10">
      <t>デンシ</t>
    </rPh>
    <rPh sb="14" eb="17">
      <t>テイキテキ</t>
    </rPh>
    <phoneticPr fontId="15"/>
  </si>
  <si>
    <t>⑥廃止した文書は誤使用しないように識別して保管する</t>
    <rPh sb="1" eb="3">
      <t>ハイシ</t>
    </rPh>
    <rPh sb="5" eb="7">
      <t>ブンショ</t>
    </rPh>
    <rPh sb="8" eb="11">
      <t>ゴシヨウ</t>
    </rPh>
    <rPh sb="17" eb="19">
      <t>シキベツ</t>
    </rPh>
    <rPh sb="21" eb="23">
      <t>ホカン</t>
    </rPh>
    <phoneticPr fontId="15"/>
  </si>
  <si>
    <t>文書類の作成・管理</t>
    <rPh sb="0" eb="3">
      <t>ブンショルイ</t>
    </rPh>
    <rPh sb="4" eb="6">
      <t>サクセイ</t>
    </rPh>
    <rPh sb="7" eb="9">
      <t>カンリ</t>
    </rPh>
    <phoneticPr fontId="15"/>
  </si>
  <si>
    <t>・環境経営目標、環境経営計画に関する是正・予防処置は「環境経営計画書」の是正欄を用いて実施してください。
・苦情等の問題への対応は「環境コミュのケーション記録」を用いて実施してください。
・緊急事態への対応、是正・予防処置は緊急事態記録を用いて実施してください。
・審査での指摘も問題点是正・処置票を用いて対応してください。</t>
    <rPh sb="1" eb="3">
      <t>カンキョウ</t>
    </rPh>
    <rPh sb="3" eb="5">
      <t>ケイエイ</t>
    </rPh>
    <rPh sb="5" eb="7">
      <t>モクヒョウ</t>
    </rPh>
    <rPh sb="8" eb="10">
      <t>カンキョウ</t>
    </rPh>
    <rPh sb="10" eb="12">
      <t>ケイエイ</t>
    </rPh>
    <rPh sb="12" eb="14">
      <t>ケイカク</t>
    </rPh>
    <rPh sb="15" eb="16">
      <t>カン</t>
    </rPh>
    <rPh sb="18" eb="20">
      <t>ゼセイ</t>
    </rPh>
    <rPh sb="21" eb="23">
      <t>ヨボウ</t>
    </rPh>
    <rPh sb="23" eb="25">
      <t>ショチ</t>
    </rPh>
    <rPh sb="27" eb="29">
      <t>カンキョウ</t>
    </rPh>
    <rPh sb="29" eb="31">
      <t>ケイエイ</t>
    </rPh>
    <rPh sb="31" eb="33">
      <t>ケイカク</t>
    </rPh>
    <rPh sb="33" eb="34">
      <t>ショ</t>
    </rPh>
    <rPh sb="36" eb="38">
      <t>ゼセイ</t>
    </rPh>
    <rPh sb="38" eb="39">
      <t>ラン</t>
    </rPh>
    <rPh sb="40" eb="41">
      <t>モチ</t>
    </rPh>
    <rPh sb="43" eb="45">
      <t>ジッシ</t>
    </rPh>
    <rPh sb="54" eb="56">
      <t>クジョウ</t>
    </rPh>
    <rPh sb="56" eb="57">
      <t>トウ</t>
    </rPh>
    <rPh sb="58" eb="60">
      <t>モンダイ</t>
    </rPh>
    <rPh sb="62" eb="64">
      <t>タイオウ</t>
    </rPh>
    <rPh sb="66" eb="68">
      <t>カンキョウ</t>
    </rPh>
    <rPh sb="77" eb="79">
      <t>キロク</t>
    </rPh>
    <rPh sb="81" eb="82">
      <t>モチ</t>
    </rPh>
    <rPh sb="84" eb="86">
      <t>ジッシ</t>
    </rPh>
    <rPh sb="95" eb="97">
      <t>キンキュウ</t>
    </rPh>
    <rPh sb="97" eb="99">
      <t>ジタイ</t>
    </rPh>
    <rPh sb="101" eb="103">
      <t>タイオウ</t>
    </rPh>
    <rPh sb="104" eb="106">
      <t>ゼセイ</t>
    </rPh>
    <rPh sb="107" eb="109">
      <t>ヨボウ</t>
    </rPh>
    <rPh sb="109" eb="111">
      <t>ショチ</t>
    </rPh>
    <rPh sb="112" eb="114">
      <t>キンキュウ</t>
    </rPh>
    <rPh sb="114" eb="116">
      <t>ジタイ</t>
    </rPh>
    <rPh sb="116" eb="118">
      <t>キロク</t>
    </rPh>
    <rPh sb="119" eb="120">
      <t>モチ</t>
    </rPh>
    <rPh sb="122" eb="124">
      <t>ジッシ</t>
    </rPh>
    <rPh sb="133" eb="135">
      <t>シンサ</t>
    </rPh>
    <rPh sb="137" eb="139">
      <t>シテキ</t>
    </rPh>
    <rPh sb="140" eb="143">
      <t>モンダイテン</t>
    </rPh>
    <rPh sb="143" eb="145">
      <t>ゼセイ</t>
    </rPh>
    <rPh sb="146" eb="148">
      <t>ショチ</t>
    </rPh>
    <rPh sb="148" eb="149">
      <t>ヒョウ</t>
    </rPh>
    <rPh sb="150" eb="151">
      <t>モチ</t>
    </rPh>
    <rPh sb="153" eb="155">
      <t>タイオウ</t>
    </rPh>
    <phoneticPr fontId="15"/>
  </si>
  <si>
    <t xml:space="preserve"> （１３．取組状況の確認・評価，並びに問題の是正及び予防）</t>
    <phoneticPr fontId="15"/>
  </si>
  <si>
    <t>要求事項 12 文書類の作成・管理</t>
    <phoneticPr fontId="15"/>
  </si>
  <si>
    <r>
      <t>様式：1</t>
    </r>
    <r>
      <rPr>
        <sz val="11"/>
        <rFont val="ＭＳ Ｐゴシック"/>
        <family val="3"/>
        <charset val="128"/>
      </rPr>
      <t>2</t>
    </r>
    <r>
      <rPr>
        <sz val="11"/>
        <rFont val="ＭＳ Ｐゴシック"/>
        <family val="3"/>
        <charset val="128"/>
      </rPr>
      <t>-01　（１２．</t>
    </r>
    <r>
      <rPr>
        <sz val="11"/>
        <rFont val="ＭＳ Ｐゴシック"/>
        <family val="3"/>
        <charset val="128"/>
      </rPr>
      <t>文書類の作成・管理）</t>
    </r>
    <rPh sb="0" eb="2">
      <t>ヨウシキ</t>
    </rPh>
    <phoneticPr fontId="15"/>
  </si>
  <si>
    <t>様式：11-01</t>
    <phoneticPr fontId="15"/>
  </si>
  <si>
    <t>（１１．環境上の緊急事態への準備及び対応）</t>
    <phoneticPr fontId="15"/>
  </si>
  <si>
    <t>様式：9-01　（９．環境コミュニケーションの実施）</t>
    <rPh sb="0" eb="2">
      <t>ヨウシキ</t>
    </rPh>
    <rPh sb="11" eb="13">
      <t>カンキョウ</t>
    </rPh>
    <rPh sb="23" eb="25">
      <t>ジッシ</t>
    </rPh>
    <phoneticPr fontId="15"/>
  </si>
  <si>
    <t>様式：8-02 　（８．教育訓練の実施）</t>
    <rPh sb="12" eb="14">
      <t>キョウイク</t>
    </rPh>
    <rPh sb="14" eb="16">
      <t>クンレン</t>
    </rPh>
    <rPh sb="17" eb="19">
      <t>ジッシ</t>
    </rPh>
    <phoneticPr fontId="15"/>
  </si>
  <si>
    <t>様式：8-01</t>
    <phoneticPr fontId="15"/>
  </si>
  <si>
    <t>（６．環境経営目標及び環境経営計画の策定）</t>
    <rPh sb="3" eb="5">
      <t>カンキョウ</t>
    </rPh>
    <rPh sb="5" eb="7">
      <t>ケイエイ</t>
    </rPh>
    <rPh sb="7" eb="9">
      <t>モクヒョウ</t>
    </rPh>
    <rPh sb="9" eb="10">
      <t>オヨ</t>
    </rPh>
    <rPh sb="11" eb="13">
      <t>カンキョウ</t>
    </rPh>
    <rPh sb="13" eb="15">
      <t>ケイエイ</t>
    </rPh>
    <rPh sb="15" eb="17">
      <t>ケイカク</t>
    </rPh>
    <rPh sb="18" eb="20">
      <t>サクテイ</t>
    </rPh>
    <phoneticPr fontId="15"/>
  </si>
  <si>
    <t>様式：5-01</t>
    <rPh sb="0" eb="2">
      <t>ヨウシキ</t>
    </rPh>
    <phoneticPr fontId="15"/>
  </si>
  <si>
    <t>毎年事業年度終了後にとりまとめ</t>
    <rPh sb="0" eb="2">
      <t>マイネン</t>
    </rPh>
    <rPh sb="2" eb="4">
      <t>ジギョウ</t>
    </rPh>
    <rPh sb="4" eb="6">
      <t>ネンド</t>
    </rPh>
    <rPh sb="6" eb="9">
      <t>シュウリョウゴ</t>
    </rPh>
    <phoneticPr fontId="15"/>
  </si>
  <si>
    <t>〇</t>
    <phoneticPr fontId="15"/>
  </si>
  <si>
    <t>産業廃棄物の排出</t>
    <rPh sb="0" eb="2">
      <t>サンギョウ</t>
    </rPh>
    <rPh sb="2" eb="5">
      <t>ハイキブツ</t>
    </rPh>
    <rPh sb="6" eb="8">
      <t>ハイシュツ</t>
    </rPh>
    <phoneticPr fontId="15"/>
  </si>
  <si>
    <t>（基準年）</t>
    <rPh sb="1" eb="3">
      <t>キジュン</t>
    </rPh>
    <rPh sb="3" eb="4">
      <t>ネン</t>
    </rPh>
    <phoneticPr fontId="15"/>
  </si>
  <si>
    <t>（設置年）</t>
    <rPh sb="1" eb="3">
      <t>セッチ</t>
    </rPh>
    <rPh sb="3" eb="4">
      <t>ネン</t>
    </rPh>
    <phoneticPr fontId="15"/>
  </si>
  <si>
    <t>責任者
（担当者）</t>
    <rPh sb="5" eb="8">
      <t>タントウシャ</t>
    </rPh>
    <phoneticPr fontId="15"/>
  </si>
  <si>
    <t>項　目</t>
    <rPh sb="0" eb="1">
      <t>コウ</t>
    </rPh>
    <rPh sb="2" eb="3">
      <t>メ</t>
    </rPh>
    <phoneticPr fontId="15"/>
  </si>
  <si>
    <t>①発生量</t>
  </si>
  <si>
    <t>①実際に発生した食品廃棄物等の量（発生量＝③＋④＋⑤＋⑥＋⑦）</t>
  </si>
  <si>
    <t>②発生抑制量</t>
  </si>
  <si>
    <t>②発生抑制の効果として減少した食品廃棄物等の量</t>
  </si>
  <si>
    <t>③再生利用の実施量</t>
    <phoneticPr fontId="15"/>
  </si>
  <si>
    <t>③再生利用過程に投入された食品循環資源の量</t>
  </si>
  <si>
    <t>④熱回収の実施量</t>
  </si>
  <si>
    <t>④熱回収に投入された食品循環資源等の量</t>
  </si>
  <si>
    <t>⑤減量の実施量</t>
  </si>
  <si>
    <t>⑤減量の効果として減少した食品廃棄物等の量</t>
  </si>
  <si>
    <t>⑥再生利用等以外の実施量</t>
  </si>
  <si>
    <t>⑥再生利用等以外の過程に投入された食品循環資源の量</t>
  </si>
  <si>
    <t>⑦廃棄物としての処分の実施量</t>
  </si>
  <si>
    <t>⑦廃棄物としての処分された食品廃棄物等の量</t>
  </si>
  <si>
    <t>再生利用等の実施率</t>
    <phoneticPr fontId="15"/>
  </si>
  <si>
    <r>
      <t>（②＋③＋④×0.95</t>
    </r>
    <r>
      <rPr>
        <vertAlign val="superscript"/>
        <sz val="10"/>
        <rFont val="ＭＳ Ｐゴシック"/>
        <family val="3"/>
        <charset val="128"/>
      </rPr>
      <t>※1</t>
    </r>
    <r>
      <rPr>
        <sz val="10"/>
        <rFont val="ＭＳ Ｐゴシック"/>
        <family val="3"/>
        <charset val="128"/>
      </rPr>
      <t>＋⑤）／（①＋②）</t>
    </r>
    <phoneticPr fontId="15"/>
  </si>
  <si>
    <r>
      <t>当該年度の基準実施率</t>
    </r>
    <r>
      <rPr>
        <sz val="11"/>
        <rFont val="ＭＳ Ｐゴシック"/>
        <family val="3"/>
        <charset val="128"/>
      </rPr>
      <t>（％）</t>
    </r>
    <rPh sb="0" eb="2">
      <t>トウガイ</t>
    </rPh>
    <rPh sb="2" eb="4">
      <t>ネンド</t>
    </rPh>
    <rPh sb="5" eb="7">
      <t>キジュン</t>
    </rPh>
    <rPh sb="7" eb="10">
      <t>ジッシリツ</t>
    </rPh>
    <phoneticPr fontId="15"/>
  </si>
  <si>
    <t>食品リサイクル法で規定する事業者ごとの再生利用等の実施率</t>
    <rPh sb="0" eb="2">
      <t>ショクヒン</t>
    </rPh>
    <rPh sb="7" eb="8">
      <t>ホウ</t>
    </rPh>
    <rPh sb="9" eb="11">
      <t>キテイ</t>
    </rPh>
    <rPh sb="13" eb="16">
      <t>ジギョウシャ</t>
    </rPh>
    <rPh sb="19" eb="21">
      <t>サイセイ</t>
    </rPh>
    <rPh sb="21" eb="23">
      <t>リヨウ</t>
    </rPh>
    <rPh sb="23" eb="24">
      <t>トウ</t>
    </rPh>
    <rPh sb="25" eb="27">
      <t>ジッシ</t>
    </rPh>
    <rPh sb="27" eb="28">
      <t>リツ</t>
    </rPh>
    <phoneticPr fontId="15"/>
  </si>
  <si>
    <t>内部環境監査手順書</t>
    <phoneticPr fontId="15"/>
  </si>
  <si>
    <t>１．環境経営レポートの作成及び公表と活用</t>
    <phoneticPr fontId="15"/>
  </si>
  <si>
    <t>【解説】</t>
    <phoneticPr fontId="15"/>
  </si>
  <si>
    <t>・環境経営レポートは中央事務局のホームページに掲載され、利害関係者が閲覧できますので、読み手を意識して作成してください。
・当初はサンプルのままでかまいませんが、他事業者のレポートを参考にするなど年々改良し、環境コミュニケーション大賞に応募しましょう。
・従業員のコーナーを載せることで内部のコミュニケーションにも活用しましょう。
・このレポートの活用で企業価値を高めてください。</t>
    <rPh sb="1" eb="3">
      <t>カンキョウ</t>
    </rPh>
    <rPh sb="3" eb="5">
      <t>ケイエイ</t>
    </rPh>
    <rPh sb="10" eb="12">
      <t>チュウオウ</t>
    </rPh>
    <rPh sb="12" eb="15">
      <t>ジムキョク</t>
    </rPh>
    <rPh sb="23" eb="25">
      <t>ケイサイ</t>
    </rPh>
    <rPh sb="28" eb="30">
      <t>リガイ</t>
    </rPh>
    <rPh sb="30" eb="32">
      <t>カンケイ</t>
    </rPh>
    <rPh sb="32" eb="33">
      <t>シャ</t>
    </rPh>
    <rPh sb="34" eb="36">
      <t>エツラン</t>
    </rPh>
    <rPh sb="43" eb="44">
      <t>ヨ</t>
    </rPh>
    <rPh sb="45" eb="46">
      <t>テ</t>
    </rPh>
    <rPh sb="47" eb="49">
      <t>イシキ</t>
    </rPh>
    <rPh sb="51" eb="53">
      <t>サクセイ</t>
    </rPh>
    <rPh sb="62" eb="64">
      <t>トウショ</t>
    </rPh>
    <rPh sb="82" eb="85">
      <t>ジギョウシャ</t>
    </rPh>
    <rPh sb="91" eb="93">
      <t>サンコウ</t>
    </rPh>
    <rPh sb="98" eb="100">
      <t>ネンネン</t>
    </rPh>
    <rPh sb="100" eb="102">
      <t>カイリョウ</t>
    </rPh>
    <rPh sb="118" eb="120">
      <t>オウボ</t>
    </rPh>
    <rPh sb="128" eb="131">
      <t>ジュウギョウイン</t>
    </rPh>
    <rPh sb="137" eb="138">
      <t>ノ</t>
    </rPh>
    <rPh sb="143" eb="145">
      <t>ナイブ</t>
    </rPh>
    <rPh sb="157" eb="159">
      <t>カツヨウ</t>
    </rPh>
    <rPh sb="174" eb="176">
      <t>カツヨウ</t>
    </rPh>
    <rPh sb="177" eb="179">
      <t>キギョウ</t>
    </rPh>
    <rPh sb="179" eb="181">
      <t>カチ</t>
    </rPh>
    <rPh sb="182" eb="183">
      <t>タカ</t>
    </rPh>
    <phoneticPr fontId="15"/>
  </si>
  <si>
    <t>※</t>
    <phoneticPr fontId="15"/>
  </si>
  <si>
    <t>複数の事業所がある場合</t>
    <phoneticPr fontId="15"/>
  </si>
  <si>
    <t>評価日：</t>
    <rPh sb="0" eb="2">
      <t>ヒョウカ</t>
    </rPh>
    <rPh sb="2" eb="3">
      <t>ビ</t>
    </rPh>
    <phoneticPr fontId="15"/>
  </si>
  <si>
    <t>責任者</t>
    <rPh sb="0" eb="3">
      <t>セキニンシャ</t>
    </rPh>
    <phoneticPr fontId="15"/>
  </si>
  <si>
    <t>A事業所</t>
    <rPh sb="1" eb="3">
      <t>ジギョウ</t>
    </rPh>
    <rPh sb="3" eb="4">
      <t>ショ</t>
    </rPh>
    <phoneticPr fontId="15"/>
  </si>
  <si>
    <t>B事業署</t>
    <rPh sb="1" eb="3">
      <t>ジギョウ</t>
    </rPh>
    <rPh sb="3" eb="4">
      <t>ショ</t>
    </rPh>
    <phoneticPr fontId="15"/>
  </si>
  <si>
    <t>%</t>
    <phoneticPr fontId="15"/>
  </si>
  <si>
    <t>③再生利用量</t>
  </si>
  <si>
    <t>再資源化実施率</t>
  </si>
  <si>
    <t>ｋWh</t>
    <phoneticPr fontId="15"/>
  </si>
  <si>
    <t>電力の二酸化炭素排出係数（調整後）</t>
    <rPh sb="0" eb="2">
      <t>デンリョク</t>
    </rPh>
    <rPh sb="3" eb="6">
      <t>ニサンカ</t>
    </rPh>
    <rPh sb="6" eb="8">
      <t>タンソ</t>
    </rPh>
    <rPh sb="8" eb="10">
      <t>ハイシュツ</t>
    </rPh>
    <rPh sb="10" eb="12">
      <t>ケイスウ</t>
    </rPh>
    <rPh sb="13" eb="16">
      <t>チョウセイゴ</t>
    </rPh>
    <phoneticPr fontId="15"/>
  </si>
  <si>
    <t>購入電力</t>
    <rPh sb="0" eb="2">
      <t>コウニュウ</t>
    </rPh>
    <rPh sb="2" eb="4">
      <t>デンリョク</t>
    </rPh>
    <phoneticPr fontId="15"/>
  </si>
  <si>
    <t>Kg-CO2/ｋWh</t>
    <phoneticPr fontId="15"/>
  </si>
  <si>
    <t>購入電力</t>
    <rPh sb="0" eb="2">
      <t>コウニュウ</t>
    </rPh>
    <rPh sb="2" eb="4">
      <t>デンリョク</t>
    </rPh>
    <phoneticPr fontId="15"/>
  </si>
  <si>
    <t>取組結果とその評価</t>
    <rPh sb="0" eb="2">
      <t>トリクミ</t>
    </rPh>
    <rPh sb="2" eb="4">
      <t>ケッカ</t>
    </rPh>
    <rPh sb="7" eb="9">
      <t>ヒョウカ</t>
    </rPh>
    <phoneticPr fontId="15"/>
  </si>
  <si>
    <t>総括（１年のまとめ）を書く
この内容が環境経営レポートの評価欄に転記される。</t>
    <rPh sb="21" eb="23">
      <t>ケイエイ</t>
    </rPh>
    <rPh sb="32" eb="34">
      <t>テンキ</t>
    </rPh>
    <phoneticPr fontId="15"/>
  </si>
  <si>
    <t>取組紹介欄</t>
    <rPh sb="0" eb="2">
      <t>トリクミ</t>
    </rPh>
    <rPh sb="2" eb="4">
      <t>ショウカイ</t>
    </rPh>
    <rPh sb="4" eb="5">
      <t>ラン</t>
    </rPh>
    <phoneticPr fontId="15"/>
  </si>
  <si>
    <t>□編集後記</t>
    <rPh sb="1" eb="3">
      <t>ヘンシュウ</t>
    </rPh>
    <rPh sb="3" eb="5">
      <t>コウキ</t>
    </rPh>
    <phoneticPr fontId="15"/>
  </si>
  <si>
    <r>
      <t>kg-CO</t>
    </r>
    <r>
      <rPr>
        <vertAlign val="subscript"/>
        <sz val="10"/>
        <rFont val="Century"/>
        <family val="1"/>
      </rPr>
      <t>2</t>
    </r>
    <phoneticPr fontId="15"/>
  </si>
  <si>
    <t xml:space="preserve">要求事項 ４. 環境への負荷と環境への取組状況の把握及び評価 </t>
    <phoneticPr fontId="15"/>
  </si>
  <si>
    <t xml:space="preserve">要求事項 ６ 環境経営目標及び環境経営計画の策定 </t>
    <phoneticPr fontId="15"/>
  </si>
  <si>
    <t xml:space="preserve">要求事項 ５ 環境関連法規等の取りまとめ </t>
    <phoneticPr fontId="15"/>
  </si>
  <si>
    <t>要求事項 １．取組の対象組織・活動の明確化</t>
    <phoneticPr fontId="15"/>
  </si>
  <si>
    <t xml:space="preserve">要求事項 11 環境上の緊急事態への準備及び対応 </t>
    <phoneticPr fontId="15"/>
  </si>
  <si>
    <t xml:space="preserve">要求事項 ９ 環境コミュニケーションの実施 </t>
    <phoneticPr fontId="15"/>
  </si>
  <si>
    <t xml:space="preserve">要求事項 10 実施及び運用 </t>
    <phoneticPr fontId="15"/>
  </si>
  <si>
    <t>要求事項 ７ 実施体制の構築</t>
    <phoneticPr fontId="15"/>
  </si>
  <si>
    <t xml:space="preserve">①文書類には、日付を入れ、作成者・記入者名前を入れる
</t>
    <rPh sb="3" eb="4">
      <t>ルイ</t>
    </rPh>
    <rPh sb="13" eb="16">
      <t>サクセイシャ</t>
    </rPh>
    <phoneticPr fontId="15"/>
  </si>
  <si>
    <t>⑤文書を改訂（更新）した場合は改定・改訂・更新日を入れる</t>
    <rPh sb="1" eb="3">
      <t>ブンショ</t>
    </rPh>
    <rPh sb="4" eb="6">
      <t>カイテイ</t>
    </rPh>
    <rPh sb="7" eb="9">
      <t>コウシン</t>
    </rPh>
    <rPh sb="12" eb="14">
      <t>バアイ</t>
    </rPh>
    <rPh sb="15" eb="17">
      <t>カイテイ</t>
    </rPh>
    <rPh sb="18" eb="20">
      <t>カイテイ</t>
    </rPh>
    <rPh sb="21" eb="23">
      <t>コウシン</t>
    </rPh>
    <rPh sb="23" eb="24">
      <t>ヒ</t>
    </rPh>
    <rPh sb="25" eb="26">
      <t>イ</t>
    </rPh>
    <phoneticPr fontId="15"/>
  </si>
  <si>
    <t>・シンプルイズベストです。
・環境経営レポートを文書・記録として扱い、レポートに含まれるものは別資料を作成しなくても結構です。
・記録類に手順を織り込むと使いやすくなります。
・文書類は必要に応じて見直し、改善してください。</t>
    <rPh sb="15" eb="17">
      <t>カンキョウ</t>
    </rPh>
    <rPh sb="17" eb="19">
      <t>ケイエイ</t>
    </rPh>
    <rPh sb="24" eb="26">
      <t>ブンショ</t>
    </rPh>
    <rPh sb="27" eb="29">
      <t>キロク</t>
    </rPh>
    <rPh sb="32" eb="33">
      <t>アツカ</t>
    </rPh>
    <rPh sb="40" eb="41">
      <t>フク</t>
    </rPh>
    <rPh sb="47" eb="48">
      <t>ベツ</t>
    </rPh>
    <rPh sb="48" eb="50">
      <t>シリョウ</t>
    </rPh>
    <rPh sb="51" eb="53">
      <t>サクセイ</t>
    </rPh>
    <rPh sb="58" eb="60">
      <t>ケッコウ</t>
    </rPh>
    <rPh sb="65" eb="67">
      <t>キロク</t>
    </rPh>
    <rPh sb="67" eb="68">
      <t>ルイ</t>
    </rPh>
    <rPh sb="69" eb="71">
      <t>テジュン</t>
    </rPh>
    <rPh sb="72" eb="73">
      <t>オ</t>
    </rPh>
    <rPh sb="74" eb="75">
      <t>コ</t>
    </rPh>
    <rPh sb="77" eb="78">
      <t>ツカ</t>
    </rPh>
    <rPh sb="89" eb="92">
      <t>ブンショルイ</t>
    </rPh>
    <rPh sb="93" eb="95">
      <t>ヒツヨウ</t>
    </rPh>
    <rPh sb="96" eb="97">
      <t>オウ</t>
    </rPh>
    <rPh sb="99" eb="101">
      <t>ミナオ</t>
    </rPh>
    <rPh sb="103" eb="105">
      <t>カイゼン</t>
    </rPh>
    <phoneticPr fontId="15"/>
  </si>
  <si>
    <t>　□環境経営システム □環境目標・活動計画 □事故・緊急事態 □外部からの苦情 □法規
□代表者・環境管理責任者からの指摘 □審査での指摘  □その他（いずれかに☑）　　　　　</t>
    <rPh sb="17" eb="19">
      <t>カツドウ</t>
    </rPh>
    <rPh sb="19" eb="21">
      <t>ケイカク</t>
    </rPh>
    <rPh sb="23" eb="25">
      <t>ジコ</t>
    </rPh>
    <rPh sb="26" eb="28">
      <t>キンキュウ</t>
    </rPh>
    <rPh sb="28" eb="30">
      <t>ジタイ</t>
    </rPh>
    <rPh sb="32" eb="34">
      <t>ガイブ</t>
    </rPh>
    <rPh sb="37" eb="39">
      <t>クジョウ</t>
    </rPh>
    <rPh sb="41" eb="43">
      <t>ホウキ</t>
    </rPh>
    <rPh sb="45" eb="48">
      <t>ダイヒョウシャ</t>
    </rPh>
    <rPh sb="49" eb="51">
      <t>カンキョウ</t>
    </rPh>
    <rPh sb="51" eb="53">
      <t>カンリ</t>
    </rPh>
    <rPh sb="53" eb="55">
      <t>セキニン</t>
    </rPh>
    <rPh sb="55" eb="56">
      <t>シャ</t>
    </rPh>
    <rPh sb="59" eb="61">
      <t>シテキ</t>
    </rPh>
    <rPh sb="63" eb="65">
      <t>シンサ</t>
    </rPh>
    <rPh sb="67" eb="69">
      <t>シテキ</t>
    </rPh>
    <rPh sb="74" eb="75">
      <t>タ</t>
    </rPh>
    <phoneticPr fontId="15"/>
  </si>
  <si>
    <t>様式:10-01</t>
    <rPh sb="0" eb="2">
      <t>ヨウシキ</t>
    </rPh>
    <phoneticPr fontId="15"/>
  </si>
  <si>
    <t>担当部署：環境事務局</t>
    <phoneticPr fontId="15"/>
  </si>
  <si>
    <t>様式：EA-11-01</t>
    <rPh sb="0" eb="2">
      <t>ヨウシキ</t>
    </rPh>
    <phoneticPr fontId="15"/>
  </si>
  <si>
    <t>様式:10-02</t>
    <rPh sb="0" eb="2">
      <t>ヨウシキ</t>
    </rPh>
    <phoneticPr fontId="15"/>
  </si>
  <si>
    <t>※請求が2か月に1回の場合は1/2づつ各月に入力してください（または、片方の月に0を入れてください）</t>
    <rPh sb="1" eb="3">
      <t>セイキュウ</t>
    </rPh>
    <rPh sb="6" eb="7">
      <t>ゲツ</t>
    </rPh>
    <rPh sb="9" eb="10">
      <t>カイ</t>
    </rPh>
    <rPh sb="11" eb="13">
      <t>バアイ</t>
    </rPh>
    <rPh sb="19" eb="21">
      <t>カクツキ</t>
    </rPh>
    <rPh sb="22" eb="24">
      <t>ニュウリョク</t>
    </rPh>
    <rPh sb="35" eb="37">
      <t>カタホウ</t>
    </rPh>
    <rPh sb="38" eb="39">
      <t>ツキ</t>
    </rPh>
    <rPh sb="42" eb="43">
      <t>イ</t>
    </rPh>
    <phoneticPr fontId="15"/>
  </si>
  <si>
    <t>目　　　　次</t>
    <rPh sb="0" eb="1">
      <t>メ</t>
    </rPh>
    <rPh sb="5" eb="6">
      <t>ツギ</t>
    </rPh>
    <phoneticPr fontId="15"/>
  </si>
  <si>
    <t>組織の概要</t>
    <rPh sb="0" eb="2">
      <t>ソシキ</t>
    </rPh>
    <rPh sb="3" eb="5">
      <t>ガイヨウ</t>
    </rPh>
    <phoneticPr fontId="15"/>
  </si>
  <si>
    <t>事業・製品の紹介</t>
    <rPh sb="0" eb="2">
      <t>ジギョウ</t>
    </rPh>
    <rPh sb="3" eb="5">
      <t>セイヒン</t>
    </rPh>
    <rPh sb="6" eb="8">
      <t>ショウカイ</t>
    </rPh>
    <phoneticPr fontId="15"/>
  </si>
  <si>
    <t>主な環境負荷の実績</t>
  </si>
  <si>
    <t>環境経営目標及びその実績</t>
  </si>
  <si>
    <t>環境経営組織図及び役割・責任・権限表</t>
    <rPh sb="0" eb="2">
      <t>カンキョウ</t>
    </rPh>
    <rPh sb="2" eb="4">
      <t>ケイエイ</t>
    </rPh>
    <rPh sb="4" eb="6">
      <t>ソシキ</t>
    </rPh>
    <rPh sb="6" eb="7">
      <t>ズ</t>
    </rPh>
    <phoneticPr fontId="15"/>
  </si>
  <si>
    <t>環境関連法規等の遵守状況の確認及び評価の結果，並びに違反，訴訟
等の有無</t>
    <phoneticPr fontId="15"/>
  </si>
  <si>
    <t>環境経営計画の取組結果とその評価</t>
    <phoneticPr fontId="15"/>
  </si>
  <si>
    <t>緊急事態対応訓練</t>
    <phoneticPr fontId="15"/>
  </si>
  <si>
    <t>要求事項 14 代表者による全体の評価と見直し・指示</t>
    <phoneticPr fontId="15"/>
  </si>
  <si>
    <t>代表者による全体の評価と見直し・指示</t>
    <phoneticPr fontId="15"/>
  </si>
  <si>
    <t>ページ</t>
    <phoneticPr fontId="15"/>
  </si>
  <si>
    <t>項　　　　目</t>
    <rPh sb="0" eb="1">
      <t>コウ</t>
    </rPh>
    <rPh sb="5" eb="6">
      <t>メ</t>
    </rPh>
    <phoneticPr fontId="15"/>
  </si>
  <si>
    <t>これまでの環境活動の紹介</t>
    <phoneticPr fontId="15"/>
  </si>
  <si>
    <r>
      <t>一般廃棄物</t>
    </r>
    <r>
      <rPr>
        <sz val="8"/>
        <rFont val="ＭＳ Ｐゴシック"/>
        <family val="3"/>
        <charset val="128"/>
      </rPr>
      <t>(紙くず、繊維くず、木くず、生ごみなど)</t>
    </r>
    <rPh sb="10" eb="12">
      <t>センイ</t>
    </rPh>
    <rPh sb="19" eb="20">
      <t>ナマ</t>
    </rPh>
    <phoneticPr fontId="15"/>
  </si>
  <si>
    <r>
      <t>　　</t>
    </r>
    <r>
      <rPr>
        <sz val="10"/>
        <rFont val="ＭＳ Ｐゴシック"/>
        <family val="3"/>
        <charset val="128"/>
      </rPr>
      <t>飛散・浸透防止</t>
    </r>
    <phoneticPr fontId="15"/>
  </si>
  <si>
    <r>
      <t>○</t>
    </r>
    <r>
      <rPr>
        <sz val="8"/>
        <rFont val="ＭＳ Ｐゴシック"/>
        <family val="3"/>
        <charset val="128"/>
      </rPr>
      <t xml:space="preserve">
</t>
    </r>
    <phoneticPr fontId="15"/>
  </si>
  <si>
    <r>
      <t>再生資源燃料</t>
    </r>
    <r>
      <rPr>
        <vertAlign val="superscript"/>
        <sz val="9"/>
        <rFont val="ＭＳ Ｐゴシック"/>
        <family val="3"/>
        <charset val="128"/>
      </rPr>
      <t>(※)</t>
    </r>
  </si>
  <si>
    <r>
      <t>2m</t>
    </r>
    <r>
      <rPr>
        <vertAlign val="superscript"/>
        <sz val="6"/>
        <rFont val="ＭＳ Ｐゴシック"/>
        <family val="3"/>
        <charset val="128"/>
      </rPr>
      <t>3</t>
    </r>
  </si>
  <si>
    <r>
      <t>10m</t>
    </r>
    <r>
      <rPr>
        <vertAlign val="superscript"/>
        <sz val="6"/>
        <rFont val="ＭＳ Ｐゴシック"/>
        <family val="3"/>
        <charset val="128"/>
      </rPr>
      <t>3</t>
    </r>
  </si>
  <si>
    <r>
      <t>20m</t>
    </r>
    <r>
      <rPr>
        <vertAlign val="superscript"/>
        <sz val="6"/>
        <rFont val="ＭＳ Ｐゴシック"/>
        <family val="3"/>
        <charset val="128"/>
      </rPr>
      <t>3</t>
    </r>
  </si>
  <si>
    <t>２．</t>
    <phoneticPr fontId="15"/>
  </si>
  <si>
    <t>代表者による経営における課題とチャンスの明確化</t>
    <phoneticPr fontId="15"/>
  </si>
  <si>
    <t>文書類の作成・管理</t>
    <phoneticPr fontId="15"/>
  </si>
  <si>
    <t>〇〇条例</t>
    <rPh sb="2" eb="4">
      <t>ジョウレイ</t>
    </rPh>
    <phoneticPr fontId="15"/>
  </si>
  <si>
    <t xml:space="preserve">(１) 組織は，原則として全組織・全活動（事業活動及び製品・サービス）を対象としてエコアクション２１に取り組み，環境経営システムを構築，運用， 維持する。 
(２) 認証・登録に当たっては，対象組織及び活動を明確にする。 </t>
    <phoneticPr fontId="15"/>
  </si>
  <si>
    <t>エコアクション２１に取り組むに当たって，事業者は，どの範囲で環境への取組を実施するかを明確にすることが必要です。 
事業活動のうち，本来，エコアクション２１に入れておくべき活動を対象範囲から除外した場合は，認証・登録はできません。事業者が適切な対象範囲を設定し，明確にその範囲を示すことは，認証・登録制度全体の信頼性を高めることからも重要です。 
本要求事項は，エコアクション２１の取組範囲を適切に決定することを目的としています。</t>
    <phoneticPr fontId="15"/>
  </si>
  <si>
    <t>　経営と環境への取組の方向性を一致させ, 環境経営を実現させるためには，代表者は，経営における課題とチャンスを検討し，それらを環境への取組に反映させることが必要です。 
　本要求事項は，代表者の考える経営における課題とチャンスを明確にし，同時にその認識を社員と共有した上で，環境経営方針（要求事項３）及び環境経営目標（要求事項６）に反映させることを目的としています。</t>
    <phoneticPr fontId="15"/>
  </si>
  <si>
    <t>　事業者が自主的かつ積極的に環境経営に取り組んでいくためには，代表者が自社の環境経営に関する基本方針を示すとともに，環境経営に取り組んでいくことを社会に誓約（約束）することが必要です。 
　また，環境経営方針の策定に当たっては，「代表者による経営における課題とチャンスの明確化（要求事項２）」や他の要素を踏まえること，及び全従業員へ周知することが必要です。 
　本要求事項は，代表者自らが環境経営方針を定め，これを全関係者間で共有することにより，組織が一丸となることを目的としています。</t>
    <phoneticPr fontId="15"/>
  </si>
  <si>
    <t>　環境経営方針（要求事項３）を，環境経営目標及び環境経営計画（要求事項６）に反映させるためには，その基となる環境負荷及びその原因となる活動の現状を正確に把握することが必要です。 
本要求事項は，環境への負荷と環境への取組状況を把握し，適切な環境経営目標, 環境経営計画の策定，及び維持管理手順，緊急事態への対応策などに反映させることを目的としています。</t>
    <phoneticPr fontId="15"/>
  </si>
  <si>
    <t xml:space="preserve"> ＜環境への負荷の自己チェック（第４章）＞ 
□ 環境への負荷の自己チェック表（別表）を参考に，事業活動に伴う環境負荷を把握します。その結果を踏まえて，自らの事業活動で環境に大きな影響を及ぼす原因となる活動，施設，設備，物質などを特定します。環境への負荷の自己チェック表（別表）は負荷を把握するためのツールであり, 他の環境負荷項目を追加することや，別の方法，様式で把握することもできます。ただし, 以下の項目は，必ず把握します。 </t>
    <phoneticPr fontId="15"/>
  </si>
  <si>
    <t xml:space="preserve">　環境経営を適切に行い，社会からの信頼を得ていくためには，組織に適用される環境関連法規などを適切に把握し，これを遵守することが必要です。 
　本要求事項は，組織に適用される環境関連法規などの遵守を確実に行うとともに,遵守のための取組について整理して一覧表に取りまとめることで，環境経営目標及び環境経営計画の策定（要求事項６）へ適切に反映させることを目的としています。 
 </t>
    <phoneticPr fontId="15"/>
  </si>
  <si>
    <t>　環境経営を効果的かつ効率的に実践するためには，環境経営方針に基づく目標，達成に向けた計画（手段，日程，責任者）を策定することが必要です。 
　本要求事項は，具体的な目標と計画を策定することにより，エコアクション２１の環境経営システムの実効性を担保することを目的としています。</t>
    <phoneticPr fontId="15"/>
  </si>
  <si>
    <t xml:space="preserve"> 工程の改善，節水活動，中水・再生水の活用など</t>
    <phoneticPr fontId="15"/>
  </si>
  <si>
    <t>・顧客満足度の向上 
・差別化によるシェアの拡大</t>
    <phoneticPr fontId="15"/>
  </si>
  <si>
    <t xml:space="preserve">□ 環境経営目標は, 実施可能な範囲で適切に設定することが重要です。達成（必達）に固執し, 過度に低い目標を設定すること，達成が難しい過度に高い目標を設定すること，毎年１%削減などの根拠が乏しい目標を設定することなどは適切ではありません。 
□ 技術的，経済的な状況などによっては，削減が難しい場合もあります。また，賃貸オフィスなどで使用量の把握ができない場合もあります。そのような場合は，定量的な環境経営目標の策定は行わず, 定性的な目標を策定する，あるいは目標を定めず環境配慮の取組内容を決め，その取組状況を定期的に確認するなど, 維持活動（点検・確認）を行います。 </t>
    <phoneticPr fontId="15"/>
  </si>
  <si>
    <t>＜環境経営計画の策定＞ 
□ 環境経営計画は, 環境経営目標を達成するための実行計画であり, 具体的な取組の内容（達成手段），日程（スケジュール）及びそれぞれの計画の責任者と担当者を定めます。 
＜その他＞ 
□ 環境経営目標と環境経営計画は, 毎年度評価するとともに, 要求事項２～５（経営における課題とチャンス, 環境経営方針, 環境関連法規など，環境への負荷と環境への取組状況）に大きな変化があった場合, 見直しを行い必要に応じて改訂します。 
□ 環境経営目標と環境経営計画は, 要求事項８（教育・訓練の実施）に基づき，教育・訓練, コミュニケーションにより関係する従業員に周知します。 
□ 本要求事項に関する文書類（紙又は電子媒体など）を作成し, 適切に管理します。
詳細は要求事項１２(文書類の作成・管理)を参照してください。</t>
    <phoneticPr fontId="15"/>
  </si>
  <si>
    <t xml:space="preserve">　組織全体で環境経営に取り組むためには，代表者が責任を持ってリーダーシップを発揮し, 必要十分な実施体制を構築することが必要です。 
　本要求事項は，代表者が効果的で必要十分な実施体制を構築し，環境経営システムにおける役割，責任，権限などを明確することにより，組織的な運用を行うとともに，経営資源を準備することで，継続的な運用を図ることを目的としています。 
 </t>
    <phoneticPr fontId="15"/>
  </si>
  <si>
    <t>　環境経営システムを効果的に運用するためには, 全従業員がエコアクション２１の取組を適切に理解し，実践することが必要です。 
　本要求事項は，全従業員を対象とした教育・訓練の実施により，全員参加型の取組を確実なものとするとともに，従業員の環境に関する知識向上や取組のモチベーションを高めることを目的としています。</t>
    <phoneticPr fontId="15"/>
  </si>
  <si>
    <t xml:space="preserve">　エコアクション２１の取組を段階的に発展させるためには, 組織内外の関係者と情報を共有し，双方向のコミュニケーションを図ることが必要です。 
　内部とのコミュニケーションでは, 全従業員に対して，エコアクション２１の取組内容など，環境経営を推進するに当たって重要な情報を伝達し, 理解を深めます。 
　外部とのコミュニケーションでは，環境経営レポートに基づく情報公開により，エコアクション２１を適切に運用していることを示し, 社外の関係者との対話を促進します。また, 環境に関する苦情や要望などには適切に対応します。 
　本要求事項は，組織内外の関係者とのコミュニケーションに関する取組を行うことにより, 関係者との相互理解や協働が一層促進することを目的としています。 </t>
    <phoneticPr fontId="15"/>
  </si>
  <si>
    <t xml:space="preserve">　環境経営方針，環境経営目標及び環境経営計画の達成, 並びに環境関連法規などの遵守を確実に行うためには，その取組を適切に実施するとともに，必要に応じて手順書を作成し，運用することが必要です。 
本要求事項は，環境経営方針，環境経営目標及び環境経営計画の達成，並びに環境関連法規などの遵守のための取組の実行性を担保することを目的としています。 
 </t>
    <phoneticPr fontId="15"/>
  </si>
  <si>
    <t>　エコアクション２１の取組を適切に実施し，継続的に運用していくためには，環境経営システムの取組に必要な文書が作成され，取組記録が情報として保存されていることが必要です。 
　本要求事項は，必要な文書類を特定し，それらの適切な管理を行うことにより, 環境に関する情報管理体制の構築を目的としています。</t>
    <phoneticPr fontId="15"/>
  </si>
  <si>
    <t xml:space="preserve">　 環境経営の取組を発展させるためには，取組状況を定期的に点検することが必要です。 
　本要求事項は，取組状況の確認・評価を定期的に行うとともに，問題点がある場合は是正及び予防を行うことで，環境経営の取組の有効性の向上を図ることを目的としています。 </t>
    <phoneticPr fontId="15"/>
  </si>
  <si>
    <t xml:space="preserve">＜取組状況の確認・評価＞ 
□ 取組状況を確認・評価するため，以下の項目に関する状況を適切な頻度で確認（監視・測定）及び評価し，是正処置，予防処置を行う必要性を判断します。要求事項６で環境経営目標の設定が求められている項目については，必ず確認・評価を行います。 
・ 環境経営目標の達成状況：年度の環境経営目標の達成を確実にするためには，目標の達成状況について，適切な頻度（月次，四半期，半期など）を定めて確認・評価を行うとともに，達成状況を判断するための目安（指標）を設定し，適切に進捗状況を確認・評価します。 
・ 環境経営計画の実施状況：環境経営計画の取組が，定められた責任・役割に基づき，計画どおりに実施できているかを確認・評価します。 
・ 環境関連法規などの遵守状況：日常的な環境関連法規などの遵守（届出の実施，測定の実施，規準値の遵守など）状況を確認・評価します。 
・ 重要度の高い環境負荷の状況及び取組の実施状況：環境経営目標を策定しなかった組織にとって重要と考えられる環境負荷項目の状況，環境活動の実施状況について，環境への取組などが適切に実施されているか確認します。 </t>
    <phoneticPr fontId="15"/>
  </si>
  <si>
    <t xml:space="preserve">＜問題の是正及び予防＞ 
□ 確認・評価の結果，問題がある場合は，問題の原因を調査・分析し，その原因を取り除き問題の再発を防止するための是正処置（対応策）を実施します。また，ある部門で発生した問題の状況などを，関連する他の部門にも伝え，同種の問題が発生しないようにすること（対応策の水平展開）も是正処置に含まれます。 
□ 現状では問題がないが将来的に問題が発生すると予測される場合は, 問題の発生を未然に防止するための予防処置を実施します。 
□ 是正処置及び予防処置は，問題が発生した原因（発生が想定される原因）を適切に究明することが必要です。是正処置及び予防処置は，対応した結果が継続的に機能し，有効であるかを確認します。 
□ 本要求事項に関する文書類（紙又は電子媒体など）を作成し，適切に管理します。
詳細は要求事項１２（文書類の作成・管理）を参照してください。 </t>
    <phoneticPr fontId="15"/>
  </si>
  <si>
    <t xml:space="preserve">＜（規模が比較的大きな組織における）内部監査＞ 
□ 規模が比較的大きな組織（概ね 100 人以上）では，年に１回以上内部監査の実施が必要です。内部監査では，少なくとも以下の項目を確認します。 
・ 環境経営システムが本ガイドラインで規定する要求事項及び組織が定めたルールに適合しているか 
・ 環境経営目標が達成されているか（あるいは達成できるか） 
・ 環境経営計画が適切に実施され，環境への取組及び環境経営システムが継続的に改善されているか 
　上記について中立的な立場から監査を行い，その結果を代表者に報告します。内部監査で問題が発見された場合は，是正処置及び予防処置を行い，記録します。 </t>
    <phoneticPr fontId="15"/>
  </si>
  <si>
    <t>　環境経営レポートは，自らの環境への取組を様々な利害関係者に伝え，信頼を得るための対話ツールです。単に環境経営レポートを作成するだけでなく，積極的に公表・活用して，事業者の環境への取組を応援する人々との協働の輪が広がることを目的としています。</t>
    <phoneticPr fontId="15"/>
  </si>
  <si>
    <t>１．１ 環境経営レポートの作成 【ガイドライン要求事項】</t>
    <phoneticPr fontId="15"/>
  </si>
  <si>
    <t>環境経営レポートを公表する。可能な場合はインターネットのウェブサイトに掲載する。</t>
    <phoneticPr fontId="15"/>
  </si>
  <si>
    <t xml:space="preserve">□ 環境経営レポートの想定される読者，具体的な利害関係者をイメージして作成すると，より効果的な環境経営レポートを作成することができます。なお，１．１に掲げた９つの項目は最低限含める必要がありますが，その記載の仕方はエコアクション２１の取組年数や活動の進展に合わせて工夫し，記載内容をより充実させ，独自の項目を追加することが望まれます。 
□ 本章の１．１に掲げた９つの要素が含まれている限り，その記載の順番は問いません。さらに，環境経営レポートを単独のレポートとして作成するほか，会社案内などの媒体と一体化して作成することも可能です。この場合「エコアクション２１環境経営レポートが含まれている」旨を表紙に明記してください。
□ 中央事務局のウェブサイトでは，全国の事業者の環境経営レポートを業種別・地域別・規模別に，容易に検索して閲覧することが可能であるとともに， 環境経営レポート作成・活用マニュアルや環境コミュニケーション大賞14受賞事業者の環境経営レポートが掲載されていますので，参照してください。 </t>
    <phoneticPr fontId="15"/>
  </si>
  <si>
    <t>２．エネルギー使用量など環境データの提供・活用</t>
    <phoneticPr fontId="15"/>
  </si>
  <si>
    <t xml:space="preserve">　2016 年 5 月に閣議決定された「地球温暖化対策計画」では，エコアクション２１が，二酸化炭素排出量削減活動などの環境経営の実効性を高め，環境配慮の促進を図る重要なツールの一つとして，位置付けられています。 
　また，事業者から提供されるエネルギー使用量などの環境データを集計・分析し，二酸化炭素の排出量削減効果を把握することで，エコアクション２１の制度全体の価値が高まり，認証を取得している事業者の利益にもつながります。 
　本要求事項は，事業者から提供されたデータを集計・分析した結果を中央事務局が事業者に「経営に資する環境データ」としてフィードバックすることにより，エコアクション２１による二酸化炭素排出量削減活動の実効性を担保しながら，事業者の環境経営の改善を支援することを目的としています。 </t>
    <phoneticPr fontId="15"/>
  </si>
  <si>
    <t>（１） 事業者は，原則として月別に把握・管理した各種エネルギー使用量及び原単位あたりの指標の算出に必要なデータを審査員に提供する。 
（２） 審査員は，当該データを中央事務局へ毎年度報告する。 
（３） 中央事務局は，提供されたデータに基づき事業者に対して「経営に資する環境データ」を提供する。</t>
    <phoneticPr fontId="15"/>
  </si>
  <si>
    <t xml:space="preserve">□ 事業者は，原則として月別に集計・管理された各種エネルギー使用量及び年次の売上高など，原単位当たりの指標の算出に必要なデータを取りまとめ，審査員に提供し，審査員はこれらのデータを中央事務局に報告します。 
□ 中央事務局は, 事業者から提供されたエネルギー使用量などの環境データを業種別，地域別，規模別などで集計・分析し，事業者に「経営に資する環境データ」としてフィードバックします。 
□ このらデータは，業種別・地域別・規模別のベンチマークとして，例えば，原単位あたりの指標を，同業他社と比較することで自社の取組を評価することができ，事業者の環境経営を促進する上で有用な情報となります。 
□ このデータに基づき, 事業者は, 審査員へ今後の環境への取組の在り方などに関する助言を求めることができます。 </t>
    <phoneticPr fontId="15"/>
  </si>
  <si>
    <t>１．２ 環境経営レポートの公表と活用 【ガイドライン要求事項】</t>
    <phoneticPr fontId="15"/>
  </si>
  <si>
    <t>【ガイドライン要求事項】</t>
    <phoneticPr fontId="15"/>
  </si>
  <si>
    <t>4-02</t>
    <phoneticPr fontId="15"/>
  </si>
  <si>
    <t>5-01</t>
    <phoneticPr fontId="15"/>
  </si>
  <si>
    <t>6-01</t>
    <phoneticPr fontId="15"/>
  </si>
  <si>
    <t>9-01</t>
    <phoneticPr fontId="15"/>
  </si>
  <si>
    <t>10-01</t>
    <phoneticPr fontId="15"/>
  </si>
  <si>
    <t>10-02</t>
    <phoneticPr fontId="15"/>
  </si>
  <si>
    <t>11-01</t>
    <phoneticPr fontId="15"/>
  </si>
  <si>
    <t>12-01</t>
    <phoneticPr fontId="15"/>
  </si>
  <si>
    <t>13-01</t>
    <phoneticPr fontId="15"/>
  </si>
  <si>
    <t>13-02</t>
    <phoneticPr fontId="15"/>
  </si>
  <si>
    <t>13-03</t>
    <phoneticPr fontId="15"/>
  </si>
  <si>
    <t>13-04</t>
    <phoneticPr fontId="15"/>
  </si>
  <si>
    <t>電力使用による二酸化炭素の発生</t>
    <rPh sb="0" eb="2">
      <t>デンリョク</t>
    </rPh>
    <phoneticPr fontId="15"/>
  </si>
  <si>
    <t>内部監査手順書</t>
    <rPh sb="0" eb="2">
      <t>ナイブ</t>
    </rPh>
    <rPh sb="2" eb="4">
      <t>カンサ</t>
    </rPh>
    <rPh sb="4" eb="7">
      <t>テジュンショ</t>
    </rPh>
    <phoneticPr fontId="15"/>
  </si>
  <si>
    <t>合計</t>
    <rPh sb="0" eb="2">
      <t>ゴウケイ</t>
    </rPh>
    <phoneticPr fontId="15"/>
  </si>
  <si>
    <t>名</t>
    <rPh sb="0" eb="1">
      <t>メイ</t>
    </rPh>
    <phoneticPr fontId="15"/>
  </si>
  <si>
    <t>㎡</t>
    <phoneticPr fontId="15"/>
  </si>
  <si>
    <t>課題を解決しチャンスを活かす取組</t>
    <rPh sb="0" eb="2">
      <t>カダイ</t>
    </rPh>
    <rPh sb="3" eb="5">
      <t>カイケツ</t>
    </rPh>
    <rPh sb="11" eb="12">
      <t>イ</t>
    </rPh>
    <rPh sb="14" eb="16">
      <t>トリクミ</t>
    </rPh>
    <phoneticPr fontId="15"/>
  </si>
  <si>
    <t>８</t>
    <phoneticPr fontId="15"/>
  </si>
  <si>
    <t>その他に代表者が経営上取り組みたい活動を記載する。</t>
    <rPh sb="2" eb="3">
      <t>タ</t>
    </rPh>
    <rPh sb="4" eb="7">
      <t>ダイヒョウシャ</t>
    </rPh>
    <rPh sb="8" eb="10">
      <t>ケイエイ</t>
    </rPh>
    <rPh sb="10" eb="11">
      <t>ジョウ</t>
    </rPh>
    <rPh sb="11" eb="12">
      <t>ト</t>
    </rPh>
    <rPh sb="13" eb="14">
      <t>ク</t>
    </rPh>
    <rPh sb="17" eb="19">
      <t>カツドウ</t>
    </rPh>
    <rPh sb="20" eb="22">
      <t>キサイ</t>
    </rPh>
    <phoneticPr fontId="15"/>
  </si>
  <si>
    <t>SDSが義務化された物質</t>
    <rPh sb="4" eb="7">
      <t>ギムカ</t>
    </rPh>
    <rPh sb="10" eb="12">
      <t>ブッシツ</t>
    </rPh>
    <phoneticPr fontId="15"/>
  </si>
  <si>
    <t>●２</t>
    <phoneticPr fontId="15"/>
  </si>
  <si>
    <t xml:space="preserve">エコアクション２１を運用，維持し，環境経営を実践するために，代表者は以下の事項を実施する。 
・ 効果的で必要十分な実施体制を構築する 
・ 実施体制においては，各自の役割, 責任及び権限を定め，全従業員に周知する 
・ エコアクション２１を運用し，維持するための経営資源を用意する </t>
    <phoneticPr fontId="15"/>
  </si>
  <si>
    <t xml:space="preserve">(１) 代表者は，環境経営に関する方針(環境経営方針)を定め，誓約する。 
(２) 環境経営方針は，次の内容を満たすものとする。 
・ 企業理念及び事業活動と整合させる 
・ 経営における課題とチャンスを踏まえる 
・ 環境への取組の重点分野を明確にする 
・ 環境経営の継続的改善を誓約する 
・ 適用される環境関連法規などの遵守を誓約する 
・ 環境経営方針には，制定日（又は改定日）及び代表者名を記載する 
(３) 環境経営方針は，全従業員に周知する。 </t>
    <phoneticPr fontId="15"/>
  </si>
  <si>
    <t xml:space="preserve">エコアクション２１の取組を段階的に発展させるために, 以下のコミュニケーションを実施する。 
・ 組織内において, エコアクション２１に関する内部コミュニケーションを行う 
・ 外部からの環境に関する苦情や要望を受け付け, 必要な対応と再発防止を行う 
・ 本ガイドライン第３章に掲げる環境経営レポートを年次で作成し, 公表する </t>
    <phoneticPr fontId="15"/>
  </si>
  <si>
    <t xml:space="preserve">□ エコアクション２１に必要な文書類以外に, エコアクション２１の運用に組織が必要と判断した文書類を定めます。 
□ 文書類は, 自らの環境経営を実践する上で必要かつ十分なものとし，文書類の作成や保管が取組を停滞させる要因とならないよう，十分に留意します。文書類は必要以上に作成する必要はなく, 内容を複雑にする必要もありません。エコアクション２１だけのための文書類を作成するのではなく，既存の文書類をできる限り活用することが望まれます。 </t>
    <phoneticPr fontId="15"/>
  </si>
  <si>
    <t xml:space="preserve">次の項目を盛り込んだ環境経営レポートを定期的に（原則毎年度）作成する。 
■計画の策定（Plan） 
(１) 組織の概要（事業者名，所在地，事業の概要，事業規模など） 
(２) 対象範囲（認証・登録範囲），レポートの対象期間及び発行日 
(３) 環境経営方針 
(４) 環境経営目標 
(５) 環境経営計画 
■計画の実施（Do） 
(６) 環境経営計画に基づき実施した取組内容（実施体制を含む） 
■取組状況の確認及び評価（Check） 
(７) 環境経営目標及び環境経営計画の実績・取組結果とその評価（実績には二酸化炭素排出量を含む），並びに次年度の環境経営目標及び環境経営計画 
(８) 環境関連法規などの遵守状況の確認及び評価の結果，並びに違反，訴訟などの有無 
■全体の評価と見直し（Act） 
(９) 代表者による全体の評価と見直し・指示 </t>
    <phoneticPr fontId="15"/>
  </si>
  <si>
    <t>代表者による全体の評価と見直し・指示
（環境経営レポートに含む）</t>
    <rPh sb="22" eb="24">
      <t>ケイエイ</t>
    </rPh>
    <phoneticPr fontId="15"/>
  </si>
  <si>
    <t>・表示、掲示なども手順書のひとつ。
・作っても利用しない手順書は意味がない。
・記録に５W１Hを書くとよい。
・環境経営計画書、環境関連法規等取りまとめ表も手順書となる。</t>
    <rPh sb="1" eb="3">
      <t>ヒョウジ</t>
    </rPh>
    <rPh sb="4" eb="6">
      <t>ケイジ</t>
    </rPh>
    <rPh sb="9" eb="11">
      <t>テジュン</t>
    </rPh>
    <rPh sb="11" eb="12">
      <t>ショ</t>
    </rPh>
    <rPh sb="19" eb="20">
      <t>ツク</t>
    </rPh>
    <rPh sb="23" eb="25">
      <t>リヨウ</t>
    </rPh>
    <rPh sb="28" eb="31">
      <t>テジュンショ</t>
    </rPh>
    <rPh sb="32" eb="34">
      <t>イミ</t>
    </rPh>
    <rPh sb="40" eb="42">
      <t>キロク</t>
    </rPh>
    <rPh sb="48" eb="49">
      <t>カ</t>
    </rPh>
    <rPh sb="56" eb="58">
      <t>カンキョウ</t>
    </rPh>
    <rPh sb="58" eb="60">
      <t>ケイエイ</t>
    </rPh>
    <rPh sb="60" eb="62">
      <t>ケイカク</t>
    </rPh>
    <rPh sb="62" eb="63">
      <t>ショ</t>
    </rPh>
    <rPh sb="64" eb="66">
      <t>カンキョウ</t>
    </rPh>
    <rPh sb="66" eb="68">
      <t>カンレン</t>
    </rPh>
    <rPh sb="68" eb="70">
      <t>ホウキ</t>
    </rPh>
    <rPh sb="70" eb="71">
      <t>トウ</t>
    </rPh>
    <rPh sb="71" eb="72">
      <t>ト</t>
    </rPh>
    <rPh sb="76" eb="77">
      <t>ヒョウ</t>
    </rPh>
    <rPh sb="78" eb="81">
      <t>テジュンショ</t>
    </rPh>
    <phoneticPr fontId="15"/>
  </si>
  <si>
    <t>　事故や天災などを原因とする環境への重大な影響を最小限に留めるとともに，事業の継続性を担保するためには，環境上の緊急事態への対応策を定め，その有効性を確認することが必要です。 
　本要求事項は，環境上の緊急事態に対応する取組を行うことにより，環境に関する危機管理能力の向上を図ることを目的としています。</t>
    <phoneticPr fontId="15"/>
  </si>
  <si>
    <t>この手順は、環境経営システムが、エコアクション21ガイドライン要求事項に合致しているか、その環境経営システムに有効性があるか、また、環境経営システムに定められている活動内容が環境経営方針、環境経営目標の達成に適切なものとなっているか、検証することを目的とする。</t>
    <rPh sb="89" eb="91">
      <t>ケイエイ</t>
    </rPh>
    <rPh sb="96" eb="98">
      <t>ケイエイ</t>
    </rPh>
    <phoneticPr fontId="15"/>
  </si>
  <si>
    <t>事務局は、「環境経営計画書」（様式6-01）に監査計画月を計画する。</t>
    <rPh sb="0" eb="3">
      <t>ジムキョク</t>
    </rPh>
    <rPh sb="8" eb="10">
      <t>ケイエイ</t>
    </rPh>
    <rPh sb="23" eb="25">
      <t>カンサ</t>
    </rPh>
    <rPh sb="25" eb="27">
      <t>ケイカク</t>
    </rPh>
    <rPh sb="27" eb="28">
      <t>ツキ</t>
    </rPh>
    <rPh sb="29" eb="31">
      <t>ケイカク</t>
    </rPh>
    <phoneticPr fontId="130"/>
  </si>
  <si>
    <t>　環境経営計画は、達成手段、スケジュール及びそれぞれの計画の責任者と担当者を決めていますか</t>
    <rPh sb="3" eb="5">
      <t>ケイエイ</t>
    </rPh>
    <phoneticPr fontId="15"/>
  </si>
  <si>
    <t>環境経営目標・計画</t>
    <rPh sb="0" eb="2">
      <t>カンキョウ</t>
    </rPh>
    <rPh sb="2" eb="4">
      <t>ケイエイ</t>
    </rPh>
    <rPh sb="4" eb="6">
      <t>モクヒョウ</t>
    </rPh>
    <rPh sb="7" eb="9">
      <t>ケイカク</t>
    </rPh>
    <phoneticPr fontId="15"/>
  </si>
  <si>
    <t>変更なし</t>
    <rPh sb="0" eb="2">
      <t>ヘンコウ</t>
    </rPh>
    <phoneticPr fontId="15"/>
  </si>
  <si>
    <t>変更あり</t>
    <rPh sb="0" eb="2">
      <t>ヘンコウ</t>
    </rPh>
    <phoneticPr fontId="15"/>
  </si>
  <si>
    <t>　</t>
  </si>
  <si>
    <t>顧客要求事項</t>
    <rPh sb="0" eb="2">
      <t>コキャク</t>
    </rPh>
    <rPh sb="2" eb="4">
      <t>ヨウキュウ</t>
    </rPh>
    <rPh sb="4" eb="6">
      <t>ジコウ</t>
    </rPh>
    <phoneticPr fontId="15"/>
  </si>
  <si>
    <t xml:space="preserve">(１) 事業を行うに当たって遵守しなければならない環境関連法規及びその他の環境関連の要求など，並びに遵守のための組織の取組を整理し，一覧表などに取りまとめる。 
(２) 環境関連法規などは常に最新のものとなるように管理する。 </t>
    <phoneticPr fontId="15"/>
  </si>
  <si>
    <t xml:space="preserve">エコアクション２１の取組を適切に実行するために, 以下の教育・訓練を実施する。 
・ 全従業員を対象とした教育・訓練 
・ 環境に関する特定の業務がある場合, その業務に関わる従業員を対象とした教育・訓練 </t>
    <phoneticPr fontId="15"/>
  </si>
  <si>
    <t>(１) 環境上の事故及び緊急事態を想定し, その対応策を定め，可能な範囲で定期的に試行するとともに訓練を実施する。 
(２) 事故や緊急事態の発生後及び試行の実施後に，対応策の有効性を検証し, 必要に応じて改訂する。</t>
    <phoneticPr fontId="15"/>
  </si>
  <si>
    <t xml:space="preserve">（１）エコアクション２１の取組を実施するために, 以下の 15 種類の文書類（紙又は電子媒体など），及び組織が必要と判断した文書類を作成し，適切に管理する。 
・ 環境経営方針 
・ 環境への負荷の自己チェックの結果 
・ 環境への取組の自己チェックの結果 
・ 環境関連法規などの取りまとめ（一覧表など） 
・ 環境経営目標 
・ 環境経営計画 
・ 実施体制（組織図に役割などを記したものでも可） 
・ 外部からの苦情などの受付状況及び対応結果 
・ 事故及び緊急事態の想定結果及びその対応策 
・ 環境上の緊急事態の対応に関する試行及び訓練の結果 
・ 環境経営目標の達成状況及び環境経営計画の実施状況，及びその評価結果 
・ 環境関連法規などの遵守状況の結果
・ 問題点の是正処置及び予防処置の結果 
・ 代表者による全体の取組状況の評価と見直し・指示の結果 
・ 環境経営レポート 
（２）組織が取組の際に必要と判断した手順書  </t>
    <phoneticPr fontId="15"/>
  </si>
  <si>
    <t xml:space="preserve">（１）環境経営システムに関する以下の項目の確認・評価を適切な頻度で実施する。 
・ 環境経営目標の達成状況 
・ 環境経営計画の実施状況 
・ 環境関連法規などの遵守状況 
・ 重要度の高い環境負荷の状況及び取組の実施状況 
（２）問題がある場合は是正処置を行い，問題の発生が予想される場合は, 必要に応じて予防処置を実施する。 
（３）規模が比較的大きな組織の場合は，内部監査を実施する。 </t>
    <phoneticPr fontId="15"/>
  </si>
  <si>
    <t>様式：13-03</t>
    <phoneticPr fontId="15"/>
  </si>
  <si>
    <t>　全従業員に環境経営方針を理解させるために教育・訓練を実施していますか</t>
    <rPh sb="8" eb="10">
      <t>ケイエイ</t>
    </rPh>
    <phoneticPr fontId="15"/>
  </si>
  <si>
    <t>　全従業員へ環境経営目標や環境経営計画等における自らの役割や取組を認識させるために教育・訓練を実施していますか</t>
    <rPh sb="8" eb="10">
      <t>ケイエイ</t>
    </rPh>
    <rPh sb="15" eb="17">
      <t>ケイエイ</t>
    </rPh>
    <phoneticPr fontId="15"/>
  </si>
  <si>
    <t>　環境経営計画の進捗を適切な頻度で定期的に確認及び評価を行っていますか</t>
    <rPh sb="3" eb="5">
      <t>ケイエイ</t>
    </rPh>
    <rPh sb="8" eb="10">
      <t>シンチョク</t>
    </rPh>
    <phoneticPr fontId="15"/>
  </si>
  <si>
    <t>　②監査チームは問題点ありとした事項について、「問題点是正／予防処置票」（様式13-01）に記録し、事務局に報告するとともに被監査部門の責任者に提出する。</t>
    <rPh sb="37" eb="39">
      <t>ヨウシキ</t>
    </rPh>
    <rPh sb="50" eb="53">
      <t>ジムキョク</t>
    </rPh>
    <phoneticPr fontId="130"/>
  </si>
  <si>
    <t>① 事務局は、「内部環境監査チェックリスト」（様式13-03）を準備する。</t>
    <rPh sb="2" eb="5">
      <t>ジムキョク</t>
    </rPh>
    <phoneticPr fontId="130"/>
  </si>
  <si>
    <t>・様式6-01　　環境経営計画書（内部環境監査計画を織り込んだもの）</t>
    <rPh sb="11" eb="13">
      <t>ケイエイ</t>
    </rPh>
    <phoneticPr fontId="130"/>
  </si>
  <si>
    <t>文書類</t>
    <rPh sb="2" eb="3">
      <t>ルイ</t>
    </rPh>
    <phoneticPr fontId="15"/>
  </si>
  <si>
    <t>・様式8-02　　環境教育訓練記録（内部環境監査員の教育訓練を記録したもの）</t>
    <phoneticPr fontId="130"/>
  </si>
  <si>
    <t>・様式13-03　内部環境監査チェックリスト</t>
    <phoneticPr fontId="130"/>
  </si>
  <si>
    <t>・様式13-01　問題点是正/予防処置票</t>
    <rPh sb="1" eb="3">
      <t>ヨウシキ</t>
    </rPh>
    <phoneticPr fontId="15"/>
  </si>
  <si>
    <t>要求事項 ２．代表者による経営における課題とチャンスの明確化</t>
    <phoneticPr fontId="15"/>
  </si>
  <si>
    <t>１０．実施及び運用（内部監査の重点項目）</t>
    <rPh sb="10" eb="12">
      <t>ナイブ</t>
    </rPh>
    <rPh sb="12" eb="14">
      <t>カンサ</t>
    </rPh>
    <rPh sb="15" eb="17">
      <t>ジュウテン</t>
    </rPh>
    <rPh sb="17" eb="19">
      <t>コウモク</t>
    </rPh>
    <phoneticPr fontId="15"/>
  </si>
  <si>
    <t>３．環境経営方針の策定</t>
    <rPh sb="4" eb="6">
      <t>ケイエイ</t>
    </rPh>
    <phoneticPr fontId="15"/>
  </si>
  <si>
    <t>3-1</t>
    <phoneticPr fontId="130"/>
  </si>
  <si>
    <t>５．環境関連法規等の取りまとめ</t>
    <phoneticPr fontId="15"/>
  </si>
  <si>
    <t>5-1</t>
    <phoneticPr fontId="130"/>
  </si>
  <si>
    <t>5-2</t>
    <phoneticPr fontId="130"/>
  </si>
  <si>
    <t>６．環境経営目標及び環境経営計画の策定（内部監査重点項目）</t>
    <rPh sb="4" eb="6">
      <t>ケイエイ</t>
    </rPh>
    <rPh sb="12" eb="14">
      <t>ケイエイ</t>
    </rPh>
    <rPh sb="20" eb="22">
      <t>ナイブ</t>
    </rPh>
    <rPh sb="22" eb="24">
      <t>カンサ</t>
    </rPh>
    <rPh sb="24" eb="26">
      <t>ジュウテン</t>
    </rPh>
    <rPh sb="26" eb="28">
      <t>コウモク</t>
    </rPh>
    <phoneticPr fontId="130"/>
  </si>
  <si>
    <t>6-1</t>
    <phoneticPr fontId="15"/>
  </si>
  <si>
    <t>6-2</t>
    <phoneticPr fontId="15"/>
  </si>
  <si>
    <t>6-3</t>
  </si>
  <si>
    <t>6-4</t>
  </si>
  <si>
    <t>6-5</t>
  </si>
  <si>
    <t>6-6</t>
  </si>
  <si>
    <t>７．実施体制の構築</t>
    <phoneticPr fontId="15"/>
  </si>
  <si>
    <t>８．教育・訓練の実施</t>
    <phoneticPr fontId="15"/>
  </si>
  <si>
    <t>8-1</t>
    <phoneticPr fontId="130"/>
  </si>
  <si>
    <t>8-3</t>
    <phoneticPr fontId="130"/>
  </si>
  <si>
    <t>９．環境コミュニケーションの実施</t>
    <phoneticPr fontId="15"/>
  </si>
  <si>
    <t>9-2</t>
    <phoneticPr fontId="130"/>
  </si>
  <si>
    <t>10-1</t>
    <phoneticPr fontId="130"/>
  </si>
  <si>
    <r>
      <t>11</t>
    </r>
    <r>
      <rPr>
        <b/>
        <sz val="10"/>
        <color theme="1"/>
        <rFont val="ＭＳ 明朝"/>
        <family val="1"/>
        <charset val="128"/>
      </rPr>
      <t>．環境上の緊急事態への準備及び対応（内部監査の重点項目）</t>
    </r>
    <rPh sb="20" eb="22">
      <t>ナイブ</t>
    </rPh>
    <rPh sb="22" eb="24">
      <t>カンサ</t>
    </rPh>
    <rPh sb="25" eb="27">
      <t>ジュウテン</t>
    </rPh>
    <rPh sb="27" eb="29">
      <t>コウモク</t>
    </rPh>
    <phoneticPr fontId="15"/>
  </si>
  <si>
    <t>11-2</t>
    <phoneticPr fontId="130"/>
  </si>
  <si>
    <t>11-3</t>
    <phoneticPr fontId="130"/>
  </si>
  <si>
    <t>12-1</t>
    <phoneticPr fontId="130"/>
  </si>
  <si>
    <t>12-2</t>
    <phoneticPr fontId="130"/>
  </si>
  <si>
    <t>13-1</t>
    <phoneticPr fontId="130"/>
  </si>
  <si>
    <t>13-2</t>
    <phoneticPr fontId="130"/>
  </si>
  <si>
    <t>13-3</t>
    <phoneticPr fontId="130"/>
  </si>
  <si>
    <t>13-4</t>
    <phoneticPr fontId="130"/>
  </si>
  <si>
    <t xml:space="preserve">(１) 環境経営方針，環境経営目標及び環境経営計画の達成，並びに環境関連法規などの遵守に必要な取組を実施する。 
(２) 環境経営方針, 環境経営目標を達成するため，必要に応じて手順書を作成し運用する。 </t>
    <phoneticPr fontId="15"/>
  </si>
  <si>
    <t>10-2</t>
    <phoneticPr fontId="130"/>
  </si>
  <si>
    <t>新規に劇物薬品を使用することになったが、扱い方や保管管理の手順を決めていません。</t>
    <rPh sb="0" eb="2">
      <t>シンキ</t>
    </rPh>
    <rPh sb="3" eb="5">
      <t>ゲキブツ</t>
    </rPh>
    <rPh sb="5" eb="7">
      <t>ヤクヒン</t>
    </rPh>
    <rPh sb="8" eb="10">
      <t>シヨウ</t>
    </rPh>
    <rPh sb="20" eb="21">
      <t>アツカ</t>
    </rPh>
    <rPh sb="22" eb="23">
      <t>カタ</t>
    </rPh>
    <rPh sb="24" eb="26">
      <t>ホカン</t>
    </rPh>
    <rPh sb="26" eb="28">
      <t>カンリ</t>
    </rPh>
    <rPh sb="29" eb="31">
      <t>テジュン</t>
    </rPh>
    <rPh sb="32" eb="33">
      <t>キ</t>
    </rPh>
    <phoneticPr fontId="15"/>
  </si>
  <si>
    <t>エアコンの温度設定についてルールが守られていなかった。
廃棄物の表示がなく、分別できていなかった。</t>
    <rPh sb="5" eb="7">
      <t>オンド</t>
    </rPh>
    <rPh sb="7" eb="9">
      <t>セッテイ</t>
    </rPh>
    <rPh sb="17" eb="18">
      <t>マモ</t>
    </rPh>
    <rPh sb="32" eb="34">
      <t>ヒョウジ</t>
    </rPh>
    <rPh sb="38" eb="40">
      <t>ブンベツ</t>
    </rPh>
    <phoneticPr fontId="15"/>
  </si>
  <si>
    <t>　環境に重大な影響を及ぼす緊急事態を想定し、被害を最小限に抑えるため、予め緊急事態への対応策を定め、準備をしていますか</t>
    <phoneticPr fontId="15"/>
  </si>
  <si>
    <t>火災とガス漏れ対応の訓練はしていますが、苛性ソーダタンク漏洩の対応策の試行・訓練を実施していません。</t>
    <rPh sb="0" eb="2">
      <t>カサイ</t>
    </rPh>
    <rPh sb="5" eb="6">
      <t>モ</t>
    </rPh>
    <rPh sb="7" eb="9">
      <t>タイオウ</t>
    </rPh>
    <rPh sb="10" eb="12">
      <t>クンレン</t>
    </rPh>
    <rPh sb="20" eb="22">
      <t>カセイ</t>
    </rPh>
    <rPh sb="28" eb="30">
      <t>ロウエイ</t>
    </rPh>
    <rPh sb="31" eb="33">
      <t>タイオウ</t>
    </rPh>
    <rPh sb="33" eb="34">
      <t>サク</t>
    </rPh>
    <rPh sb="35" eb="37">
      <t>シコウ</t>
    </rPh>
    <rPh sb="38" eb="40">
      <t>クンレン</t>
    </rPh>
    <rPh sb="41" eb="43">
      <t>ジッシ</t>
    </rPh>
    <phoneticPr fontId="15"/>
  </si>
  <si>
    <t>　環境経営方針, 環境経営目標を達成するため，必要に応じて手順書手順書を作成していますか</t>
    <phoneticPr fontId="15"/>
  </si>
  <si>
    <t>　（インタビューや現場観察を通じて）必要な取組が実施されていますか</t>
    <rPh sb="9" eb="11">
      <t>ゲンバ</t>
    </rPh>
    <rPh sb="11" eb="13">
      <t>カンサツ</t>
    </rPh>
    <rPh sb="14" eb="15">
      <t>ツウ</t>
    </rPh>
    <phoneticPr fontId="15"/>
  </si>
  <si>
    <t>公害を発生させる設備等の届出、廃棄物管理票の管理、有資格者の選任・届出など、法を守れるようにしていますか</t>
    <rPh sb="15" eb="18">
      <t>ハイキブツ</t>
    </rPh>
    <rPh sb="18" eb="20">
      <t>カンリ</t>
    </rPh>
    <rPh sb="20" eb="21">
      <t>ヒョウ</t>
    </rPh>
    <rPh sb="22" eb="24">
      <t>カンリ</t>
    </rPh>
    <phoneticPr fontId="15"/>
  </si>
  <si>
    <t>フロン排出抑制法が抜けています。
法規制の最新化に課題があります。</t>
    <rPh sb="3" eb="5">
      <t>ハイシュツ</t>
    </rPh>
    <rPh sb="5" eb="7">
      <t>ヨクセイ</t>
    </rPh>
    <rPh sb="7" eb="8">
      <t>ホウ</t>
    </rPh>
    <rPh sb="9" eb="10">
      <t>ヌ</t>
    </rPh>
    <rPh sb="17" eb="18">
      <t>ホウ</t>
    </rPh>
    <rPh sb="18" eb="20">
      <t>キセイ</t>
    </rPh>
    <rPh sb="21" eb="23">
      <t>サイシン</t>
    </rPh>
    <rPh sb="23" eb="24">
      <t>カ</t>
    </rPh>
    <rPh sb="25" eb="27">
      <t>カダイ</t>
    </rPh>
    <phoneticPr fontId="15"/>
  </si>
  <si>
    <t>　①監査チームは各部門において、文書類の確認と現場観察を行い、必要に応じ客観的証拠をチェックリストに記録する。客観的証拠とは、場所,対象,内容及び観察した事象。</t>
    <rPh sb="18" eb="19">
      <t>ルイ</t>
    </rPh>
    <rPh sb="20" eb="22">
      <t>カクニン</t>
    </rPh>
    <rPh sb="31" eb="33">
      <t>ヒツヨウ</t>
    </rPh>
    <rPh sb="34" eb="35">
      <t>オウ</t>
    </rPh>
    <rPh sb="69" eb="71">
      <t>ナイヨウ</t>
    </rPh>
    <rPh sb="71" eb="72">
      <t>オヨ</t>
    </rPh>
    <phoneticPr fontId="15"/>
  </si>
  <si>
    <t>　①環境管理責任者・事務局は、「問題点是正／予防処置票」に基づき監査結果を代表者に報告する。</t>
    <rPh sb="10" eb="13">
      <t>ジムキョク</t>
    </rPh>
    <rPh sb="41" eb="43">
      <t>ホウコク</t>
    </rPh>
    <phoneticPr fontId="130"/>
  </si>
  <si>
    <t>「内部環境監査員の教育と選任」の一部をより分かり易く改訂。</t>
    <rPh sb="16" eb="18">
      <t>イチブ</t>
    </rPh>
    <rPh sb="21" eb="22">
      <t>ワ</t>
    </rPh>
    <rPh sb="24" eb="25">
      <t>ヤス</t>
    </rPh>
    <rPh sb="26" eb="28">
      <t>カイテイ</t>
    </rPh>
    <phoneticPr fontId="15"/>
  </si>
  <si>
    <t>EA21環境経営ｼｽﾃﾑ・環境活動レポートガイドライン
 環境経営方針</t>
    <rPh sb="31" eb="33">
      <t>ケイエイ</t>
    </rPh>
    <phoneticPr fontId="15"/>
  </si>
  <si>
    <t>環境経営方針
環境経営計画書</t>
    <rPh sb="2" eb="4">
      <t>ケイエイ</t>
    </rPh>
    <rPh sb="9" eb="11">
      <t>ケイエイ</t>
    </rPh>
    <phoneticPr fontId="15"/>
  </si>
  <si>
    <t>環境経営方針，環境経営目標・計画</t>
    <rPh sb="2" eb="4">
      <t>ケイエイ</t>
    </rPh>
    <rPh sb="9" eb="11">
      <t>ケイエイ</t>
    </rPh>
    <phoneticPr fontId="15"/>
  </si>
  <si>
    <t>□環境経営方針　□環境経営計画書
□手順書（　　　　　　　　　　　）
□その他（　　　　　　　　　　）</t>
    <rPh sb="3" eb="5">
      <t>ケイエイ</t>
    </rPh>
    <rPh sb="11" eb="13">
      <t>ケイエイ</t>
    </rPh>
    <phoneticPr fontId="15"/>
  </si>
  <si>
    <t>１．取組の対象組織・活動の明確化</t>
    <phoneticPr fontId="15"/>
  </si>
  <si>
    <t>1-1</t>
    <phoneticPr fontId="130"/>
  </si>
  <si>
    <t>□建設現場等の概要及び件数</t>
    <rPh sb="1" eb="3">
      <t>ケンセツ</t>
    </rPh>
    <rPh sb="3" eb="5">
      <t>ゲンバ</t>
    </rPh>
    <rPh sb="5" eb="6">
      <t>トウ</t>
    </rPh>
    <rPh sb="7" eb="9">
      <t>ガイヨウ</t>
    </rPh>
    <rPh sb="9" eb="10">
      <t>オヨ</t>
    </rPh>
    <rPh sb="11" eb="13">
      <t>ケンスウ</t>
    </rPh>
    <phoneticPr fontId="15"/>
  </si>
  <si>
    <t>&lt;元請工事・業務等&gt;</t>
    <rPh sb="1" eb="3">
      <t>モトウ</t>
    </rPh>
    <rPh sb="3" eb="5">
      <t>コウジ</t>
    </rPh>
    <rPh sb="6" eb="8">
      <t>ギョウム</t>
    </rPh>
    <rPh sb="8" eb="9">
      <t>トウ</t>
    </rPh>
    <phoneticPr fontId="15"/>
  </si>
  <si>
    <t>工事・業務等の名称</t>
    <rPh sb="0" eb="2">
      <t>コウジ</t>
    </rPh>
    <rPh sb="3" eb="5">
      <t>ギョウム</t>
    </rPh>
    <rPh sb="5" eb="6">
      <t>トウ</t>
    </rPh>
    <rPh sb="7" eb="9">
      <t>メイショウ</t>
    </rPh>
    <phoneticPr fontId="15"/>
  </si>
  <si>
    <t>規模（金額）</t>
    <rPh sb="0" eb="2">
      <t>キボ</t>
    </rPh>
    <rPh sb="3" eb="5">
      <t>キンガク</t>
    </rPh>
    <phoneticPr fontId="15"/>
  </si>
  <si>
    <r>
      <t>環境配慮事項
（CO</t>
    </r>
    <r>
      <rPr>
        <vertAlign val="subscript"/>
        <sz val="11"/>
        <rFont val="ＭＳ Ｐゴシック"/>
        <family val="3"/>
        <charset val="128"/>
      </rPr>
      <t>2</t>
    </r>
    <r>
      <rPr>
        <sz val="11"/>
        <rFont val="ＭＳ Ｐゴシック"/>
        <family val="3"/>
        <charset val="128"/>
      </rPr>
      <t>排出予想量）</t>
    </r>
    <rPh sb="0" eb="2">
      <t>カンキョウ</t>
    </rPh>
    <rPh sb="2" eb="4">
      <t>ハイリョ</t>
    </rPh>
    <rPh sb="4" eb="6">
      <t>ジコウ</t>
    </rPh>
    <rPh sb="11" eb="13">
      <t>ハイシュツ</t>
    </rPh>
    <rPh sb="13" eb="16">
      <t>ヨソウリョウ</t>
    </rPh>
    <phoneticPr fontId="15"/>
  </si>
  <si>
    <t>使用建機等</t>
    <rPh sb="0" eb="2">
      <t>シヨウ</t>
    </rPh>
    <rPh sb="2" eb="4">
      <t>ケンキ</t>
    </rPh>
    <rPh sb="4" eb="5">
      <t>トウ</t>
    </rPh>
    <phoneticPr fontId="15"/>
  </si>
  <si>
    <t>なし</t>
    <phoneticPr fontId="15"/>
  </si>
  <si>
    <t>件</t>
    <rPh sb="0" eb="1">
      <t>ケン</t>
    </rPh>
    <phoneticPr fontId="15"/>
  </si>
  <si>
    <t>百万円</t>
    <rPh sb="0" eb="2">
      <t>ヒャクマン</t>
    </rPh>
    <rPh sb="2" eb="3">
      <t>エン</t>
    </rPh>
    <phoneticPr fontId="15"/>
  </si>
  <si>
    <t>&lt;下請工事・業務等&gt;</t>
    <rPh sb="1" eb="3">
      <t>シタウケ</t>
    </rPh>
    <rPh sb="3" eb="5">
      <t>コウジ</t>
    </rPh>
    <rPh sb="6" eb="8">
      <t>ギョウム</t>
    </rPh>
    <rPh sb="8" eb="9">
      <t>トウ</t>
    </rPh>
    <phoneticPr fontId="15"/>
  </si>
  <si>
    <t>環境配慮事項</t>
    <rPh sb="0" eb="2">
      <t>カンキョウ</t>
    </rPh>
    <rPh sb="2" eb="4">
      <t>ハイリョ</t>
    </rPh>
    <rPh sb="4" eb="6">
      <t>ジコウ</t>
    </rPh>
    <phoneticPr fontId="15"/>
  </si>
  <si>
    <t>電力（工事現場）</t>
    <rPh sb="0" eb="2">
      <t>デンリョク</t>
    </rPh>
    <rPh sb="3" eb="5">
      <t>コウジ</t>
    </rPh>
    <rPh sb="5" eb="7">
      <t>ゲンバ</t>
    </rPh>
    <phoneticPr fontId="15"/>
  </si>
  <si>
    <t>電力（事業所）</t>
    <rPh sb="0" eb="2">
      <t>デンリョク</t>
    </rPh>
    <rPh sb="3" eb="6">
      <t>ジギョウショ</t>
    </rPh>
    <phoneticPr fontId="15"/>
  </si>
  <si>
    <t>購入電力（事業所）</t>
    <rPh sb="0" eb="2">
      <t>コウニュウ</t>
    </rPh>
    <rPh sb="2" eb="4">
      <t>デンリョク</t>
    </rPh>
    <rPh sb="5" eb="8">
      <t>ジギョウショ</t>
    </rPh>
    <phoneticPr fontId="15"/>
  </si>
  <si>
    <t>購入電力（工事現場）</t>
    <rPh sb="0" eb="2">
      <t>コウニュウ</t>
    </rPh>
    <rPh sb="2" eb="4">
      <t>デンリョク</t>
    </rPh>
    <rPh sb="5" eb="7">
      <t>コウジ</t>
    </rPh>
    <rPh sb="7" eb="9">
      <t>ゲンバ</t>
    </rPh>
    <phoneticPr fontId="15"/>
  </si>
  <si>
    <t>水道（工事現場）</t>
    <rPh sb="0" eb="2">
      <t>スイドウ</t>
    </rPh>
    <rPh sb="3" eb="5">
      <t>コウジ</t>
    </rPh>
    <rPh sb="5" eb="7">
      <t>ゲンバ</t>
    </rPh>
    <phoneticPr fontId="15"/>
  </si>
  <si>
    <t>㎥</t>
    <phoneticPr fontId="15"/>
  </si>
  <si>
    <t>水道</t>
    <rPh sb="0" eb="2">
      <t>スイドウ</t>
    </rPh>
    <phoneticPr fontId="15"/>
  </si>
  <si>
    <t>請求書（使用量のお知らせ）で調べる／水道局に問い合わせる</t>
    <rPh sb="0" eb="3">
      <t>セイキュウショ</t>
    </rPh>
    <rPh sb="4" eb="7">
      <t>シヨウリョウ</t>
    </rPh>
    <rPh sb="9" eb="10">
      <t>シ</t>
    </rPh>
    <rPh sb="14" eb="15">
      <t>シラ</t>
    </rPh>
    <rPh sb="18" eb="21">
      <t>スイドウキョク</t>
    </rPh>
    <rPh sb="22" eb="23">
      <t>ト</t>
    </rPh>
    <rPh sb="24" eb="25">
      <t>ア</t>
    </rPh>
    <phoneticPr fontId="15"/>
  </si>
  <si>
    <t>㎥</t>
    <phoneticPr fontId="15"/>
  </si>
  <si>
    <t>水道水（事業所）</t>
    <rPh sb="0" eb="3">
      <t>スイドウスイ</t>
    </rPh>
    <rPh sb="4" eb="7">
      <t>ジギョウショ</t>
    </rPh>
    <phoneticPr fontId="15"/>
  </si>
  <si>
    <t>上水（事業所）</t>
    <rPh sb="3" eb="6">
      <t>ジギョウショ</t>
    </rPh>
    <phoneticPr fontId="15"/>
  </si>
  <si>
    <t>上水（工事現場）</t>
    <rPh sb="3" eb="5">
      <t>コウジ</t>
    </rPh>
    <rPh sb="5" eb="7">
      <t>ゲンバ</t>
    </rPh>
    <phoneticPr fontId="15"/>
  </si>
  <si>
    <r>
      <t>ｍ</t>
    </r>
    <r>
      <rPr>
        <vertAlign val="superscript"/>
        <sz val="10"/>
        <rFont val="ＭＳ Ｐ明朝"/>
        <family val="1"/>
        <charset val="128"/>
      </rPr>
      <t>2</t>
    </r>
    <r>
      <rPr>
        <sz val="11"/>
        <color theme="1"/>
        <rFont val="ＭＳ Ｐゴシック"/>
        <family val="2"/>
        <charset val="128"/>
        <scheme val="minor"/>
      </rPr>
      <t/>
    </r>
  </si>
  <si>
    <t>上水（事業所）</t>
    <rPh sb="0" eb="2">
      <t>ジョウスイ</t>
    </rPh>
    <rPh sb="3" eb="6">
      <t>ジギョウショ</t>
    </rPh>
    <phoneticPr fontId="15"/>
  </si>
  <si>
    <t>上水（工事現場）</t>
    <rPh sb="0" eb="2">
      <t>ジョウスイ</t>
    </rPh>
    <rPh sb="3" eb="5">
      <t>コウジ</t>
    </rPh>
    <rPh sb="5" eb="7">
      <t>ゲンバ</t>
    </rPh>
    <phoneticPr fontId="15"/>
  </si>
  <si>
    <t>※負荷の実績は工事現場を含む</t>
    <rPh sb="1" eb="3">
      <t>フカ</t>
    </rPh>
    <rPh sb="4" eb="6">
      <t>ジッセキ</t>
    </rPh>
    <rPh sb="7" eb="9">
      <t>コウジ</t>
    </rPh>
    <rPh sb="9" eb="11">
      <t>ゲンバ</t>
    </rPh>
    <rPh sb="12" eb="13">
      <t>フク</t>
    </rPh>
    <phoneticPr fontId="15"/>
  </si>
  <si>
    <t>建設副産物の再資源化率の向上</t>
    <rPh sb="0" eb="2">
      <t>ケンセツ</t>
    </rPh>
    <rPh sb="2" eb="5">
      <t>フクサンブツ</t>
    </rPh>
    <rPh sb="6" eb="10">
      <t>サイシゲンカ</t>
    </rPh>
    <rPh sb="10" eb="11">
      <t>リツ</t>
    </rPh>
    <rPh sb="12" eb="14">
      <t>コウジョウ</t>
    </rPh>
    <phoneticPr fontId="15"/>
  </si>
  <si>
    <t>環境に配慮した工事の推進</t>
    <rPh sb="0" eb="2">
      <t>カンキョウ</t>
    </rPh>
    <rPh sb="3" eb="5">
      <t>ハイリョ</t>
    </rPh>
    <rPh sb="7" eb="9">
      <t>コウジ</t>
    </rPh>
    <rPh sb="10" eb="12">
      <t>スイシン</t>
    </rPh>
    <phoneticPr fontId="15"/>
  </si>
  <si>
    <t>一般建築業</t>
    <rPh sb="0" eb="2">
      <t>イッパン</t>
    </rPh>
    <rPh sb="2" eb="4">
      <t>ケンチク</t>
    </rPh>
    <rPh sb="4" eb="5">
      <t>ギョウ</t>
    </rPh>
    <phoneticPr fontId="15"/>
  </si>
  <si>
    <t>解体工事、建設副産物</t>
    <rPh sb="0" eb="2">
      <t>カイタイ</t>
    </rPh>
    <rPh sb="2" eb="4">
      <t>コウジ</t>
    </rPh>
    <rPh sb="5" eb="7">
      <t>ケンセツ</t>
    </rPh>
    <rPh sb="7" eb="10">
      <t>フクサンブツ</t>
    </rPh>
    <phoneticPr fontId="15"/>
  </si>
  <si>
    <t>ABC建設株式会社</t>
    <rPh sb="3" eb="5">
      <t>ケンセツ</t>
    </rPh>
    <rPh sb="5" eb="9">
      <t>カブシキガイシャ</t>
    </rPh>
    <phoneticPr fontId="15"/>
  </si>
  <si>
    <t>費　用</t>
    <rPh sb="0" eb="1">
      <t>ヒ</t>
    </rPh>
    <rPh sb="2" eb="3">
      <t>ヨウ</t>
    </rPh>
    <phoneticPr fontId="15"/>
  </si>
  <si>
    <t>・右側に各事業所のデータを記入し、合計値を入れてください。
・あるいは行を追加して事業所ごとのデータを入れ、合計してください。
・事業所ごとに環境経営計画書も作ることをお薦めします。</t>
    <rPh sb="1" eb="3">
      <t>ミギガワ</t>
    </rPh>
    <rPh sb="4" eb="5">
      <t>カク</t>
    </rPh>
    <rPh sb="5" eb="8">
      <t>ジギョウショ</t>
    </rPh>
    <rPh sb="13" eb="15">
      <t>キニュウ</t>
    </rPh>
    <rPh sb="17" eb="20">
      <t>ゴウケイチ</t>
    </rPh>
    <rPh sb="21" eb="22">
      <t>イ</t>
    </rPh>
    <rPh sb="35" eb="36">
      <t>ギョウ</t>
    </rPh>
    <rPh sb="37" eb="39">
      <t>ツイカ</t>
    </rPh>
    <rPh sb="41" eb="44">
      <t>ジギョウショ</t>
    </rPh>
    <rPh sb="51" eb="52">
      <t>イ</t>
    </rPh>
    <rPh sb="54" eb="56">
      <t>ゴウケイ</t>
    </rPh>
    <rPh sb="65" eb="68">
      <t>ジギョウショ</t>
    </rPh>
    <rPh sb="79" eb="80">
      <t>ツク</t>
    </rPh>
    <rPh sb="85" eb="86">
      <t>スス</t>
    </rPh>
    <phoneticPr fontId="15"/>
  </si>
  <si>
    <t>取組結果とその評価、次年度の取組内容</t>
    <rPh sb="0" eb="2">
      <t>トリクミ</t>
    </rPh>
    <rPh sb="2" eb="4">
      <t>ケッカ</t>
    </rPh>
    <rPh sb="7" eb="9">
      <t>ヒョウカ</t>
    </rPh>
    <rPh sb="10" eb="13">
      <t>ジネンド</t>
    </rPh>
    <rPh sb="14" eb="16">
      <t>トリクミ</t>
    </rPh>
    <rPh sb="16" eb="18">
      <t>ナイヨウ</t>
    </rPh>
    <phoneticPr fontId="15"/>
  </si>
  <si>
    <t>　環境経営の取組を発展させるためには，代表者が最終的にエコアクション２１の取組状況を総括するとともに，次年度以降の方向性を示すことが必要です。 
　本要求事項は，代表者が，取組の総括と必要な指示を行うことにより，エコアクション２１の取組をより発展させることを目的としています。</t>
    <phoneticPr fontId="15"/>
  </si>
  <si>
    <t>【ガイドライン要求事項】</t>
  </si>
  <si>
    <t xml:space="preserve">代表者は，定期的にエコアクション２１に基づく環境経営全体の取組状況及びその効果を評価し，以下の項目を含む総括的な見直しを実施し，必要な指示を行う。 
・ 環境経営方針 
・ 環境経営目標及び環境経営計画 
・ 実施体制 </t>
    <phoneticPr fontId="15"/>
  </si>
  <si>
    <t xml:space="preserve">□ 代表者は，エコアクション２１全体の総括的な見直しに必要な情報を収集し，環境経営システムが有効に機能しているか，環境への取組が適切に実施されているかを経営的な視点から，定期的（少なくとも毎年１回）に評価し，見直しを行います。 
□ 評価及び見直しに必要な情報には，環境経営目標の達成状況，環境経営計画の実施及び運用結果，環境関連法規などの遵守状況，外部からの環境に関する苦情や要望などがあります。 
□ 代表者は評価結果に基づき, 経営上の課題とチャンスで明確化した内容を踏まえ, 環境への取組や環境経営システムにおいて成果をあげ，更に発展強化させる点, 環境への取組や環境経営システムにおいて改善すべき点などを抽出し，環境経営方針，環境経営目標，環境経営計画及び実施体制などの見直しを行い，必要に応じて変更に関する指示を行います。 
□ 本要求事項に関する文書類（紙又は電子媒体など）を作成し，適切に管理します。
詳細は要求事項１２（文書類の作成・管理）を参照してください。 </t>
    <phoneticPr fontId="15"/>
  </si>
  <si>
    <t>　＊＊＊＊＊＊＊＊＊＊＊＊＊＊＊＊＊＊＊＊＊＊＊＊＊＊＊＊＊＊＊＊＊＊＊＊＊＊＊＊＊＊＊＊＊＊＊＊＊＊＊＊＊＊＊＊＊＊、本業である○○工事を通じて、地球温暖化問題への取り組みや地域の環境活動に自主的・積極的に取り組みます。
　＊＊＊＊＊＊＊＊＊＊＊＊＊＊＊＊＊＊＊＊＊＊＊＊＊＊＊＊＊＊＊＊＊＊＊＊＊＊＊＊、従業員一丸となって継続的に改善活動に取り組んでまいります。</t>
    <rPh sb="67" eb="69">
      <t>コウジ</t>
    </rPh>
    <rPh sb="154" eb="157">
      <t>ジュウギョウイン</t>
    </rPh>
    <rPh sb="157" eb="159">
      <t>イチガン</t>
    </rPh>
    <rPh sb="163" eb="166">
      <t>ケイゾクテキ</t>
    </rPh>
    <rPh sb="167" eb="169">
      <t>カイゼン</t>
    </rPh>
    <rPh sb="169" eb="171">
      <t>カツドウ</t>
    </rPh>
    <rPh sb="172" eb="173">
      <t>ト</t>
    </rPh>
    <rPh sb="174" eb="175">
      <t>ク</t>
    </rPh>
    <phoneticPr fontId="15"/>
  </si>
  <si>
    <t>環境に配慮した工事に努めます。</t>
    <rPh sb="0" eb="2">
      <t>カンキョウ</t>
    </rPh>
    <rPh sb="3" eb="5">
      <t>ハイリョ</t>
    </rPh>
    <rPh sb="7" eb="9">
      <t>コウジ</t>
    </rPh>
    <rPh sb="10" eb="11">
      <t>ツト</t>
    </rPh>
    <phoneticPr fontId="15"/>
  </si>
  <si>
    <t>・文書化は要求されていません。
・次の観点で考えてみてください。
　①環境を追い風できないか。
　②リスクを回避、軽減できないか。
　③ＢＣＰを策定・運用できないか。
　③EA21の仕組みを使ってやりたいことを実行できないか。
・チャンスや課題への方向を環境経営方針に、具体的なテーマを環境経営目標に展開します。</t>
    <rPh sb="1" eb="4">
      <t>ブンショカ</t>
    </rPh>
    <rPh sb="5" eb="7">
      <t>ヨウキュウ</t>
    </rPh>
    <rPh sb="17" eb="18">
      <t>ツギ</t>
    </rPh>
    <rPh sb="19" eb="21">
      <t>カンテン</t>
    </rPh>
    <rPh sb="22" eb="23">
      <t>カンガ</t>
    </rPh>
    <rPh sb="35" eb="37">
      <t>カンキョウ</t>
    </rPh>
    <rPh sb="38" eb="39">
      <t>オ</t>
    </rPh>
    <rPh sb="40" eb="41">
      <t>カゼ</t>
    </rPh>
    <rPh sb="54" eb="56">
      <t>カイヒ</t>
    </rPh>
    <rPh sb="57" eb="59">
      <t>ケイゲン</t>
    </rPh>
    <rPh sb="72" eb="74">
      <t>サクテイ</t>
    </rPh>
    <rPh sb="75" eb="77">
      <t>ウンヨウ</t>
    </rPh>
    <rPh sb="91" eb="93">
      <t>シク</t>
    </rPh>
    <rPh sb="95" eb="96">
      <t>ツカ</t>
    </rPh>
    <rPh sb="105" eb="107">
      <t>ジッコウ</t>
    </rPh>
    <rPh sb="120" eb="122">
      <t>カダイ</t>
    </rPh>
    <rPh sb="124" eb="126">
      <t>ホウコウ</t>
    </rPh>
    <rPh sb="127" eb="129">
      <t>カンキョウ</t>
    </rPh>
    <rPh sb="129" eb="131">
      <t>ケイエイ</t>
    </rPh>
    <rPh sb="131" eb="133">
      <t>ホウシン</t>
    </rPh>
    <rPh sb="135" eb="138">
      <t>グタイテキ</t>
    </rPh>
    <rPh sb="143" eb="145">
      <t>カンキョウ</t>
    </rPh>
    <rPh sb="145" eb="147">
      <t>ケイエイ</t>
    </rPh>
    <rPh sb="147" eb="149">
      <t>モクヒョウ</t>
    </rPh>
    <rPh sb="150" eb="152">
      <t>テンカイ</t>
    </rPh>
    <phoneticPr fontId="15"/>
  </si>
  <si>
    <t>溶剤使用量削減（あるいは適正管理）</t>
    <rPh sb="0" eb="2">
      <t>ヨウザイ</t>
    </rPh>
    <rPh sb="2" eb="5">
      <t>シヨウリョウ</t>
    </rPh>
    <rPh sb="5" eb="7">
      <t>サクゲン</t>
    </rPh>
    <rPh sb="12" eb="14">
      <t>テキセイ</t>
    </rPh>
    <rPh sb="14" eb="16">
      <t>カンリ</t>
    </rPh>
    <phoneticPr fontId="15"/>
  </si>
  <si>
    <t>車検証</t>
    <rPh sb="0" eb="3">
      <t>シャケンショウ</t>
    </rPh>
    <phoneticPr fontId="15"/>
  </si>
  <si>
    <t>Ｔｈｒｅａｔ（脅威）</t>
    <phoneticPr fontId="15"/>
  </si>
  <si>
    <t>トップへ</t>
    <phoneticPr fontId="15"/>
  </si>
  <si>
    <t>様式：11-02</t>
    <rPh sb="0" eb="2">
      <t>ヨウシキ</t>
    </rPh>
    <phoneticPr fontId="15"/>
  </si>
  <si>
    <t>　（１１．環境上の緊急事態への準備及び対応）</t>
    <rPh sb="5" eb="7">
      <t>カンキョウ</t>
    </rPh>
    <rPh sb="7" eb="8">
      <t>ジョウ</t>
    </rPh>
    <phoneticPr fontId="15"/>
  </si>
  <si>
    <t>作成日：</t>
    <phoneticPr fontId="15"/>
  </si>
  <si>
    <t>2010*/*1**</t>
    <phoneticPr fontId="15"/>
  </si>
  <si>
    <t>　201*年*月**日　午後*時～*時</t>
    <phoneticPr fontId="15"/>
  </si>
  <si>
    <t>内容：</t>
    <phoneticPr fontId="15"/>
  </si>
  <si>
    <t>参加者：</t>
    <phoneticPr fontId="15"/>
  </si>
  <si>
    <t>土のうが大き過ぎ、塞ぎ切れず、一部流出した。
　→土のうの寸法を手順書に記載し、小さいものに変更する。
回収した灯油の処理方法が不明確
→手順書に追記する。</t>
    <phoneticPr fontId="15"/>
  </si>
  <si>
    <t>手順書の変更の必要性：　■有　　□無　　（該当項目を■）</t>
    <phoneticPr fontId="15"/>
  </si>
  <si>
    <t>主な変更内容：</t>
    <phoneticPr fontId="15"/>
  </si>
  <si>
    <t>①用意する土のうの寸法を記入</t>
    <phoneticPr fontId="15"/>
  </si>
  <si>
    <t>×</t>
  </si>
  <si>
    <t>環境管理責任者または事務局は、内部監査員候補を対象に内部監査に必要な力量を持つための教育を行い、内部監査の力量を有するものを内部監査員として選任する。教育記録は様式8-02環境教育訓練記録に残す。</t>
    <rPh sb="0" eb="2">
      <t>カンキョウ</t>
    </rPh>
    <rPh sb="2" eb="4">
      <t>カンリ</t>
    </rPh>
    <rPh sb="4" eb="6">
      <t>セキニン</t>
    </rPh>
    <rPh sb="6" eb="7">
      <t>シャ</t>
    </rPh>
    <rPh sb="10" eb="13">
      <t>ジムキョク</t>
    </rPh>
    <rPh sb="15" eb="17">
      <t>ナイブ</t>
    </rPh>
    <rPh sb="17" eb="19">
      <t>カンサ</t>
    </rPh>
    <rPh sb="19" eb="20">
      <t>イン</t>
    </rPh>
    <rPh sb="20" eb="22">
      <t>コウホ</t>
    </rPh>
    <rPh sb="23" eb="25">
      <t>タイショウ</t>
    </rPh>
    <rPh sb="26" eb="28">
      <t>ナイブ</t>
    </rPh>
    <rPh sb="28" eb="30">
      <t>カンサ</t>
    </rPh>
    <rPh sb="31" eb="33">
      <t>ヒツヨウ</t>
    </rPh>
    <rPh sb="34" eb="36">
      <t>リキリョウ</t>
    </rPh>
    <rPh sb="37" eb="38">
      <t>モ</t>
    </rPh>
    <rPh sb="42" eb="44">
      <t>キョウイク</t>
    </rPh>
    <rPh sb="45" eb="46">
      <t>オコナ</t>
    </rPh>
    <rPh sb="48" eb="50">
      <t>ナイブ</t>
    </rPh>
    <rPh sb="50" eb="52">
      <t>カンサ</t>
    </rPh>
    <rPh sb="53" eb="55">
      <t>リキリョウ</t>
    </rPh>
    <rPh sb="56" eb="57">
      <t>ユウ</t>
    </rPh>
    <rPh sb="62" eb="64">
      <t>ナイブ</t>
    </rPh>
    <rPh sb="64" eb="66">
      <t>カンサ</t>
    </rPh>
    <rPh sb="66" eb="67">
      <t>イン</t>
    </rPh>
    <rPh sb="70" eb="72">
      <t>センニン</t>
    </rPh>
    <rPh sb="75" eb="77">
      <t>キョウイク</t>
    </rPh>
    <rPh sb="77" eb="79">
      <t>キロク</t>
    </rPh>
    <rPh sb="80" eb="82">
      <t>ヨウシキ</t>
    </rPh>
    <rPh sb="86" eb="88">
      <t>カンキョウ</t>
    </rPh>
    <rPh sb="88" eb="90">
      <t>キョウイク</t>
    </rPh>
    <rPh sb="90" eb="92">
      <t>クンレン</t>
    </rPh>
    <rPh sb="92" eb="94">
      <t>キロク</t>
    </rPh>
    <rPh sb="95" eb="96">
      <t>ノコ</t>
    </rPh>
    <phoneticPr fontId="130"/>
  </si>
  <si>
    <t>保管：環境事務局</t>
    <rPh sb="0" eb="2">
      <t>ホカン</t>
    </rPh>
    <rPh sb="3" eb="5">
      <t>カンキョウ</t>
    </rPh>
    <rPh sb="5" eb="8">
      <t>ジムキョク</t>
    </rPh>
    <phoneticPr fontId="15"/>
  </si>
  <si>
    <t>Ｂ</t>
  </si>
  <si>
    <t>５Ｓ（整理、整頓、清掃、清潔、躾）</t>
    <rPh sb="3" eb="5">
      <t>セイリ</t>
    </rPh>
    <rPh sb="6" eb="8">
      <t>セイトン</t>
    </rPh>
    <rPh sb="9" eb="11">
      <t>セイソウ</t>
    </rPh>
    <rPh sb="12" eb="14">
      <t>セイケツ</t>
    </rPh>
    <rPh sb="15" eb="16">
      <t>シツケ</t>
    </rPh>
    <phoneticPr fontId="15"/>
  </si>
  <si>
    <t>排水処理施設
　排水の状況：色、臭気は異状ないか
　（測定値がある場合：規制値を超えていないか）</t>
    <rPh sb="2" eb="4">
      <t>ショリ</t>
    </rPh>
    <rPh sb="4" eb="6">
      <t>シセツ</t>
    </rPh>
    <rPh sb="8" eb="10">
      <t>ハイスイ</t>
    </rPh>
    <rPh sb="11" eb="13">
      <t>ジョウキョウ</t>
    </rPh>
    <rPh sb="14" eb="15">
      <t>イロ</t>
    </rPh>
    <rPh sb="16" eb="18">
      <t>シュウキ</t>
    </rPh>
    <rPh sb="19" eb="21">
      <t>イジョウ</t>
    </rPh>
    <rPh sb="27" eb="30">
      <t>ソクテイチ</t>
    </rPh>
    <rPh sb="33" eb="35">
      <t>バアイ</t>
    </rPh>
    <rPh sb="36" eb="39">
      <t>キセイチ</t>
    </rPh>
    <rPh sb="40" eb="41">
      <t>コ</t>
    </rPh>
    <phoneticPr fontId="15"/>
  </si>
  <si>
    <t>薬品保管庫
　表示：毒物→赤地に白文字、劇物→白地に赤文字
　盗難防止：施錠管理しているか</t>
    <rPh sb="7" eb="9">
      <t>ヒョウジ</t>
    </rPh>
    <rPh sb="20" eb="22">
      <t>ゲキブツ</t>
    </rPh>
    <rPh sb="23" eb="25">
      <t>シロジ</t>
    </rPh>
    <rPh sb="26" eb="27">
      <t>アカ</t>
    </rPh>
    <rPh sb="27" eb="29">
      <t>モジ</t>
    </rPh>
    <rPh sb="31" eb="33">
      <t>トウナン</t>
    </rPh>
    <rPh sb="33" eb="35">
      <t>ボウシ</t>
    </rPh>
    <rPh sb="36" eb="38">
      <t>セジョウ</t>
    </rPh>
    <rPh sb="38" eb="40">
      <t>カンリ</t>
    </rPh>
    <phoneticPr fontId="15"/>
  </si>
  <si>
    <t>危険物置き場
　表示：適切か
　量：規定量を超えていないか
　保管状況：漏れ、飛散等ないか</t>
    <rPh sb="8" eb="10">
      <t>ヒョウジ</t>
    </rPh>
    <rPh sb="11" eb="13">
      <t>テキセツ</t>
    </rPh>
    <rPh sb="16" eb="17">
      <t>リョウ</t>
    </rPh>
    <rPh sb="18" eb="20">
      <t>キテイ</t>
    </rPh>
    <rPh sb="20" eb="21">
      <t>リョウ</t>
    </rPh>
    <rPh sb="22" eb="23">
      <t>コ</t>
    </rPh>
    <rPh sb="31" eb="33">
      <t>ホカン</t>
    </rPh>
    <rPh sb="33" eb="35">
      <t>ジョウキョウ</t>
    </rPh>
    <rPh sb="36" eb="37">
      <t>モ</t>
    </rPh>
    <rPh sb="39" eb="41">
      <t>ヒサン</t>
    </rPh>
    <rPh sb="41" eb="42">
      <t>トウ</t>
    </rPh>
    <phoneticPr fontId="15"/>
  </si>
  <si>
    <t>廃棄物置き場
　表示：産廃は60×60cm以上か
　分別状況：改善の余地はないか</t>
    <rPh sb="8" eb="10">
      <t>ヒョウジ</t>
    </rPh>
    <rPh sb="11" eb="13">
      <t>サンパイ</t>
    </rPh>
    <rPh sb="21" eb="23">
      <t>イジョウ</t>
    </rPh>
    <rPh sb="26" eb="28">
      <t>ブンベツ</t>
    </rPh>
    <rPh sb="28" eb="30">
      <t>ジョウキョウ</t>
    </rPh>
    <rPh sb="31" eb="33">
      <t>カイゼン</t>
    </rPh>
    <rPh sb="34" eb="36">
      <t>ヨチ</t>
    </rPh>
    <phoneticPr fontId="15"/>
  </si>
  <si>
    <r>
      <t>12</t>
    </r>
    <r>
      <rPr>
        <b/>
        <sz val="10"/>
        <color theme="1"/>
        <rFont val="ＭＳ 明朝"/>
        <family val="1"/>
        <charset val="128"/>
      </rPr>
      <t>．環境関連文書の作成・管理</t>
    </r>
    <phoneticPr fontId="15"/>
  </si>
  <si>
    <t>環境への取組の自己チェックリストを活用していますか</t>
    <rPh sb="0" eb="2">
      <t>カンキョウ</t>
    </rPh>
    <rPh sb="4" eb="6">
      <t>トリクミ</t>
    </rPh>
    <rPh sb="7" eb="9">
      <t>ジコ</t>
    </rPh>
    <rPh sb="17" eb="19">
      <t>カツヨウ</t>
    </rPh>
    <phoneticPr fontId="15"/>
  </si>
  <si>
    <t>4-2</t>
    <phoneticPr fontId="130"/>
  </si>
  <si>
    <t>PRTR対象の化学物資が把握されていません</t>
    <rPh sb="4" eb="6">
      <t>タイショウ</t>
    </rPh>
    <rPh sb="7" eb="9">
      <t>カガク</t>
    </rPh>
    <rPh sb="9" eb="11">
      <t>ブッシ</t>
    </rPh>
    <rPh sb="12" eb="14">
      <t>ハアク</t>
    </rPh>
    <phoneticPr fontId="15"/>
  </si>
  <si>
    <t>4-1</t>
    <phoneticPr fontId="130"/>
  </si>
  <si>
    <t xml:space="preserve">４．環境への負荷と環境への取組状況の把握及び評価 </t>
    <phoneticPr fontId="15"/>
  </si>
  <si>
    <t>掲示や朝礼等により、全ての従業員（常駐業者も含む）に周知していますか</t>
    <rPh sb="0" eb="2">
      <t>ケイジ</t>
    </rPh>
    <phoneticPr fontId="15"/>
  </si>
  <si>
    <t>課題とチャンスを方針や目標に展開していますか</t>
    <rPh sb="0" eb="2">
      <t>カダイ</t>
    </rPh>
    <rPh sb="8" eb="10">
      <t>ホウシン</t>
    </rPh>
    <rPh sb="11" eb="13">
      <t>モクヒョウ</t>
    </rPh>
    <rPh sb="14" eb="16">
      <t>テンカイ</t>
    </rPh>
    <phoneticPr fontId="15"/>
  </si>
  <si>
    <t>2-2-</t>
    <phoneticPr fontId="130"/>
  </si>
  <si>
    <t>代表者は課題とチャンスを明確にしていますか</t>
    <rPh sb="0" eb="3">
      <t>ダイヒョウシャ</t>
    </rPh>
    <rPh sb="4" eb="6">
      <t>カダイ</t>
    </rPh>
    <rPh sb="12" eb="14">
      <t>メイカク</t>
    </rPh>
    <phoneticPr fontId="15"/>
  </si>
  <si>
    <t>2-1</t>
    <phoneticPr fontId="130"/>
  </si>
  <si>
    <t>２．代表者による経営上の課題とチャンスの明確化</t>
    <rPh sb="2" eb="5">
      <t>ダイヒョウシャ</t>
    </rPh>
    <rPh sb="8" eb="10">
      <t>ケイエイ</t>
    </rPh>
    <rPh sb="10" eb="11">
      <t>ジョウ</t>
    </rPh>
    <rPh sb="12" eb="14">
      <t>カダイ</t>
    </rPh>
    <rPh sb="20" eb="23">
      <t>メイカクカ</t>
    </rPh>
    <phoneticPr fontId="15"/>
  </si>
  <si>
    <r>
      <t>様式：</t>
    </r>
    <r>
      <rPr>
        <sz val="10"/>
        <rFont val="Century"/>
        <family val="1"/>
      </rPr>
      <t>13-04</t>
    </r>
    <r>
      <rPr>
        <sz val="10"/>
        <rFont val="ＭＳ 明朝"/>
        <family val="1"/>
        <charset val="128"/>
      </rPr>
      <t/>
    </r>
    <phoneticPr fontId="130"/>
  </si>
  <si>
    <t>□化学物質使用量（今期分）</t>
    <rPh sb="1" eb="3">
      <t>カガク</t>
    </rPh>
    <rPh sb="3" eb="5">
      <t>ブッシツ</t>
    </rPh>
    <rPh sb="5" eb="8">
      <t>シヨウリョウ</t>
    </rPh>
    <rPh sb="9" eb="11">
      <t>コンキ</t>
    </rPh>
    <rPh sb="11" eb="12">
      <t>ブン</t>
    </rPh>
    <phoneticPr fontId="15"/>
  </si>
  <si>
    <t>円/kg</t>
    <rPh sb="0" eb="1">
      <t>エン</t>
    </rPh>
    <phoneticPr fontId="15"/>
  </si>
  <si>
    <t>廃棄物の発生抑制につとめ、建設副産物のリサイクル率の向上に努めます。</t>
    <rPh sb="0" eb="3">
      <t>ハイキブツ</t>
    </rPh>
    <rPh sb="4" eb="6">
      <t>ハッセイ</t>
    </rPh>
    <rPh sb="6" eb="8">
      <t>ヨクセイ</t>
    </rPh>
    <rPh sb="13" eb="15">
      <t>ケンセツ</t>
    </rPh>
    <rPh sb="15" eb="18">
      <t>フクサンブツ</t>
    </rPh>
    <rPh sb="24" eb="25">
      <t>リツ</t>
    </rPh>
    <rPh sb="26" eb="28">
      <t>コウジョウ</t>
    </rPh>
    <rPh sb="29" eb="30">
      <t>ツト</t>
    </rPh>
    <phoneticPr fontId="15"/>
  </si>
  <si>
    <t>・経営方針や品質方針と統合してもよい。
・単独でなくてもよい。</t>
    <rPh sb="1" eb="3">
      <t>ケイエイ</t>
    </rPh>
    <rPh sb="3" eb="5">
      <t>ホウシン</t>
    </rPh>
    <rPh sb="6" eb="8">
      <t>ヒンシツ</t>
    </rPh>
    <rPh sb="8" eb="10">
      <t>ホウシン</t>
    </rPh>
    <rPh sb="11" eb="13">
      <t>トウゴウ</t>
    </rPh>
    <rPh sb="21" eb="23">
      <t>タンドク</t>
    </rPh>
    <phoneticPr fontId="15"/>
  </si>
  <si>
    <t>油類・有害物質の保管</t>
    <rPh sb="0" eb="1">
      <t>アブラ</t>
    </rPh>
    <rPh sb="1" eb="2">
      <t>ルイ</t>
    </rPh>
    <rPh sb="3" eb="5">
      <t>ユウガイ</t>
    </rPh>
    <rPh sb="5" eb="7">
      <t>ブッシツ</t>
    </rPh>
    <rPh sb="8" eb="10">
      <t>ホカン</t>
    </rPh>
    <phoneticPr fontId="15"/>
  </si>
  <si>
    <t>はじめに</t>
    <phoneticPr fontId="15"/>
  </si>
  <si>
    <t>・この様式集は、中堅・中小規模の事業者の皆さまがエコアクション21に取り組む際の参考となるように作成したものです。</t>
    <phoneticPr fontId="15"/>
  </si>
  <si>
    <t>・各様式は、皆さまエコアクション21を取り組む際の参考にしていただく一例です。業種や規模、自組織の特性に応じて、自組織に見合った内容に変更してお使いください。</t>
    <phoneticPr fontId="15"/>
  </si>
  <si>
    <t>・この様式集が、皆さまがエコアクション21に取り組む一助となり、経験を重ねられることによって、自組織により適した様式集に改善が加えられることを期待しています。</t>
    <phoneticPr fontId="15"/>
  </si>
  <si>
    <t>業種別ガイドラインへの対応</t>
    <rPh sb="0" eb="2">
      <t>ギョウシュ</t>
    </rPh>
    <rPh sb="2" eb="3">
      <t>ベツ</t>
    </rPh>
    <rPh sb="11" eb="13">
      <t>タイオウ</t>
    </rPh>
    <phoneticPr fontId="15"/>
  </si>
  <si>
    <t>・この様式集を基本として、業種別の要求事項を「環境経営方針」「環境経営計画書」「環境への負荷の自己チェックシート」「環境への取組の自己チェックリスト」「環境関連法規等取りまとめ表」に追加して使用します。</t>
    <rPh sb="7" eb="9">
      <t>キホン</t>
    </rPh>
    <rPh sb="13" eb="15">
      <t>ギョウシュ</t>
    </rPh>
    <rPh sb="15" eb="16">
      <t>ベツ</t>
    </rPh>
    <rPh sb="17" eb="19">
      <t>ヨウキュウ</t>
    </rPh>
    <rPh sb="19" eb="21">
      <t>ジコウ</t>
    </rPh>
    <rPh sb="23" eb="25">
      <t>カンキョウ</t>
    </rPh>
    <rPh sb="25" eb="27">
      <t>ケイエイ</t>
    </rPh>
    <rPh sb="27" eb="29">
      <t>ホウシン</t>
    </rPh>
    <rPh sb="31" eb="33">
      <t>カンキョウ</t>
    </rPh>
    <rPh sb="33" eb="35">
      <t>ケイエイ</t>
    </rPh>
    <rPh sb="35" eb="37">
      <t>ケイカク</t>
    </rPh>
    <rPh sb="37" eb="38">
      <t>ショ</t>
    </rPh>
    <rPh sb="40" eb="42">
      <t>カンキョウ</t>
    </rPh>
    <rPh sb="44" eb="46">
      <t>フカ</t>
    </rPh>
    <rPh sb="47" eb="49">
      <t>ジコ</t>
    </rPh>
    <rPh sb="58" eb="60">
      <t>カンキョウ</t>
    </rPh>
    <rPh sb="62" eb="64">
      <t>トリクミ</t>
    </rPh>
    <rPh sb="65" eb="67">
      <t>ジコ</t>
    </rPh>
    <rPh sb="76" eb="78">
      <t>カンキョウ</t>
    </rPh>
    <rPh sb="78" eb="80">
      <t>カンレン</t>
    </rPh>
    <rPh sb="80" eb="82">
      <t>ホウキ</t>
    </rPh>
    <rPh sb="82" eb="83">
      <t>トウ</t>
    </rPh>
    <rPh sb="83" eb="84">
      <t>ト</t>
    </rPh>
    <rPh sb="88" eb="89">
      <t>ヒョウ</t>
    </rPh>
    <rPh sb="91" eb="93">
      <t>ツイカ</t>
    </rPh>
    <rPh sb="95" eb="97">
      <t>シヨウ</t>
    </rPh>
    <phoneticPr fontId="15"/>
  </si>
  <si>
    <t>複数サイトの場合の様式の使い方</t>
    <rPh sb="0" eb="2">
      <t>フクスウ</t>
    </rPh>
    <rPh sb="6" eb="8">
      <t>バアイ</t>
    </rPh>
    <rPh sb="9" eb="11">
      <t>ヨウシキ</t>
    </rPh>
    <rPh sb="12" eb="13">
      <t>ツカ</t>
    </rPh>
    <rPh sb="14" eb="15">
      <t>カタ</t>
    </rPh>
    <phoneticPr fontId="15"/>
  </si>
  <si>
    <t>・サイトが複数の場合は、組織全体のデータで環境経営計画書と環境経営レポートをまとめてください。
・個々のサイトごとに、負荷記録表と環境経営計画書を追加するか、負荷記録表と環境経営計画書をセットで別のファイルにして使ってください。</t>
    <rPh sb="5" eb="7">
      <t>フクスウ</t>
    </rPh>
    <rPh sb="8" eb="10">
      <t>バアイ</t>
    </rPh>
    <rPh sb="12" eb="14">
      <t>ソシキ</t>
    </rPh>
    <rPh sb="14" eb="16">
      <t>ゼンタイ</t>
    </rPh>
    <rPh sb="21" eb="23">
      <t>カンキョウ</t>
    </rPh>
    <rPh sb="23" eb="25">
      <t>ケイエイ</t>
    </rPh>
    <rPh sb="25" eb="27">
      <t>ケイカク</t>
    </rPh>
    <rPh sb="27" eb="28">
      <t>ショ</t>
    </rPh>
    <rPh sb="29" eb="31">
      <t>カンキョウ</t>
    </rPh>
    <rPh sb="31" eb="33">
      <t>ケイエイ</t>
    </rPh>
    <rPh sb="49" eb="51">
      <t>ココ</t>
    </rPh>
    <rPh sb="106" eb="107">
      <t>ツカ</t>
    </rPh>
    <phoneticPr fontId="15"/>
  </si>
  <si>
    <t>日付と名前</t>
    <rPh sb="0" eb="2">
      <t>ヒヅケ</t>
    </rPh>
    <rPh sb="3" eb="5">
      <t>ナマエ</t>
    </rPh>
    <phoneticPr fontId="15"/>
  </si>
  <si>
    <t>ワンポイント</t>
    <phoneticPr fontId="15"/>
  </si>
  <si>
    <t>各様式には作成日・更新日、制定日・改定日等の日付を入れる</t>
    <rPh sb="0" eb="3">
      <t>カクヨウシキ</t>
    </rPh>
    <rPh sb="5" eb="8">
      <t>サクセイビ</t>
    </rPh>
    <rPh sb="9" eb="12">
      <t>コウシンビ</t>
    </rPh>
    <rPh sb="13" eb="16">
      <t>セイテイビ</t>
    </rPh>
    <rPh sb="17" eb="20">
      <t>カイテイビ</t>
    </rPh>
    <rPh sb="20" eb="21">
      <t>トウ</t>
    </rPh>
    <rPh sb="22" eb="24">
      <t>ヒヅケ</t>
    </rPh>
    <rPh sb="25" eb="26">
      <t>イ</t>
    </rPh>
    <phoneticPr fontId="15"/>
  </si>
  <si>
    <t>4/1　と入力で　20**年4月1日　と表示される</t>
    <rPh sb="5" eb="7">
      <t>ニュウリョク</t>
    </rPh>
    <rPh sb="13" eb="14">
      <t>ネン</t>
    </rPh>
    <rPh sb="15" eb="16">
      <t>ガツ</t>
    </rPh>
    <rPh sb="17" eb="18">
      <t>ニチ</t>
    </rPh>
    <rPh sb="20" eb="22">
      <t>ヒョウジ</t>
    </rPh>
    <phoneticPr fontId="15"/>
  </si>
  <si>
    <t>各様式には作成者、確認者、承認者等の名前を入れる</t>
    <rPh sb="0" eb="3">
      <t>カクヨウシキ</t>
    </rPh>
    <rPh sb="5" eb="8">
      <t>サクセイシャ</t>
    </rPh>
    <rPh sb="9" eb="11">
      <t>カクニン</t>
    </rPh>
    <rPh sb="11" eb="12">
      <t>シャ</t>
    </rPh>
    <rPh sb="13" eb="16">
      <t>ショウニンシャ</t>
    </rPh>
    <rPh sb="16" eb="17">
      <t>トウ</t>
    </rPh>
    <rPh sb="18" eb="20">
      <t>ナマエ</t>
    </rPh>
    <rPh sb="21" eb="22">
      <t>イ</t>
    </rPh>
    <phoneticPr fontId="15"/>
  </si>
  <si>
    <t>準備</t>
    <rPh sb="0" eb="2">
      <t>ジュンビ</t>
    </rPh>
    <phoneticPr fontId="15"/>
  </si>
  <si>
    <t>「トップ」のシートに自組織名と事業期間を入れる</t>
    <rPh sb="10" eb="11">
      <t>ジ</t>
    </rPh>
    <rPh sb="11" eb="13">
      <t>ソシキ</t>
    </rPh>
    <rPh sb="13" eb="14">
      <t>メイ</t>
    </rPh>
    <rPh sb="15" eb="17">
      <t>ジギョウ</t>
    </rPh>
    <rPh sb="17" eb="19">
      <t>キカン</t>
    </rPh>
    <rPh sb="20" eb="21">
      <t>イ</t>
    </rPh>
    <phoneticPr fontId="15"/>
  </si>
  <si>
    <t>「負荷記録表」に事業年度に応じた月を入れる</t>
    <rPh sb="1" eb="3">
      <t>フカ</t>
    </rPh>
    <rPh sb="3" eb="5">
      <t>キロク</t>
    </rPh>
    <rPh sb="5" eb="6">
      <t>ヒョウ</t>
    </rPh>
    <rPh sb="8" eb="10">
      <t>ジギョウ</t>
    </rPh>
    <rPh sb="10" eb="12">
      <t>ネンド</t>
    </rPh>
    <rPh sb="13" eb="14">
      <t>オウ</t>
    </rPh>
    <rPh sb="16" eb="17">
      <t>ツキ</t>
    </rPh>
    <rPh sb="18" eb="19">
      <t>イ</t>
    </rPh>
    <phoneticPr fontId="15"/>
  </si>
  <si>
    <t>作成の手順</t>
    <rPh sb="0" eb="2">
      <t>サクセイ</t>
    </rPh>
    <rPh sb="3" eb="5">
      <t>テジュン</t>
    </rPh>
    <phoneticPr fontId="15"/>
  </si>
  <si>
    <t>構築メニューに従って順次作成する</t>
    <rPh sb="0" eb="2">
      <t>コウチク</t>
    </rPh>
    <rPh sb="7" eb="8">
      <t>シタガ</t>
    </rPh>
    <rPh sb="10" eb="12">
      <t>ジュンジ</t>
    </rPh>
    <rPh sb="12" eb="14">
      <t>サクセイ</t>
    </rPh>
    <phoneticPr fontId="15"/>
  </si>
  <si>
    <t>各様式の右欄外のガイドライン要求事項・構築のポイントを参考にして作成する</t>
    <rPh sb="0" eb="3">
      <t>カクヨウシキ</t>
    </rPh>
    <rPh sb="4" eb="5">
      <t>ミギ</t>
    </rPh>
    <rPh sb="5" eb="7">
      <t>ランガイ</t>
    </rPh>
    <rPh sb="14" eb="16">
      <t>ヨウキュウ</t>
    </rPh>
    <rPh sb="16" eb="18">
      <t>ジコウ</t>
    </rPh>
    <rPh sb="19" eb="21">
      <t>コウチク</t>
    </rPh>
    <rPh sb="27" eb="29">
      <t>サンコウ</t>
    </rPh>
    <rPh sb="32" eb="34">
      <t>サクセイ</t>
    </rPh>
    <phoneticPr fontId="15"/>
  </si>
  <si>
    <t>作成の際は各様式のセルのコメントを参考にする</t>
    <rPh sb="0" eb="2">
      <t>サクセイ</t>
    </rPh>
    <rPh sb="3" eb="4">
      <t>サイ</t>
    </rPh>
    <rPh sb="5" eb="8">
      <t>カクヨウシキ</t>
    </rPh>
    <rPh sb="17" eb="19">
      <t>サンコウ</t>
    </rPh>
    <phoneticPr fontId="15"/>
  </si>
  <si>
    <t>従業員数が概ね100名上の事業所は内部監査が必要なため手順書とチェックリストを準備する</t>
    <rPh sb="0" eb="3">
      <t>ジュウギョウイン</t>
    </rPh>
    <rPh sb="3" eb="4">
      <t>スウ</t>
    </rPh>
    <rPh sb="5" eb="6">
      <t>オオム</t>
    </rPh>
    <rPh sb="10" eb="11">
      <t>メイ</t>
    </rPh>
    <rPh sb="11" eb="12">
      <t>ジョウ</t>
    </rPh>
    <rPh sb="13" eb="16">
      <t>ジギョウショ</t>
    </rPh>
    <rPh sb="17" eb="19">
      <t>ナイブ</t>
    </rPh>
    <rPh sb="19" eb="21">
      <t>カンサ</t>
    </rPh>
    <rPh sb="22" eb="24">
      <t>ヒツヨウ</t>
    </rPh>
    <rPh sb="27" eb="30">
      <t>テジュンショ</t>
    </rPh>
    <rPh sb="39" eb="41">
      <t>ジュンビ</t>
    </rPh>
    <phoneticPr fontId="15"/>
  </si>
  <si>
    <t>年度の切り替え処理</t>
    <rPh sb="0" eb="2">
      <t>ネンド</t>
    </rPh>
    <rPh sb="3" eb="4">
      <t>キ</t>
    </rPh>
    <rPh sb="5" eb="6">
      <t>カ</t>
    </rPh>
    <rPh sb="7" eb="9">
      <t>ショリ</t>
    </rPh>
    <phoneticPr fontId="15"/>
  </si>
  <si>
    <t>今使っている様式集をコピーし、コピーした様式集のファイル名を新年度の名前に書き換える。</t>
    <rPh sb="0" eb="1">
      <t>イマ</t>
    </rPh>
    <rPh sb="1" eb="2">
      <t>ツカ</t>
    </rPh>
    <rPh sb="6" eb="8">
      <t>ヨウシキ</t>
    </rPh>
    <rPh sb="8" eb="9">
      <t>シュウ</t>
    </rPh>
    <rPh sb="20" eb="22">
      <t>ヨウシキ</t>
    </rPh>
    <rPh sb="22" eb="23">
      <t>シュウ</t>
    </rPh>
    <rPh sb="28" eb="29">
      <t>メイ</t>
    </rPh>
    <rPh sb="30" eb="33">
      <t>シンネンド</t>
    </rPh>
    <rPh sb="34" eb="36">
      <t>ナマエ</t>
    </rPh>
    <rPh sb="37" eb="38">
      <t>カ</t>
    </rPh>
    <rPh sb="39" eb="40">
      <t>カ</t>
    </rPh>
    <phoneticPr fontId="15"/>
  </si>
  <si>
    <t>（今使っている様式集をコピーして、コピーした様式集を前年度の記録として保存する考え方でもよい）</t>
    <rPh sb="1" eb="2">
      <t>イマ</t>
    </rPh>
    <rPh sb="2" eb="3">
      <t>ツカ</t>
    </rPh>
    <rPh sb="7" eb="9">
      <t>ヨウシキ</t>
    </rPh>
    <rPh sb="9" eb="10">
      <t>シュウ</t>
    </rPh>
    <rPh sb="22" eb="24">
      <t>ヨウシキ</t>
    </rPh>
    <rPh sb="24" eb="25">
      <t>シュウ</t>
    </rPh>
    <rPh sb="26" eb="29">
      <t>ゼンネンド</t>
    </rPh>
    <rPh sb="30" eb="32">
      <t>キロク</t>
    </rPh>
    <rPh sb="35" eb="37">
      <t>ホゾン</t>
    </rPh>
    <rPh sb="39" eb="40">
      <t>カンガ</t>
    </rPh>
    <rPh sb="41" eb="42">
      <t>カタ</t>
    </rPh>
    <phoneticPr fontId="15"/>
  </si>
  <si>
    <t>新年度の様式集の「トップ」の年度を変更する</t>
    <rPh sb="0" eb="3">
      <t>シンネンド</t>
    </rPh>
    <rPh sb="4" eb="6">
      <t>ヨウシキ</t>
    </rPh>
    <rPh sb="6" eb="7">
      <t>シュウ</t>
    </rPh>
    <rPh sb="14" eb="16">
      <t>ネンド</t>
    </rPh>
    <rPh sb="17" eb="19">
      <t>ヘンコウ</t>
    </rPh>
    <phoneticPr fontId="15"/>
  </si>
  <si>
    <t>「負荷記録表」で基準値・基準年度の変更があれば書き換える</t>
    <rPh sb="1" eb="3">
      <t>フカ</t>
    </rPh>
    <rPh sb="3" eb="5">
      <t>キロク</t>
    </rPh>
    <rPh sb="5" eb="6">
      <t>ヒョウ</t>
    </rPh>
    <rPh sb="8" eb="10">
      <t>キジュン</t>
    </rPh>
    <rPh sb="10" eb="11">
      <t>チ</t>
    </rPh>
    <rPh sb="12" eb="14">
      <t>キジュン</t>
    </rPh>
    <rPh sb="14" eb="16">
      <t>ネンド</t>
    </rPh>
    <rPh sb="17" eb="19">
      <t>ヘンコウ</t>
    </rPh>
    <rPh sb="23" eb="24">
      <t>カ</t>
    </rPh>
    <rPh sb="25" eb="26">
      <t>カ</t>
    </rPh>
    <phoneticPr fontId="15"/>
  </si>
  <si>
    <t>「負荷記録表」の今期のデータを消す</t>
    <rPh sb="1" eb="3">
      <t>フカ</t>
    </rPh>
    <rPh sb="3" eb="5">
      <t>キロク</t>
    </rPh>
    <rPh sb="5" eb="6">
      <t>ヒョウ</t>
    </rPh>
    <rPh sb="8" eb="10">
      <t>コンキ</t>
    </rPh>
    <rPh sb="15" eb="16">
      <t>ケ</t>
    </rPh>
    <phoneticPr fontId="15"/>
  </si>
  <si>
    <t>「負荷記録表」で基準年を変更する場合は「負荷記録表」の基準年のデータを変更する</t>
    <rPh sb="1" eb="3">
      <t>フカ</t>
    </rPh>
    <rPh sb="3" eb="5">
      <t>キロク</t>
    </rPh>
    <rPh sb="5" eb="6">
      <t>ヒョウ</t>
    </rPh>
    <rPh sb="8" eb="10">
      <t>キジュン</t>
    </rPh>
    <rPh sb="10" eb="11">
      <t>ネン</t>
    </rPh>
    <rPh sb="12" eb="14">
      <t>ヘンコウ</t>
    </rPh>
    <rPh sb="16" eb="18">
      <t>バアイ</t>
    </rPh>
    <rPh sb="20" eb="22">
      <t>フカ</t>
    </rPh>
    <rPh sb="22" eb="24">
      <t>キロク</t>
    </rPh>
    <rPh sb="24" eb="25">
      <t>ヒョウ</t>
    </rPh>
    <rPh sb="27" eb="29">
      <t>キジュン</t>
    </rPh>
    <rPh sb="29" eb="30">
      <t>ネン</t>
    </rPh>
    <rPh sb="35" eb="37">
      <t>ヘンコウ</t>
    </rPh>
    <phoneticPr fontId="15"/>
  </si>
  <si>
    <t>「環境経営計画書」の目標を前期実績を考慮して見直す</t>
    <rPh sb="1" eb="3">
      <t>カンキョウ</t>
    </rPh>
    <rPh sb="3" eb="5">
      <t>ケイエイ</t>
    </rPh>
    <rPh sb="5" eb="7">
      <t>ケイカク</t>
    </rPh>
    <rPh sb="7" eb="8">
      <t>ショ</t>
    </rPh>
    <rPh sb="10" eb="12">
      <t>モクヒョウ</t>
    </rPh>
    <rPh sb="13" eb="15">
      <t>ゼンキ</t>
    </rPh>
    <rPh sb="15" eb="17">
      <t>ジッセキ</t>
    </rPh>
    <rPh sb="18" eb="20">
      <t>コウリョ</t>
    </rPh>
    <rPh sb="22" eb="24">
      <t>ミナオ</t>
    </rPh>
    <phoneticPr fontId="15"/>
  </si>
  <si>
    <t>「環境経営計画書」の目標達成手段を見直す</t>
    <rPh sb="1" eb="3">
      <t>カンキョウ</t>
    </rPh>
    <rPh sb="3" eb="5">
      <t>ケイエイ</t>
    </rPh>
    <rPh sb="5" eb="7">
      <t>ケイカク</t>
    </rPh>
    <rPh sb="7" eb="8">
      <t>ショ</t>
    </rPh>
    <rPh sb="10" eb="12">
      <t>モクヒョウ</t>
    </rPh>
    <rPh sb="12" eb="14">
      <t>タッセイ</t>
    </rPh>
    <rPh sb="14" eb="16">
      <t>シュダン</t>
    </rPh>
    <rPh sb="17" eb="19">
      <t>ミナオ</t>
    </rPh>
    <phoneticPr fontId="15"/>
  </si>
  <si>
    <t>⑨</t>
    <phoneticPr fontId="15"/>
  </si>
  <si>
    <t>「環境経営計画書」の確認評価欄を消す</t>
    <rPh sb="1" eb="3">
      <t>カンキョウ</t>
    </rPh>
    <rPh sb="3" eb="5">
      <t>ケイエイ</t>
    </rPh>
    <rPh sb="5" eb="7">
      <t>ケイカク</t>
    </rPh>
    <rPh sb="7" eb="8">
      <t>ショ</t>
    </rPh>
    <rPh sb="10" eb="12">
      <t>カクニン</t>
    </rPh>
    <rPh sb="12" eb="14">
      <t>ヒョウカ</t>
    </rPh>
    <rPh sb="14" eb="15">
      <t>ラン</t>
    </rPh>
    <rPh sb="16" eb="17">
      <t>ケ</t>
    </rPh>
    <phoneticPr fontId="15"/>
  </si>
  <si>
    <t>環境経営レポートの初回審査のため期の途中でまとめる場合の手順</t>
    <rPh sb="0" eb="2">
      <t>カンキョウ</t>
    </rPh>
    <rPh sb="2" eb="4">
      <t>ケイエイ</t>
    </rPh>
    <rPh sb="9" eb="11">
      <t>ショカイ</t>
    </rPh>
    <rPh sb="11" eb="13">
      <t>シンサ</t>
    </rPh>
    <rPh sb="16" eb="17">
      <t>キ</t>
    </rPh>
    <rPh sb="18" eb="20">
      <t>トチュウ</t>
    </rPh>
    <rPh sb="25" eb="27">
      <t>バアイ</t>
    </rPh>
    <rPh sb="28" eb="30">
      <t>テジュン</t>
    </rPh>
    <phoneticPr fontId="15"/>
  </si>
  <si>
    <t>対象期間は年度初めから途中で締めた期間に変更する（年度終了後に年間のレポートをまとめるため、必ず期初からのデータでまとめる）</t>
    <rPh sb="0" eb="2">
      <t>タイショウ</t>
    </rPh>
    <rPh sb="2" eb="4">
      <t>キカン</t>
    </rPh>
    <rPh sb="5" eb="7">
      <t>ネンド</t>
    </rPh>
    <rPh sb="7" eb="8">
      <t>ハジ</t>
    </rPh>
    <rPh sb="11" eb="13">
      <t>トチュウ</t>
    </rPh>
    <rPh sb="14" eb="15">
      <t>シ</t>
    </rPh>
    <rPh sb="17" eb="19">
      <t>キカン</t>
    </rPh>
    <rPh sb="20" eb="22">
      <t>ヘンコウ</t>
    </rPh>
    <rPh sb="25" eb="27">
      <t>ネンド</t>
    </rPh>
    <rPh sb="27" eb="30">
      <t>シュウリョウゴ</t>
    </rPh>
    <rPh sb="31" eb="33">
      <t>ネンカン</t>
    </rPh>
    <rPh sb="46" eb="47">
      <t>カナラ</t>
    </rPh>
    <rPh sb="48" eb="50">
      <t>キショ</t>
    </rPh>
    <phoneticPr fontId="15"/>
  </si>
  <si>
    <t>評価は期初からでも、取組対象期間の数値を用いてもよい</t>
    <rPh sb="0" eb="2">
      <t>ヒョウカ</t>
    </rPh>
    <rPh sb="3" eb="5">
      <t>キショ</t>
    </rPh>
    <rPh sb="10" eb="12">
      <t>トリクミ</t>
    </rPh>
    <rPh sb="12" eb="14">
      <t>タイショウ</t>
    </rPh>
    <rPh sb="14" eb="16">
      <t>キカン</t>
    </rPh>
    <rPh sb="17" eb="19">
      <t>スウチ</t>
    </rPh>
    <rPh sb="20" eb="21">
      <t>モチ</t>
    </rPh>
    <phoneticPr fontId="15"/>
  </si>
  <si>
    <t>表紙の対象期間は期初から途中までの期間に変更する</t>
    <rPh sb="0" eb="2">
      <t>ヒョウシ</t>
    </rPh>
    <rPh sb="3" eb="5">
      <t>タイショウ</t>
    </rPh>
    <rPh sb="5" eb="7">
      <t>キカン</t>
    </rPh>
    <rPh sb="8" eb="10">
      <t>キショ</t>
    </rPh>
    <rPh sb="12" eb="14">
      <t>トチュウ</t>
    </rPh>
    <rPh sb="17" eb="19">
      <t>キカン</t>
    </rPh>
    <rPh sb="20" eb="22">
      <t>ヘンコウ</t>
    </rPh>
    <phoneticPr fontId="15"/>
  </si>
  <si>
    <t>作成（発行）後更新した場合は更新日を入れる</t>
    <rPh sb="0" eb="2">
      <t>サクセイ</t>
    </rPh>
    <rPh sb="3" eb="5">
      <t>ハッコウ</t>
    </rPh>
    <rPh sb="6" eb="7">
      <t>ゴ</t>
    </rPh>
    <rPh sb="7" eb="9">
      <t>コウシン</t>
    </rPh>
    <rPh sb="11" eb="13">
      <t>バアイ</t>
    </rPh>
    <rPh sb="14" eb="17">
      <t>コウシンビ</t>
    </rPh>
    <rPh sb="18" eb="19">
      <t>イ</t>
    </rPh>
    <phoneticPr fontId="15"/>
  </si>
  <si>
    <t>作成の手順テクニック</t>
    <rPh sb="0" eb="2">
      <t>サクセイ</t>
    </rPh>
    <rPh sb="3" eb="5">
      <t>テジュン</t>
    </rPh>
    <phoneticPr fontId="15"/>
  </si>
  <si>
    <t>各様式の不要な行は非表示する（行番号を右クリック→非表示）</t>
    <rPh sb="0" eb="3">
      <t>カクヨウシキ</t>
    </rPh>
    <rPh sb="4" eb="6">
      <t>フヨウ</t>
    </rPh>
    <rPh sb="7" eb="8">
      <t>ギョウ</t>
    </rPh>
    <rPh sb="9" eb="12">
      <t>ヒヒョウジ</t>
    </rPh>
    <rPh sb="15" eb="18">
      <t>ギョウバンゴウ</t>
    </rPh>
    <rPh sb="19" eb="20">
      <t>ミギ</t>
    </rPh>
    <rPh sb="25" eb="28">
      <t>ヒヒョウジ</t>
    </rPh>
    <phoneticPr fontId="15"/>
  </si>
  <si>
    <t>セルの中での改行：alt+enter</t>
    <rPh sb="3" eb="4">
      <t>ナカ</t>
    </rPh>
    <rPh sb="6" eb="8">
      <t>カイギョウ</t>
    </rPh>
    <phoneticPr fontId="15"/>
  </si>
  <si>
    <t>他シートのセルからの自動転記：転記したいセルに＋→目的のセルに移動→enterキー</t>
    <rPh sb="0" eb="1">
      <t>タ</t>
    </rPh>
    <rPh sb="10" eb="12">
      <t>ジドウ</t>
    </rPh>
    <rPh sb="12" eb="14">
      <t>テンキ</t>
    </rPh>
    <rPh sb="15" eb="17">
      <t>テンキ</t>
    </rPh>
    <rPh sb="25" eb="27">
      <t>モクテキ</t>
    </rPh>
    <rPh sb="31" eb="33">
      <t>イドウ</t>
    </rPh>
    <phoneticPr fontId="15"/>
  </si>
  <si>
    <t>データのリンク</t>
    <phoneticPr fontId="15"/>
  </si>
  <si>
    <t>環境経営
計画書</t>
    <rPh sb="0" eb="2">
      <t>カンキョウ</t>
    </rPh>
    <rPh sb="2" eb="4">
      <t>ケイエイ</t>
    </rPh>
    <rPh sb="5" eb="7">
      <t>ケイカク</t>
    </rPh>
    <rPh sb="7" eb="8">
      <t>ショ</t>
    </rPh>
    <phoneticPr fontId="15"/>
  </si>
  <si>
    <t>環境経営
レポート</t>
    <rPh sb="0" eb="2">
      <t>カンキョウ</t>
    </rPh>
    <rPh sb="2" eb="4">
      <t>ケイエイ</t>
    </rPh>
    <phoneticPr fontId="15"/>
  </si>
  <si>
    <t>基準値
今期</t>
    <rPh sb="0" eb="2">
      <t>キジュン</t>
    </rPh>
    <rPh sb="2" eb="3">
      <t>チ</t>
    </rPh>
    <rPh sb="4" eb="6">
      <t>コンキ</t>
    </rPh>
    <phoneticPr fontId="15"/>
  </si>
  <si>
    <t>4負荷(基準年)
4負荷</t>
    <rPh sb="1" eb="3">
      <t>フカ</t>
    </rPh>
    <rPh sb="4" eb="6">
      <t>キジュン</t>
    </rPh>
    <rPh sb="6" eb="7">
      <t>ネン</t>
    </rPh>
    <rPh sb="10" eb="12">
      <t>フカ</t>
    </rPh>
    <phoneticPr fontId="15"/>
  </si>
  <si>
    <t>売上等</t>
    <rPh sb="0" eb="2">
      <t>ウリアゲ</t>
    </rPh>
    <rPh sb="2" eb="3">
      <t>トウ</t>
    </rPh>
    <phoneticPr fontId="15"/>
  </si>
  <si>
    <t>(原単位計算用)</t>
    <rPh sb="1" eb="4">
      <t>ゲンタンイ</t>
    </rPh>
    <rPh sb="4" eb="6">
      <t>ケイサン</t>
    </rPh>
    <rPh sb="6" eb="7">
      <t>ヨウ</t>
    </rPh>
    <phoneticPr fontId="15"/>
  </si>
  <si>
    <t>○○廃棄物</t>
    <rPh sb="2" eb="5">
      <t>ハイキブツ</t>
    </rPh>
    <phoneticPr fontId="15"/>
  </si>
  <si>
    <t>化学物質</t>
    <rPh sb="0" eb="4">
      <t>カガクブッシツ</t>
    </rPh>
    <phoneticPr fontId="15"/>
  </si>
  <si>
    <t>二酸化炭素総排出量</t>
    <rPh sb="0" eb="3">
      <t>ニサンカ</t>
    </rPh>
    <rPh sb="3" eb="5">
      <t>タンソ</t>
    </rPh>
    <rPh sb="5" eb="6">
      <t>ソウ</t>
    </rPh>
    <rPh sb="6" eb="8">
      <t>ハイシュツ</t>
    </rPh>
    <rPh sb="8" eb="9">
      <t>リョウ</t>
    </rPh>
    <phoneticPr fontId="15"/>
  </si>
  <si>
    <t>一般廃棄物総排出量</t>
    <rPh sb="0" eb="2">
      <t>イッパン</t>
    </rPh>
    <rPh sb="2" eb="5">
      <t>ハイキブツ</t>
    </rPh>
    <rPh sb="5" eb="6">
      <t>ソウ</t>
    </rPh>
    <rPh sb="6" eb="8">
      <t>ハイシュツ</t>
    </rPh>
    <rPh sb="8" eb="9">
      <t>リョウ</t>
    </rPh>
    <phoneticPr fontId="15"/>
  </si>
  <si>
    <t>産業廃棄物総排出量</t>
    <rPh sb="0" eb="2">
      <t>サンギョウ</t>
    </rPh>
    <rPh sb="2" eb="5">
      <t>ハイキブツ</t>
    </rPh>
    <rPh sb="5" eb="6">
      <t>ソウ</t>
    </rPh>
    <rPh sb="6" eb="8">
      <t>ハイシュツ</t>
    </rPh>
    <rPh sb="8" eb="9">
      <t>リョウ</t>
    </rPh>
    <phoneticPr fontId="15"/>
  </si>
  <si>
    <t>評価・総括</t>
    <rPh sb="0" eb="2">
      <t>ヒョウカ</t>
    </rPh>
    <rPh sb="3" eb="5">
      <t>ソウカツ</t>
    </rPh>
    <phoneticPr fontId="15"/>
  </si>
  <si>
    <t>計画と評価
次年度取組</t>
    <rPh sb="0" eb="2">
      <t>ケイカク</t>
    </rPh>
    <rPh sb="3" eb="5">
      <t>ヒョウカ</t>
    </rPh>
    <rPh sb="6" eb="9">
      <t>ジネンド</t>
    </rPh>
    <rPh sb="9" eb="11">
      <t>トリクミ</t>
    </rPh>
    <phoneticPr fontId="15"/>
  </si>
  <si>
    <t>環境への負荷の自己チェック表への記録</t>
    <rPh sb="0" eb="2">
      <t>カンキョウ</t>
    </rPh>
    <rPh sb="4" eb="6">
      <t>フカ</t>
    </rPh>
    <rPh sb="7" eb="9">
      <t>ジコ</t>
    </rPh>
    <rPh sb="13" eb="14">
      <t>ヒョウ</t>
    </rPh>
    <rPh sb="16" eb="18">
      <t>キロク</t>
    </rPh>
    <phoneticPr fontId="15"/>
  </si>
  <si>
    <t>環境への取組の自己チェック表の実施</t>
    <rPh sb="0" eb="2">
      <t>カンキョウ</t>
    </rPh>
    <rPh sb="4" eb="6">
      <t>トリクミ</t>
    </rPh>
    <rPh sb="7" eb="9">
      <t>ジコ</t>
    </rPh>
    <rPh sb="13" eb="14">
      <t>ヒョウ</t>
    </rPh>
    <rPh sb="15" eb="17">
      <t>ジッシ</t>
    </rPh>
    <phoneticPr fontId="15"/>
  </si>
  <si>
    <t>様式：4-01　環境への負荷の自己チェッ表（補助資料）</t>
    <rPh sb="20" eb="21">
      <t>ヒョウ</t>
    </rPh>
    <rPh sb="22" eb="24">
      <t>ホジョ</t>
    </rPh>
    <rPh sb="24" eb="26">
      <t>シリョウ</t>
    </rPh>
    <phoneticPr fontId="15"/>
  </si>
  <si>
    <t>環境への負荷の自己チェック表</t>
    <rPh sb="0" eb="2">
      <t>カンキョウ</t>
    </rPh>
    <rPh sb="4" eb="6">
      <t>フカ</t>
    </rPh>
    <rPh sb="7" eb="9">
      <t>ジコ</t>
    </rPh>
    <rPh sb="13" eb="14">
      <t>ヒョウ</t>
    </rPh>
    <phoneticPr fontId="15"/>
  </si>
  <si>
    <t>環境関連法規等取りまとめ表（遵守評価記録）</t>
    <rPh sb="0" eb="2">
      <t>カンキョウ</t>
    </rPh>
    <rPh sb="2" eb="4">
      <t>カンレン</t>
    </rPh>
    <rPh sb="7" eb="8">
      <t>ト</t>
    </rPh>
    <rPh sb="12" eb="13">
      <t>ヒョウ</t>
    </rPh>
    <rPh sb="14" eb="16">
      <t>ジュンシュ</t>
    </rPh>
    <phoneticPr fontId="15"/>
  </si>
  <si>
    <t>ボイラ50Ｌ/時</t>
    <rPh sb="7" eb="8">
      <t>ジ</t>
    </rPh>
    <phoneticPr fontId="15"/>
  </si>
  <si>
    <t>環境関連法規等の遵守評価記録</t>
    <rPh sb="0" eb="2">
      <t>カンキョウ</t>
    </rPh>
    <rPh sb="2" eb="4">
      <t>カンレン</t>
    </rPh>
    <rPh sb="4" eb="7">
      <t>ホウキナド</t>
    </rPh>
    <rPh sb="8" eb="10">
      <t>ジュンシュ</t>
    </rPh>
    <rPh sb="10" eb="12">
      <t>ヒョウカ</t>
    </rPh>
    <rPh sb="12" eb="14">
      <t>キロク</t>
    </rPh>
    <phoneticPr fontId="15"/>
  </si>
  <si>
    <t>（５．環境関連法規などの取りまとめ）</t>
    <rPh sb="3" eb="5">
      <t>カンキョウ</t>
    </rPh>
    <rPh sb="5" eb="7">
      <t>カンレン</t>
    </rPh>
    <rPh sb="7" eb="9">
      <t>ホウキ</t>
    </rPh>
    <rPh sb="12" eb="13">
      <t>ト</t>
    </rPh>
    <phoneticPr fontId="15"/>
  </si>
  <si>
    <t>取りまとめ表</t>
    <rPh sb="0" eb="1">
      <t>ト</t>
    </rPh>
    <rPh sb="5" eb="6">
      <t>ヒョウ</t>
    </rPh>
    <phoneticPr fontId="15"/>
  </si>
  <si>
    <t>　（８．教育・訓練の実施）</t>
    <phoneticPr fontId="15"/>
  </si>
  <si>
    <t>様式：13-02　（１３．取組状況の確認・評価、並びに問題の是正及び予防）</t>
    <rPh sb="0" eb="2">
      <t>ヨウシキ</t>
    </rPh>
    <rPh sb="13" eb="15">
      <t>トリクミ</t>
    </rPh>
    <rPh sb="15" eb="17">
      <t>ジョウキョウ</t>
    </rPh>
    <rPh sb="18" eb="20">
      <t>カクニン</t>
    </rPh>
    <rPh sb="21" eb="23">
      <t>ヒョウカ</t>
    </rPh>
    <rPh sb="24" eb="25">
      <t>ナラ</t>
    </rPh>
    <rPh sb="27" eb="29">
      <t>モンダイ</t>
    </rPh>
    <rPh sb="30" eb="32">
      <t>ゼセイ</t>
    </rPh>
    <rPh sb="32" eb="33">
      <t>オヨ</t>
    </rPh>
    <rPh sb="34" eb="36">
      <t>ヨボウ</t>
    </rPh>
    <phoneticPr fontId="15"/>
  </si>
  <si>
    <t>但し、次の事項は所定の様式を用いてもよい　環境経営目標・計画の未達成：環境経営計画書、苦情：環境コミュニケーション記録</t>
    <rPh sb="21" eb="23">
      <t>カンキョウ</t>
    </rPh>
    <rPh sb="23" eb="25">
      <t>ケイエイ</t>
    </rPh>
    <rPh sb="28" eb="30">
      <t>ケイカク</t>
    </rPh>
    <rPh sb="37" eb="39">
      <t>ケイエイ</t>
    </rPh>
    <rPh sb="46" eb="48">
      <t>カンキョウ</t>
    </rPh>
    <phoneticPr fontId="15"/>
  </si>
  <si>
    <t>問題点（不適合）とは：環境関連法規制の逸脱、決められた事項が守られていない状況、審査員からの指摘事項、その他代表者及び環境管理責任者が問題点として指摘した事項</t>
    <rPh sb="0" eb="3">
      <t>モンダイテン</t>
    </rPh>
    <rPh sb="40" eb="42">
      <t>シンサ</t>
    </rPh>
    <rPh sb="42" eb="43">
      <t>イン</t>
    </rPh>
    <rPh sb="46" eb="48">
      <t>シテキ</t>
    </rPh>
    <rPh sb="48" eb="50">
      <t>ジコウ</t>
    </rPh>
    <rPh sb="53" eb="54">
      <t>タ</t>
    </rPh>
    <phoneticPr fontId="15"/>
  </si>
  <si>
    <t>様式：4-02　環境への取組の自己チェック表</t>
    <rPh sb="8" eb="10">
      <t>カンキョウ</t>
    </rPh>
    <rPh sb="12" eb="14">
      <t>トリクミ</t>
    </rPh>
    <rPh sb="15" eb="17">
      <t>ジコ</t>
    </rPh>
    <rPh sb="21" eb="22">
      <t>ヒョウ</t>
    </rPh>
    <phoneticPr fontId="15"/>
  </si>
  <si>
    <t>組織の環境への取組状況について、本チェック表（Excelファイル）を基に把握してください。</t>
    <rPh sb="0" eb="2">
      <t>ソシキ</t>
    </rPh>
    <rPh sb="3" eb="5">
      <t>カンキョウ</t>
    </rPh>
    <rPh sb="7" eb="9">
      <t>トリクミ</t>
    </rPh>
    <rPh sb="9" eb="11">
      <t>ジョウキョウ</t>
    </rPh>
    <rPh sb="16" eb="17">
      <t>ホン</t>
    </rPh>
    <rPh sb="21" eb="22">
      <t>ヒョウ</t>
    </rPh>
    <rPh sb="34" eb="35">
      <t>モト</t>
    </rPh>
    <rPh sb="36" eb="38">
      <t>ハアク</t>
    </rPh>
    <phoneticPr fontId="15"/>
  </si>
  <si>
    <t>追加する取組がある場合には、それぞれの項目の下の空欄に取組の内容を記入してください。</t>
    <rPh sb="0" eb="2">
      <t>ツイカ</t>
    </rPh>
    <rPh sb="4" eb="6">
      <t>トリクミ</t>
    </rPh>
    <rPh sb="9" eb="11">
      <t>バアイ</t>
    </rPh>
    <rPh sb="19" eb="21">
      <t>コウモク</t>
    </rPh>
    <rPh sb="22" eb="23">
      <t>シタ</t>
    </rPh>
    <rPh sb="24" eb="26">
      <t>クウラン</t>
    </rPh>
    <rPh sb="27" eb="29">
      <t>トリクミ</t>
    </rPh>
    <rPh sb="30" eb="32">
      <t>ナイヨウ</t>
    </rPh>
    <rPh sb="33" eb="35">
      <t>キニュウ</t>
    </rPh>
    <phoneticPr fontId="15"/>
  </si>
  <si>
    <t>関連する取組についてのみ、左の「チェック」の欄に「1」を入力してください。</t>
    <rPh sb="0" eb="2">
      <t>カンレン</t>
    </rPh>
    <rPh sb="4" eb="6">
      <t>トリクミ</t>
    </rPh>
    <rPh sb="13" eb="14">
      <t>ヒダリ</t>
    </rPh>
    <rPh sb="22" eb="23">
      <t>ラン</t>
    </rPh>
    <rPh sb="28" eb="30">
      <t>ニュウリョク</t>
    </rPh>
    <phoneticPr fontId="15"/>
  </si>
  <si>
    <t>「重要度」の欄に、環境経営に著しい効果があると考えられる項目には「3」を、かなり効果がある項目には「2」を、多少効果がある項目には「1」を入力してください。</t>
    <rPh sb="1" eb="4">
      <t>ジュウヨウド</t>
    </rPh>
    <rPh sb="6" eb="7">
      <t>ラン</t>
    </rPh>
    <rPh sb="9" eb="11">
      <t>カンキョウ</t>
    </rPh>
    <rPh sb="11" eb="13">
      <t>ケイエイ</t>
    </rPh>
    <rPh sb="14" eb="15">
      <t>イチジル</t>
    </rPh>
    <rPh sb="17" eb="19">
      <t>コウカ</t>
    </rPh>
    <rPh sb="23" eb="24">
      <t>カンガ</t>
    </rPh>
    <rPh sb="28" eb="30">
      <t>コウモク</t>
    </rPh>
    <rPh sb="40" eb="42">
      <t>コウカ</t>
    </rPh>
    <rPh sb="45" eb="47">
      <t>コウモク</t>
    </rPh>
    <rPh sb="54" eb="56">
      <t>タショウ</t>
    </rPh>
    <rPh sb="56" eb="58">
      <t>コウカ</t>
    </rPh>
    <rPh sb="61" eb="63">
      <t>コウモク</t>
    </rPh>
    <rPh sb="69" eb="71">
      <t>ニュウリョク</t>
    </rPh>
    <phoneticPr fontId="15"/>
  </si>
  <si>
    <t>「取組」の欄に、既に取り組んでいる活動には「2」を、さらに取組が必要は活動には「1」を、取り組んでいない活動には「0」を入力してください。</t>
    <rPh sb="1" eb="3">
      <t>トリクミ</t>
    </rPh>
    <rPh sb="5" eb="6">
      <t>ラン</t>
    </rPh>
    <rPh sb="8" eb="9">
      <t>スデ</t>
    </rPh>
    <rPh sb="10" eb="11">
      <t>ト</t>
    </rPh>
    <rPh sb="12" eb="13">
      <t>ク</t>
    </rPh>
    <rPh sb="17" eb="19">
      <t>カツドウ</t>
    </rPh>
    <rPh sb="29" eb="31">
      <t>トリクミ</t>
    </rPh>
    <rPh sb="32" eb="34">
      <t>ヒツヨウ</t>
    </rPh>
    <rPh sb="35" eb="37">
      <t>カツドウ</t>
    </rPh>
    <rPh sb="44" eb="45">
      <t>ト</t>
    </rPh>
    <rPh sb="46" eb="47">
      <t>ク</t>
    </rPh>
    <rPh sb="52" eb="54">
      <t>カツドウ</t>
    </rPh>
    <rPh sb="60" eb="62">
      <t>ニュウリョク</t>
    </rPh>
    <phoneticPr fontId="15"/>
  </si>
  <si>
    <t>評価点及び結果の点数は、自動で入力されます。</t>
    <rPh sb="0" eb="3">
      <t>ヒョウカテン</t>
    </rPh>
    <rPh sb="3" eb="4">
      <t>オヨ</t>
    </rPh>
    <rPh sb="5" eb="7">
      <t>ケッカ</t>
    </rPh>
    <rPh sb="8" eb="10">
      <t>テンスウ</t>
    </rPh>
    <rPh sb="12" eb="14">
      <t>ジドウ</t>
    </rPh>
    <rPh sb="15" eb="17">
      <t>ニュウリョク</t>
    </rPh>
    <phoneticPr fontId="15"/>
  </si>
  <si>
    <t>重点取組を行う項目に◎〇△を入れてください（◎は今期の環境経営計画書に記載、〇は今期取り組む、△は今後取り組む）</t>
    <rPh sb="0" eb="2">
      <t>ジュウテン</t>
    </rPh>
    <rPh sb="2" eb="4">
      <t>トリクミ</t>
    </rPh>
    <rPh sb="5" eb="6">
      <t>オコナ</t>
    </rPh>
    <rPh sb="7" eb="9">
      <t>コウモク</t>
    </rPh>
    <rPh sb="14" eb="15">
      <t>イ</t>
    </rPh>
    <rPh sb="24" eb="26">
      <t>コンキ</t>
    </rPh>
    <rPh sb="27" eb="29">
      <t>カンキョウ</t>
    </rPh>
    <rPh sb="29" eb="31">
      <t>ケイエイ</t>
    </rPh>
    <rPh sb="31" eb="33">
      <t>ケイカク</t>
    </rPh>
    <rPh sb="33" eb="34">
      <t>ショ</t>
    </rPh>
    <rPh sb="35" eb="37">
      <t>キサイ</t>
    </rPh>
    <rPh sb="40" eb="42">
      <t>コンキ</t>
    </rPh>
    <rPh sb="42" eb="43">
      <t>ト</t>
    </rPh>
    <rPh sb="44" eb="45">
      <t>ク</t>
    </rPh>
    <rPh sb="49" eb="51">
      <t>コンゴ</t>
    </rPh>
    <rPh sb="51" eb="52">
      <t>ト</t>
    </rPh>
    <rPh sb="53" eb="54">
      <t>ク</t>
    </rPh>
    <phoneticPr fontId="15"/>
  </si>
  <si>
    <t>年度環境経営計画策定時及び目標未達成時の挽回策として活用してください。</t>
    <rPh sb="0" eb="2">
      <t>ネンド</t>
    </rPh>
    <rPh sb="2" eb="4">
      <t>カンキョウ</t>
    </rPh>
    <rPh sb="4" eb="6">
      <t>ケイエイ</t>
    </rPh>
    <rPh sb="6" eb="8">
      <t>ケイカク</t>
    </rPh>
    <rPh sb="8" eb="10">
      <t>サクテイ</t>
    </rPh>
    <rPh sb="10" eb="11">
      <t>ジ</t>
    </rPh>
    <rPh sb="11" eb="12">
      <t>オヨ</t>
    </rPh>
    <rPh sb="13" eb="15">
      <t>モクヒョウ</t>
    </rPh>
    <rPh sb="15" eb="18">
      <t>ミタッセイ</t>
    </rPh>
    <rPh sb="18" eb="19">
      <t>ジ</t>
    </rPh>
    <rPh sb="20" eb="22">
      <t>バンカイ</t>
    </rPh>
    <rPh sb="22" eb="23">
      <t>サク</t>
    </rPh>
    <rPh sb="26" eb="28">
      <t>カツヨウ</t>
    </rPh>
    <phoneticPr fontId="15"/>
  </si>
  <si>
    <t>１．事業活動へのインプットに関する項目</t>
    <phoneticPr fontId="15"/>
  </si>
  <si>
    <t>１）省エネルギー（アウトプットである温室効果ガスの排出抑制にも効果がある取組）</t>
    <phoneticPr fontId="15"/>
  </si>
  <si>
    <t>①エネルギーの効率的利用及び日常的なエネルギーの節約</t>
  </si>
  <si>
    <t>ﾁｪｯｸ</t>
    <phoneticPr fontId="15"/>
  </si>
  <si>
    <t>具体的な取組内容</t>
    <rPh sb="0" eb="3">
      <t>グタイテキ</t>
    </rPh>
    <rPh sb="4" eb="6">
      <t>トリク</t>
    </rPh>
    <rPh sb="6" eb="8">
      <t>ナイヨウ</t>
    </rPh>
    <phoneticPr fontId="15"/>
  </si>
  <si>
    <t>取組段階の目安
導入
発展
継続的発展</t>
    <rPh sb="0" eb="1">
      <t>ト</t>
    </rPh>
    <rPh sb="1" eb="2">
      <t>ク</t>
    </rPh>
    <rPh sb="2" eb="4">
      <t>ダンカイ</t>
    </rPh>
    <rPh sb="5" eb="7">
      <t>メヤス</t>
    </rPh>
    <rPh sb="8" eb="10">
      <t>ドウニュウ</t>
    </rPh>
    <rPh sb="11" eb="13">
      <t>ハッテン</t>
    </rPh>
    <rPh sb="14" eb="17">
      <t>ケイゾクテキ</t>
    </rPh>
    <rPh sb="17" eb="19">
      <t>ハッテン</t>
    </rPh>
    <phoneticPr fontId="15"/>
  </si>
  <si>
    <t>重要度</t>
    <rPh sb="0" eb="3">
      <t>ジュウヨウド</t>
    </rPh>
    <phoneticPr fontId="15"/>
  </si>
  <si>
    <t>取組</t>
    <rPh sb="0" eb="2">
      <t>トリクミ</t>
    </rPh>
    <phoneticPr fontId="15"/>
  </si>
  <si>
    <t>評価点</t>
    <rPh sb="0" eb="2">
      <t>ヒョウカ</t>
    </rPh>
    <rPh sb="2" eb="3">
      <t>テン</t>
    </rPh>
    <phoneticPr fontId="15"/>
  </si>
  <si>
    <t>重点取組</t>
    <rPh sb="0" eb="2">
      <t>ジュウテン</t>
    </rPh>
    <rPh sb="2" eb="4">
      <t>トリクミ</t>
    </rPh>
    <phoneticPr fontId="15"/>
  </si>
  <si>
    <t>事務室、工場などの照明は、昼休み、残業時など、不必要な時は消灯している</t>
    <phoneticPr fontId="15"/>
  </si>
  <si>
    <t>導入</t>
    <rPh sb="0" eb="2">
      <t>ドウニュウ</t>
    </rPh>
    <phoneticPr fontId="15"/>
  </si>
  <si>
    <t>ロッカー室や倉庫、使用頻度が低いトイレなど、照明は普段は消灯し、使用時のみ点灯している</t>
    <phoneticPr fontId="15"/>
  </si>
  <si>
    <t>パソコン、コピー機などのOA機器は、省電力設定にしている</t>
  </si>
  <si>
    <t>夜間、休日は、パソコン、プリンターなどの主電源を切っている</t>
  </si>
  <si>
    <t>エレベーターの使用を控え、階段を使用している</t>
    <phoneticPr fontId="15"/>
  </si>
  <si>
    <t>空調の適温化（冷房28℃程度、暖房20℃程度）を徹底している</t>
  </si>
  <si>
    <t>使用していない部屋の空調を停止している</t>
  </si>
  <si>
    <t>ブラインドやカーテンの利用などにより、熱の出入りを調節している</t>
  </si>
  <si>
    <t>夏季における軽装（クールビズ）、冬季における重ね着（ウォームビズ）など服装の工夫をして、冷暖房の使用を抑えている</t>
  </si>
  <si>
    <t>達成時期を定めた具体的な数値目標を設定している</t>
  </si>
  <si>
    <t>緑のカーテンを設置している</t>
  </si>
  <si>
    <t>すだれや庇の取り付けで窓からの日射の侵入を防いでいる</t>
  </si>
  <si>
    <t>屋外機の冷却対策（よしず、日陰、散水など）をしている</t>
  </si>
  <si>
    <t>窓に断熱シート（プチプチマットなど）を貼付け、熱のロスを防いでいる</t>
  </si>
  <si>
    <t>屋上に野菜などを植えて屋上緑化をしている</t>
  </si>
  <si>
    <t>発展</t>
    <rPh sb="0" eb="2">
      <t>ハッテン</t>
    </rPh>
    <phoneticPr fontId="15"/>
  </si>
  <si>
    <t>空調を必要な区域や時間に限定して使用している</t>
  </si>
  <si>
    <t>人感センサー、照度センサー等による管理を行っている</t>
    <rPh sb="7" eb="9">
      <t>ショウド</t>
    </rPh>
    <rPh sb="13" eb="14">
      <t>トウ</t>
    </rPh>
    <rPh sb="17" eb="19">
      <t>カンリ</t>
    </rPh>
    <rPh sb="20" eb="21">
      <t>オコナ</t>
    </rPh>
    <phoneticPr fontId="15"/>
  </si>
  <si>
    <t>間引き照明を実施している</t>
  </si>
  <si>
    <t>既存製造方法を見直し、エネルギーの効率的利用をしている</t>
    <rPh sb="0" eb="2">
      <t>キゾン</t>
    </rPh>
    <rPh sb="2" eb="4">
      <t>セイゾウ</t>
    </rPh>
    <rPh sb="4" eb="6">
      <t>ホウホウ</t>
    </rPh>
    <rPh sb="7" eb="9">
      <t>ミナオ</t>
    </rPh>
    <rPh sb="17" eb="20">
      <t>コウリツテキ</t>
    </rPh>
    <rPh sb="20" eb="22">
      <t>リヨウ</t>
    </rPh>
    <phoneticPr fontId="15"/>
  </si>
  <si>
    <t>継続的発展</t>
    <rPh sb="0" eb="5">
      <t>ケイゾクテキハッテン</t>
    </rPh>
    <phoneticPr fontId="15"/>
  </si>
  <si>
    <t>＜製造工程＞工程間の仕掛かり削減、ラインの並列化や部分統合などにより生産工程の待機時間を短縮している</t>
  </si>
  <si>
    <t>＜製造工程＞前処理、前加工、予熱などを合理化することにより生産工程の時間を短縮している</t>
  </si>
  <si>
    <t>ピークシフトを実施している</t>
  </si>
  <si>
    <t>↑関連する取組についてのみ「1」を入力してください。</t>
    <phoneticPr fontId="15"/>
  </si>
  <si>
    <t>②設備機器などの適正管理</t>
    <phoneticPr fontId="15"/>
  </si>
  <si>
    <t>空調機のフィルターの定期的な清掃・交換など、適正に管理している</t>
    <phoneticPr fontId="15"/>
  </si>
  <si>
    <t>冷暖房終了時間前に熱源機を停止し、装置内の熱を有効利用している（予冷や予熱時には外気の取り入れをしていない）</t>
  </si>
  <si>
    <t>照明器具については、定期的な清掃、交換を行うなど、適正に管理している</t>
  </si>
  <si>
    <t>エレベーターの夜間、休日の部分的停止などを行っている</t>
  </si>
  <si>
    <t>電力不要時には、負荷遮断、変圧器を遮断している</t>
  </si>
  <si>
    <t>熱源機器（冷凍機、ボイラーなど）の冷水・温水出口温度の設定を、運転効率がよくなるよう可能な限り調整をする他、定期点検を行うなど、適正に管理している</t>
  </si>
  <si>
    <t>空気圧縮機については、必要十分なライン圧力に低圧化している</t>
  </si>
  <si>
    <t>外気温度が概ね20～27℃の中間期は、全熱交換器（換気をしながら、冷暖房の熱を回収して再利用する設備）のバイパス運転（普通換気モード、中間制御運転、熱交換ローター停止）を行っている。又は、窓の開閉などにより外気取り入れ量を調整して室温を調節している</t>
  </si>
  <si>
    <t>冬季以外は給湯を停止している</t>
  </si>
  <si>
    <t>共用のコンピューターなどの電源については、管理担当者や使用上のルールを決めるなど、適正に管理している</t>
  </si>
  <si>
    <t>デマンド監視を実施している</t>
  </si>
  <si>
    <t>高効率機器（蓄熱式ヒートポンプなど）を採用している</t>
  </si>
  <si>
    <t>空調：外気浸入による熱損失を防ぐ処置をしている</t>
  </si>
  <si>
    <t>空調：外気利用などで効率の良い運転をしている</t>
  </si>
  <si>
    <t>排熱を利用している</t>
  </si>
  <si>
    <t>③設備の入替・更新時及び施設の改修に当たっての配慮</t>
    <rPh sb="1" eb="3">
      <t>セツビ</t>
    </rPh>
    <rPh sb="4" eb="6">
      <t>イレカエ</t>
    </rPh>
    <rPh sb="7" eb="10">
      <t>コウシンジ</t>
    </rPh>
    <rPh sb="10" eb="11">
      <t>オヨ</t>
    </rPh>
    <rPh sb="12" eb="14">
      <t>シセツ</t>
    </rPh>
    <rPh sb="15" eb="17">
      <t>カイシュウ</t>
    </rPh>
    <rPh sb="18" eb="19">
      <t>ア</t>
    </rPh>
    <rPh sb="23" eb="25">
      <t>ハイリョ</t>
    </rPh>
    <phoneticPr fontId="15"/>
  </si>
  <si>
    <t>昼間の太陽光や人の存在を感知し、必要時のみ点灯する設備を採用している</t>
  </si>
  <si>
    <t>LED照明を採用している</t>
  </si>
  <si>
    <t>複層ガラス、二重サッシなどを採用し、建物の断熱性能を向上させている</t>
  </si>
  <si>
    <t>コピー機、パソコン、プリンターなどのOA機器についは、エネルギー効率の高い機器を導入している</t>
  </si>
  <si>
    <t>あらかじめ設定された時刻や時間帯に、照明の箇所や照度などを自動制御するシステムを導入している</t>
  </si>
  <si>
    <t>熱線吸収ガラス、熱線反射ガラスを採用し、日射を遮断している</t>
  </si>
  <si>
    <t>照明器具の位置を下げるなど照度UPに取り組んでいる</t>
    <phoneticPr fontId="15"/>
  </si>
  <si>
    <t>負荷の変動が予想される動力機器において、回転数制御が可能なインバーターを採用している</t>
  </si>
  <si>
    <t>空気圧縮機、冷凍機、ボイラーなどのエネルギー供給設備については、新規購入及び更新時には省エネルギー型機を導入している</t>
  </si>
  <si>
    <t>換気の際に屋外に排出される熱を回収して利用することのできる全熱交換器を採用している</t>
  </si>
  <si>
    <t>部分換気システムを導入している</t>
  </si>
  <si>
    <t>従来機との比較でAPFの高いヒートポンプエアコンを採用している</t>
  </si>
  <si>
    <t>天然ガスを利用した空調システムなどの省エネルギー型空調設備を導入している</t>
  </si>
  <si>
    <t>天井埋込形エアコンの吹き出しにファンなどを付けて、風を攪乱させる装置を導入している</t>
  </si>
  <si>
    <t>給湯設備の配管などを断熱化している</t>
  </si>
  <si>
    <t>電力損失の少ない高効率変圧器を採用している</t>
  </si>
  <si>
    <t>コージェネレーションシステムを導入している</t>
  </si>
  <si>
    <t>地域冷暖房（地域熱供給）システムを利用している</t>
  </si>
  <si>
    <t>ごみ焼却熱やボイラーなどの廃熱を利用できる回収システムを導入している</t>
  </si>
  <si>
    <t>屋根、壁、床などに断熱材を採用している</t>
  </si>
  <si>
    <t>自然エネルギーの積極的利用を進めている／検討している</t>
  </si>
  <si>
    <t>空調機の屋外機に散水装置を取り付けている（ピークカット対策）</t>
    <phoneticPr fontId="15"/>
  </si>
  <si>
    <t>潜熱回収型湯沸器（熱効率95％）を採用している</t>
  </si>
  <si>
    <t>蒸気配管、加熱装置などの断熱化（保温）している</t>
  </si>
  <si>
    <t>照明器具に個別スイッチ（キャノピースイッチなど）を取り付けている</t>
  </si>
  <si>
    <t>家電製品はトップランナー製品を優先的に選択している（省エネ性能カタログを参考にしている）</t>
  </si>
  <si>
    <t>電力のデマンドコントロールを採用している（ピークカット対策）</t>
  </si>
  <si>
    <t>屋上を遮熱塗装している</t>
  </si>
  <si>
    <t>２）省資源</t>
    <phoneticPr fontId="15"/>
  </si>
  <si>
    <t>社内LAN、データベースなどの利用による文書の電子化に取り組んでいる</t>
  </si>
  <si>
    <t>会議用資料や事務手続書類の簡素化に取り組んでいる</t>
  </si>
  <si>
    <t>打合せや会議の資料などについては、ホワイトボードやプロジェクターの利用により、ペーパーレス化に取り組んでいる</t>
  </si>
  <si>
    <t>印刷物を作成する場合は、その部数が必要最小限の量となるように考慮し、残部が出ないように配慮している</t>
  </si>
  <si>
    <t>両面、集約などの機能を活用した印刷及びコピーを徹底している</t>
  </si>
  <si>
    <t>使用済み用紙、ポスター、カレンダーなどの裏紙が活用できる紙は可能な限り利用するよう工夫している</t>
  </si>
  <si>
    <t>使用済み封筒を再利用している</t>
  </si>
  <si>
    <t>コピー機は、枚数や拡大・縮小の誤りなどのミスコピーを防止するため、使用前に設定を確認するとともに、次に使用する人に配慮し、使用後は必ず設定をリセットしている</t>
  </si>
  <si>
    <t>書面による郵送に代えて電子メールを活用している</t>
  </si>
  <si>
    <t>作成する書類は１枚にまとめる"１枚ベスト運動"に取り組んでいる</t>
    <phoneticPr fontId="15"/>
  </si>
  <si>
    <t>レンタルウエス（工業用ぞうきん）を利用している</t>
  </si>
  <si>
    <t>製品に合わせたスプレーガンの利用で塗料や洗浄剤などの使用量を抑制している</t>
  </si>
  <si>
    <t>生産工程で使用する塗料や洗浄剤などのタンクを集約化することで使用量を抑制する</t>
  </si>
  <si>
    <t>材料加工時による端材などのロスを減らすため、材料取りや設計の見直しなどを行っている</t>
  </si>
  <si>
    <t>溶剤、洗浄剤、触媒といった補助材料を削減するため、原材料の仕様変更などを見直している</t>
  </si>
  <si>
    <t>３）水の効率的利用及び日常的な節水</t>
    <phoneticPr fontId="15"/>
  </si>
  <si>
    <t>節水呼びかけの表示をしている</t>
  </si>
  <si>
    <t>手洗い時、洗い物においては、日常的に節水を励行している</t>
  </si>
  <si>
    <t>社用車の洗車を必要最小限に留め、洗車する場合は節水を励行している</t>
  </si>
  <si>
    <t>トイレに水流し音発生器を取り付けるなど、トイレ用水を節約している</t>
  </si>
  <si>
    <t>蛇口（水栓）をシャワー型にするなど水量を減らす工夫をしている</t>
  </si>
  <si>
    <t>生産工程で使用する水を再利用するための設備を設置し、活用している（中水利用）</t>
  </si>
  <si>
    <t>冷凍機や冷温水発生機などで使用する冷却水について、循環使用している</t>
  </si>
  <si>
    <t>バルブの調整により水量及び水圧の調節を図っている</t>
  </si>
  <si>
    <t>蛇口に節水こま（適量の水を流す機能を持つこま）を設置している</t>
  </si>
  <si>
    <t>水道配管からの漏水を定期的に点検している</t>
  </si>
  <si>
    <t>ホースに手元バルブを取り付けて流し放しを防いでいる</t>
  </si>
  <si>
    <t>自動水栓を取付けている</t>
  </si>
  <si>
    <t>塗装やメッキに使用する洗浄水を多段（カスケード）使用している</t>
  </si>
  <si>
    <t>冷温水発生機、クーリングタワーなどの稼働に伴い使用される水の量が適正に保たれるよう設備の管理を行っている</t>
  </si>
  <si>
    <t>雨水の貯留タンクや雨水利用施設の設置などにより、雨水利用を行っている</t>
  </si>
  <si>
    <t>雨水を地下浸透させる設備（浸透升など）を導入している</t>
  </si>
  <si>
    <t>４）化学物質使用量の抑制及び管理</t>
    <phoneticPr fontId="15"/>
  </si>
  <si>
    <t>屋外での除草剤、殺虫剤の使用の削減に取り組んでいる</t>
  </si>
  <si>
    <t>危険物に該当しない消毒剤を使用している</t>
    <rPh sb="0" eb="3">
      <t>キケンブツ</t>
    </rPh>
    <rPh sb="4" eb="6">
      <t>ガイトウ</t>
    </rPh>
    <rPh sb="9" eb="12">
      <t>ショウドクザイ</t>
    </rPh>
    <rPh sb="13" eb="15">
      <t>シヨウ</t>
    </rPh>
    <phoneticPr fontId="15"/>
  </si>
  <si>
    <t>保管タンク、配管などの漏れ防止を実施している</t>
  </si>
  <si>
    <t>洗浄薬品などは、交換頻度を見直しを行い、使用量の削減に取り組んでいる</t>
    <rPh sb="17" eb="18">
      <t>オコナ</t>
    </rPh>
    <rPh sb="20" eb="23">
      <t>シヨウリョウ</t>
    </rPh>
    <rPh sb="24" eb="26">
      <t>サクゲン</t>
    </rPh>
    <rPh sb="27" eb="28">
      <t>ト</t>
    </rPh>
    <rPh sb="29" eb="30">
      <t>ク</t>
    </rPh>
    <phoneticPr fontId="15"/>
  </si>
  <si>
    <t>燃料油、溶剤、塗料などの揮発を防止するなど、VOCの排出抑制に取り組んでいる</t>
  </si>
  <si>
    <t>有害物質のタンク、パイプ類は漏洩、拡散などを防止できる構造としている</t>
  </si>
  <si>
    <t>化学物質について、その種類、使用量、保管量、使用方法、使用場所、保管場所などを経時的に把握し、記録･管理している</t>
    <phoneticPr fontId="15"/>
  </si>
  <si>
    <t>有害性の化学物質の排出量の計測、推定などを行っている</t>
  </si>
  <si>
    <t>有害性の化学物質の表示を徹底している</t>
  </si>
  <si>
    <t>化学物質の安全性に関する情報伝達のため、SDSにより管理している</t>
  </si>
  <si>
    <t>有害物質のタンク、パイプなどの保守・点検を定期的に行うなど適正管理に努めている</t>
  </si>
  <si>
    <t>＜製造工程＞レイアウト見直しによる使用量の削減をしている</t>
  </si>
  <si>
    <t>１）温室効果ガスの排出抑制、大気汚染などの防止</t>
    <phoneticPr fontId="15"/>
  </si>
  <si>
    <t>都市ガスなどの環境負荷の少ない燃料を優先的に購入、使用している</t>
    <phoneticPr fontId="15"/>
  </si>
  <si>
    <t>自社の車両の運転におけるムダな燃料使用をさけるため、ドライブレコーダーなどを導入し、車両の運転における燃料効率の改善を図っている</t>
  </si>
  <si>
    <t>製品購入の際には、できるだけHFC（ハイドロフルオロカーボン）、PFC（パーフルオロカーボン）、SF６（六フッ化硫黄）などを使用していない製品を選ぶように配慮している</t>
  </si>
  <si>
    <t>HFC（ハイドロフルオロカーボン）、PFC（パーフルオロカーボン）、SF６（六フッ化硫黄）などを使用している製品を廃棄する際の回収に努めている</t>
  </si>
  <si>
    <t>燃料電池システムを導入している</t>
  </si>
  <si>
    <t xml:space="preserve">太陽光発電設備を導入し、太陽エネルギーを電気として利用している </t>
  </si>
  <si>
    <t xml:space="preserve">太陽熱温水器などを導入し、加熱した水を暖房や給湯に利用している </t>
  </si>
  <si>
    <t>マイクロ水力（発電規模100kW程度以下の水力発電）を導入している</t>
    <phoneticPr fontId="15"/>
  </si>
  <si>
    <t>蓄電池やヒートポンプ蓄熱や水素などの蓄エネを行っている</t>
    <rPh sb="0" eb="3">
      <t>チクデンチ</t>
    </rPh>
    <rPh sb="10" eb="12">
      <t>チクネツ</t>
    </rPh>
    <rPh sb="13" eb="15">
      <t>スイソ</t>
    </rPh>
    <rPh sb="18" eb="19">
      <t>チク</t>
    </rPh>
    <rPh sb="22" eb="23">
      <t>オコナ</t>
    </rPh>
    <phoneticPr fontId="15"/>
  </si>
  <si>
    <t>カーボン・オフセットに取り組んでいる商品やサービスを購入又は使用している</t>
  </si>
  <si>
    <t>社用車について、ハイブリッド車や低燃費車、低排出ガス認定車、電気自動車、天然ガス自動車などの低公害車への切替えに取り組んでいる</t>
    <rPh sb="0" eb="3">
      <t>シャヨウシャ</t>
    </rPh>
    <rPh sb="14" eb="15">
      <t>シャ</t>
    </rPh>
    <rPh sb="16" eb="19">
      <t>テイネンピ</t>
    </rPh>
    <rPh sb="19" eb="20">
      <t>シャ</t>
    </rPh>
    <rPh sb="21" eb="24">
      <t>テイハイシュツ</t>
    </rPh>
    <rPh sb="26" eb="29">
      <t>ニンテイシャ</t>
    </rPh>
    <rPh sb="30" eb="32">
      <t>デンキ</t>
    </rPh>
    <rPh sb="32" eb="35">
      <t>ジドウシャ</t>
    </rPh>
    <rPh sb="36" eb="38">
      <t>テンネン</t>
    </rPh>
    <rPh sb="40" eb="43">
      <t>ジドウシャ</t>
    </rPh>
    <rPh sb="46" eb="49">
      <t>テイコウガイ</t>
    </rPh>
    <rPh sb="49" eb="50">
      <t>シャ</t>
    </rPh>
    <rPh sb="52" eb="53">
      <t>キ</t>
    </rPh>
    <rPh sb="53" eb="54">
      <t>カ</t>
    </rPh>
    <rPh sb="56" eb="57">
      <t>ト</t>
    </rPh>
    <rPh sb="58" eb="59">
      <t>ク</t>
    </rPh>
    <phoneticPr fontId="15"/>
  </si>
  <si>
    <t>設備の定期点検と予防保全の実施をしている</t>
  </si>
  <si>
    <t>汚染物質除去装置を設置している</t>
  </si>
  <si>
    <t>大気汚染の少ないプロセスや機器（低NOx燃焼機器など）を採用している</t>
  </si>
  <si>
    <t>日常的に大気汚染防止への配慮（燃焼管理など）を行っている</t>
  </si>
  <si>
    <t>大気汚染について、法令による基準より厳しい自主管理基準を設定し、その遵守に努めている</t>
  </si>
  <si>
    <t>２）廃棄物等の排出抑制、リサイクル、適正処理</t>
  </si>
  <si>
    <t>①廃棄物の発生そのものを抑える取組</t>
  </si>
  <si>
    <t>ゴミ箱の削減、あるいは撤去している</t>
  </si>
  <si>
    <t>ペーパータオルを廃止している</t>
  </si>
  <si>
    <t>廃棄物の分別を徹底をし、可能な場合は売却している</t>
    <rPh sb="2" eb="3">
      <t>ブツ</t>
    </rPh>
    <rPh sb="4" eb="6">
      <t>ブンベツ</t>
    </rPh>
    <rPh sb="12" eb="14">
      <t>カノウ</t>
    </rPh>
    <rPh sb="15" eb="17">
      <t>バアイ</t>
    </rPh>
    <rPh sb="18" eb="20">
      <t>バイキャク</t>
    </rPh>
    <phoneticPr fontId="15"/>
  </si>
  <si>
    <t>使い捨て製品（紙コップ、使い捨て容器入りの弁当など）の使用や購入を抑制している</t>
  </si>
  <si>
    <t>リターナブル容器（ビール瓶、一升瓶など）に入った製品を優先的に購入し、使用している</t>
  </si>
  <si>
    <t>再使用又はリサイクルしやすい製品を優先的に購入し、使用している</t>
  </si>
  <si>
    <t>詰め替え可能な製品の利用や備品の修理などにより、製品などの長期使用を進めている</t>
  </si>
  <si>
    <t>コピー機、パソコン、プリンターなどについて、リサイクルしやすい素材を使用した製品を購入している</t>
  </si>
  <si>
    <t>商品の購入時には、簡易包装のものを優先的に購入している</t>
  </si>
  <si>
    <t>納品の際の梱包、包装資材などの削減に取り組んでいる</t>
  </si>
  <si>
    <t>OA機器などの故障時には、修理可能かどうかをチェックし、可能な限り修理することで長期使用に努めている</t>
  </si>
  <si>
    <t>マイ箸、マイカップ、マイ水筒運動を行っている</t>
  </si>
  <si>
    <t>従業員などにマイバッグ運動を呼びかけている</t>
  </si>
  <si>
    <t>３S（整理・整頓・清掃）活動を実施している</t>
  </si>
  <si>
    <t>帳票など紙類の削減について見直しを行っている</t>
    <rPh sb="4" eb="6">
      <t>カミルイ</t>
    </rPh>
    <rPh sb="7" eb="9">
      <t>サクゲン</t>
    </rPh>
    <rPh sb="13" eb="15">
      <t>ミナオ</t>
    </rPh>
    <rPh sb="17" eb="18">
      <t>オコナ</t>
    </rPh>
    <phoneticPr fontId="15"/>
  </si>
  <si>
    <t>生産工程の歩留まり向上に努めている</t>
  </si>
  <si>
    <t>加工ミスによるロスの低減に努めている</t>
  </si>
  <si>
    <t>廃棄物の重量を正確に把握し、MFCA（マテリアルフローコスト会計）などに基づき廃棄物の原価を計算している</t>
  </si>
  <si>
    <t>廃棄物処理方法の変更をしたり、分別廃棄の徹底を行い、廃棄物を資源化できるようにしている</t>
    <rPh sb="0" eb="3">
      <t>ハイキブツ</t>
    </rPh>
    <rPh sb="3" eb="5">
      <t>ショリ</t>
    </rPh>
    <rPh sb="5" eb="7">
      <t>ホウホウ</t>
    </rPh>
    <rPh sb="8" eb="10">
      <t>ヘンコウ</t>
    </rPh>
    <rPh sb="15" eb="17">
      <t>ブンベツ</t>
    </rPh>
    <rPh sb="17" eb="19">
      <t>ハイキ</t>
    </rPh>
    <rPh sb="20" eb="22">
      <t>テッテイ</t>
    </rPh>
    <rPh sb="23" eb="24">
      <t>オコナ</t>
    </rPh>
    <rPh sb="26" eb="29">
      <t>ハイキブツ</t>
    </rPh>
    <rPh sb="30" eb="33">
      <t>シゲンカ</t>
    </rPh>
    <phoneticPr fontId="15"/>
  </si>
  <si>
    <t>紙、金属缶、ガラスびん、プラスチック、電池などについて、分別回収ボックスの適正配置などにより、ごみの分別を徹底している</t>
  </si>
  <si>
    <t>シュレッダーの使用を機密文書などに限り、シュレッダー処理紙のリサイクルに努めている</t>
  </si>
  <si>
    <t>コピー機、プリンターのトナーカートリッジの回収ルートを確立し、リサイクルを図っている</t>
  </si>
  <si>
    <t>発生したごみは可能な限り、圧縮などを行い、減容している</t>
  </si>
  <si>
    <t>適切なリサイクル業者を特定・選定している</t>
  </si>
  <si>
    <t>メタン発生防止のため、生ごみなどの分別・リサイクルや適正な焼却処分を極力行うことにより、有機物の埋立て処分を抑制している</t>
    <phoneticPr fontId="15"/>
  </si>
  <si>
    <t>生産工程から発生する金属くず、紙くず、廃液、汚泥などの回収・再利用のための設備やラインを設け、活用している</t>
  </si>
  <si>
    <t>③産業廃棄物などの適正処理</t>
    <phoneticPr fontId="15"/>
  </si>
  <si>
    <t>廃棄物焼却の際、塩化ビニールなど焼却に適さない物が混入しないよう徹底するとともに、ばい煙の処理、近隣環境への配慮などを行っている</t>
  </si>
  <si>
    <t>廃棄物を見える化している（量、金額、委託先など）</t>
  </si>
  <si>
    <t>３）排水処理</t>
    <phoneticPr fontId="15"/>
  </si>
  <si>
    <t>排水への有害物質や有機汚濁物質の混入をできるだけ少なくしている</t>
    <rPh sb="0" eb="2">
      <t>ハイスイ</t>
    </rPh>
    <rPh sb="4" eb="8">
      <t>ユウガイブッシツ</t>
    </rPh>
    <rPh sb="9" eb="11">
      <t>ユウキ</t>
    </rPh>
    <rPh sb="11" eb="13">
      <t>オダク</t>
    </rPh>
    <rPh sb="13" eb="15">
      <t>ブッシツ</t>
    </rPh>
    <rPh sb="16" eb="18">
      <t>コンニュウ</t>
    </rPh>
    <rPh sb="24" eb="25">
      <t>スク</t>
    </rPh>
    <phoneticPr fontId="15"/>
  </si>
  <si>
    <t>浄化槽の適切な維持管理を実施している</t>
  </si>
  <si>
    <t>水質汚濁の少ないプロセスや機器（廃液回収・再利用など）を採用している</t>
  </si>
  <si>
    <t>排水処理装置を適切に設置している</t>
  </si>
  <si>
    <t>水質汚濁に関連する法令による基準より厳しい自主管理基準を設定し、その達成に努めている</t>
    <rPh sb="5" eb="7">
      <t>カンレン</t>
    </rPh>
    <phoneticPr fontId="15"/>
  </si>
  <si>
    <t>油水分離槽を設置し、油の分離・回収に努めている</t>
  </si>
  <si>
    <t>年に数回程度油水分離槽の清掃を定期的に行い、油の流出防止に努めている</t>
  </si>
  <si>
    <t>４）その他生活環境に係る保全の取組など</t>
    <phoneticPr fontId="15"/>
  </si>
  <si>
    <t>悪臭防止のため排出口の位置などの配慮を行っている</t>
  </si>
  <si>
    <t>低騒音型機器の使用、防音・防振設備の設置などにより騒音・振動を防止し、日常監視及び測定を実施している</t>
  </si>
  <si>
    <t>３．製品及びサービスに関する項目</t>
    <phoneticPr fontId="15"/>
  </si>
  <si>
    <t>１）グリーン購入（環境に配慮した物品などの購入、使用など）</t>
    <phoneticPr fontId="15"/>
  </si>
  <si>
    <t>再生資源の積極的利用に取り組んでいる</t>
    <rPh sb="0" eb="2">
      <t>サイセイ</t>
    </rPh>
    <rPh sb="2" eb="4">
      <t>シゲン</t>
    </rPh>
    <rPh sb="5" eb="8">
      <t>セッキョクテキ</t>
    </rPh>
    <rPh sb="8" eb="10">
      <t>リヨウ</t>
    </rPh>
    <rPh sb="11" eb="12">
      <t>ト</t>
    </rPh>
    <rPh sb="13" eb="14">
      <t>ク</t>
    </rPh>
    <phoneticPr fontId="15"/>
  </si>
  <si>
    <t>コピー用紙、コンピューター用紙、伝票、事務用箋、印刷物、パンフレット、トイレットペーパー、名刺などの紙について、再生紙又は未利用繊維への転換を図っている</t>
  </si>
  <si>
    <t>節水型の家電製品、水洗トイレなどを積極的に購入している</t>
  </si>
  <si>
    <t>温室効果ガス排出係数の低い小売電気事業者から電力を購入している</t>
  </si>
  <si>
    <t>環境に配慮した物品などの調達に関する方針、基準などを作成し、それらに基づき物品リストを作成し、リストに基づき購入を行っている</t>
  </si>
  <si>
    <t>環境ラベル認定など製品を優先的に購入している</t>
  </si>
  <si>
    <t>省エネルギー基準適合製品を購入している</t>
  </si>
  <si>
    <t>再生材料から作られた製品を優先的に購入、使用している</t>
  </si>
  <si>
    <t>間伐材、未利用資源などを利用した製品を積極的に購入、使用している</t>
  </si>
  <si>
    <t>無漂白製品（衣料品など）、水性塗料などの環境への負荷の少ない製品を優先的に購入、使用している</t>
  </si>
  <si>
    <t>修理や部品交換が可能で、部品の再使用、素材の再生利用が容易な設計の製品を優先的に購入、使用している</t>
  </si>
  <si>
    <t>木材の調達に当たり、跡地の緑化、植林、環境修復が適切に行われていることに配慮している。又は跡地緑化などを考慮している</t>
  </si>
  <si>
    <t>社用車について、ハイブリッド車や低燃費車、低排出ガス認定車、電気自動車、天然ガス自動車などの低公害車への切替えに取り組んでいる（再掲）</t>
    <rPh sb="64" eb="66">
      <t>サイケイ</t>
    </rPh>
    <phoneticPr fontId="15"/>
  </si>
  <si>
    <t>２）製品及びサービスにおける環境配慮</t>
  </si>
  <si>
    <t>①設計、計画などにおける取組</t>
    <phoneticPr fontId="15"/>
  </si>
  <si>
    <t>簡易包装の推進、多重包装の見直しなどを推進している</t>
    <rPh sb="0" eb="2">
      <t>カンイ</t>
    </rPh>
    <rPh sb="2" eb="4">
      <t>ホウソウ</t>
    </rPh>
    <rPh sb="5" eb="7">
      <t>スイシン</t>
    </rPh>
    <rPh sb="8" eb="10">
      <t>タジュウ</t>
    </rPh>
    <rPh sb="10" eb="12">
      <t>ホウソウ</t>
    </rPh>
    <rPh sb="13" eb="15">
      <t>ミナオ</t>
    </rPh>
    <rPh sb="19" eb="21">
      <t>スイシン</t>
    </rPh>
    <phoneticPr fontId="15"/>
  </si>
  <si>
    <t>製品の生産数量と品目を分析するなどして、生産計画を平準化している</t>
  </si>
  <si>
    <t>既存製品についても計画的に製品アセスメントなどを実施している</t>
  </si>
  <si>
    <t>自社独自の環境保全型商品などの開発に積極的に取り組んでいる</t>
  </si>
  <si>
    <t>製品の小型化、軽量化などにより、同一機能に対して資源使用量のミニマム化を指向している</t>
  </si>
  <si>
    <t>製品の長寿命化を指向している</t>
  </si>
  <si>
    <t>製品の使用過程でのエネルギーの削減を指向している</t>
  </si>
  <si>
    <t>②出荷、輸送などにおける取組</t>
    <phoneticPr fontId="15"/>
  </si>
  <si>
    <t>定期点検を着実に実施している</t>
  </si>
  <si>
    <t>製品などの輸送の際には、繰り返し利用できるパレットや通い箱を利用している</t>
  </si>
  <si>
    <t>使用後の製品、容器包装などの回収・リサイクルに取り組んでいる</t>
    <rPh sb="0" eb="3">
      <t>シヨウゴ</t>
    </rPh>
    <rPh sb="4" eb="6">
      <t>セイヒン</t>
    </rPh>
    <rPh sb="7" eb="9">
      <t>ヨウキ</t>
    </rPh>
    <rPh sb="9" eb="11">
      <t>ホウソウ</t>
    </rPh>
    <rPh sb="14" eb="16">
      <t>カイシュウ</t>
    </rPh>
    <rPh sb="23" eb="24">
      <t>ト</t>
    </rPh>
    <rPh sb="25" eb="26">
      <t>ク</t>
    </rPh>
    <phoneticPr fontId="15"/>
  </si>
  <si>
    <t>エコドライブなど運転方法の配慮（急発進・急加速や空ぶかしの排除、駐停車中のエンジン停止など）を励行している</t>
  </si>
  <si>
    <t>共用自転車を導入して、近距離の用務には社用車を使用せず、自転車を利用するように努めている</t>
  </si>
  <si>
    <t>公共交通機関の利用などにより、社用車の使用削減に努めている</t>
  </si>
  <si>
    <t>タイヤの空気圧を定期的に確認し、適正値（メーカー指定の空気圧）を保つように努めている</t>
  </si>
  <si>
    <t>排気ガスや騒音のレベルを抑えるため適正な車輌整備を行っている</t>
  </si>
  <si>
    <t>共同輸配送、帰り荷の確保に取り組んでいる（積載車の納品・引き取り時）</t>
  </si>
  <si>
    <t>発注・輸送（納品・引き取り）の計画化・平準化、行き過ぎた少量・多頻度輸送やジャスト・イン・タイムサービスの見直しを行っている</t>
  </si>
  <si>
    <t>フロン類の漏洩防止のための留意点など、製品に関する環境への負荷を低減するための消費者への情報提供を行っている</t>
  </si>
  <si>
    <t>エコマーク及び自ら制定したマークや宣言などを製品やパンフレットなどに表示している</t>
  </si>
  <si>
    <t>再生資源を使用した商品、再生可能な商品、繰り返し使える商品、省エネ・省資源型の商品、容器包装を簡素化した商品、環境ラベル認定の製品などを重点的に販売している</t>
  </si>
  <si>
    <t>上記商品の販売目標を定め、販売促進に積極的に取り組んでいる</t>
  </si>
  <si>
    <t>消費者などに環境配慮型商品に関する情報を積極的に提供している</t>
  </si>
  <si>
    <t>販売の際に環境配慮型製品の表示、製品アセスメントの結果の表示などを行っている</t>
  </si>
  <si>
    <t>外部から製品の環境負荷に関するデータの提供の依頼があった場合、協力している</t>
  </si>
  <si>
    <t>修理部品の長期的な確保に自主的に取り組んでいる</t>
  </si>
  <si>
    <t>製品の使用時や廃棄時の環境負荷の量をカタログなどに表示している</t>
  </si>
  <si>
    <t>１）生物多様性の保全と持続可能な利用のための取組</t>
    <phoneticPr fontId="15"/>
  </si>
  <si>
    <t>調達する原材料について、認証品（森林認証、漁業認証など）の活用を指向している</t>
  </si>
  <si>
    <t>事業活動が生物多様性に与える影響を公表している</t>
  </si>
  <si>
    <t>事業所周辺の環境や生き物の保全活動（生息地の整備など）を通じ、事業活動を行う地域環境への配慮を行っている</t>
  </si>
  <si>
    <t>敷地内、壁面、屋上などの緑化を行っている（大気浄化、都市気象の緩和にも資する）</t>
    <phoneticPr fontId="15"/>
  </si>
  <si>
    <t>２）環境コミュニケーション及び社会貢献</t>
  </si>
  <si>
    <t>①環境コミュニケーション</t>
  </si>
  <si>
    <t>ウェブサイト上で環境に関する情報を提供する等、消費者などに対して情報提供や啓発活動を行っている</t>
    <rPh sb="21" eb="22">
      <t>トウ</t>
    </rPh>
    <rPh sb="23" eb="26">
      <t>ショウヒシャ</t>
    </rPh>
    <rPh sb="29" eb="30">
      <t>タイ</t>
    </rPh>
    <rPh sb="32" eb="34">
      <t>ジョウホウ</t>
    </rPh>
    <rPh sb="34" eb="36">
      <t>テイキョウ</t>
    </rPh>
    <rPh sb="37" eb="39">
      <t>ケイハツ</t>
    </rPh>
    <rPh sb="39" eb="41">
      <t>カツドウ</t>
    </rPh>
    <rPh sb="42" eb="43">
      <t>オコナ</t>
    </rPh>
    <phoneticPr fontId="15"/>
  </si>
  <si>
    <t xml:space="preserve">行政、地域住民、取引先などへ環境経営レポートを配布している </t>
  </si>
  <si>
    <t>事業活動に伴う重要な環境負荷、環境に関する主要な目標、環境担当者の連絡先などを公表している</t>
  </si>
  <si>
    <t>外部からの情報提供、公表の依頼に対する窓口を置いている</t>
  </si>
  <si>
    <t>意見聴取を定期的に行い、環境への取組の際に考慮している</t>
  </si>
  <si>
    <t>外部関係者の意見を聴取する窓口を設けている</t>
  </si>
  <si>
    <t>人権デューディリジェンスに取組み、情報開示を実施している</t>
    <rPh sb="0" eb="2">
      <t>ジンケン</t>
    </rPh>
    <rPh sb="13" eb="15">
      <t>トリクミ</t>
    </rPh>
    <rPh sb="17" eb="19">
      <t>ジョウホウ</t>
    </rPh>
    <rPh sb="19" eb="21">
      <t>カイジ</t>
    </rPh>
    <rPh sb="22" eb="24">
      <t>ジッシ</t>
    </rPh>
    <phoneticPr fontId="25"/>
  </si>
  <si>
    <t>従業員、顧客、地域社会などの利害関係者を含む人権方針の策定を行っている</t>
    <rPh sb="4" eb="6">
      <t>コキャク</t>
    </rPh>
    <rPh sb="7" eb="9">
      <t>チイキ</t>
    </rPh>
    <rPh sb="9" eb="11">
      <t>シャカイ</t>
    </rPh>
    <rPh sb="14" eb="19">
      <t>リガイカンケイシャ</t>
    </rPh>
    <rPh sb="20" eb="21">
      <t>フク</t>
    </rPh>
    <rPh sb="22" eb="24">
      <t>ジンケン</t>
    </rPh>
    <rPh sb="24" eb="26">
      <t>ホウシン</t>
    </rPh>
    <rPh sb="27" eb="29">
      <t>サクテイ</t>
    </rPh>
    <rPh sb="30" eb="31">
      <t>オコナ</t>
    </rPh>
    <phoneticPr fontId="25"/>
  </si>
  <si>
    <t>同業他社などによる循環型社会形成のための取組などの情報収集を行い、自社内で共有、取組内容の改良に活かしている</t>
    <rPh sb="0" eb="4">
      <t>ドウギョウタシャ</t>
    </rPh>
    <rPh sb="9" eb="12">
      <t>ジュンカンガタ</t>
    </rPh>
    <rPh sb="12" eb="14">
      <t>シャカイ</t>
    </rPh>
    <rPh sb="14" eb="16">
      <t>ケイセイ</t>
    </rPh>
    <rPh sb="20" eb="22">
      <t>トリクミ</t>
    </rPh>
    <rPh sb="25" eb="29">
      <t>ジョウホウシュウシュウ</t>
    </rPh>
    <rPh sb="30" eb="31">
      <t>オコナ</t>
    </rPh>
    <rPh sb="33" eb="35">
      <t>ジシャ</t>
    </rPh>
    <rPh sb="35" eb="36">
      <t>ナイ</t>
    </rPh>
    <rPh sb="37" eb="39">
      <t>キョウユウ</t>
    </rPh>
    <rPh sb="40" eb="42">
      <t>トリクミ</t>
    </rPh>
    <rPh sb="42" eb="44">
      <t>ナイヨウ</t>
    </rPh>
    <rPh sb="45" eb="47">
      <t>カイリョウ</t>
    </rPh>
    <rPh sb="48" eb="49">
      <t>イ</t>
    </rPh>
    <phoneticPr fontId="25"/>
  </si>
  <si>
    <t>SDGｓの目標やターゲットを意識して、中長期の経営計画を策定している</t>
    <rPh sb="5" eb="7">
      <t>モクヒョウ</t>
    </rPh>
    <rPh sb="14" eb="16">
      <t>イシキ</t>
    </rPh>
    <rPh sb="19" eb="22">
      <t>チュウチョウキ</t>
    </rPh>
    <rPh sb="23" eb="25">
      <t>ケイエイ</t>
    </rPh>
    <rPh sb="25" eb="27">
      <t>ケイカク</t>
    </rPh>
    <rPh sb="28" eb="30">
      <t>サクテイ</t>
    </rPh>
    <phoneticPr fontId="25"/>
  </si>
  <si>
    <t>②社会貢献</t>
    <phoneticPr fontId="15"/>
  </si>
  <si>
    <t>地域のボランティア活動などに積極的に参加し、協力や支援を行っている</t>
  </si>
  <si>
    <t>環境に関する研究や活動を行っているサークルなどに対する支援、又は協働を行っている</t>
  </si>
  <si>
    <t>環境に関連する表彰制度を実施している</t>
  </si>
  <si>
    <t>大学に環境関係の寄附講座を開くなど、 研究機関への支援を行っている</t>
  </si>
  <si>
    <t>環境に関する基金・団体の設置、既存の基金・団体を支援している（人材派遣、資金面での援助、従業員の給与の端数を集めた寄付、広報活動への協力など）</t>
  </si>
  <si>
    <t>環境関係の基金などへのマッチングギフト（従業員労働組合などの任意の寄付と同額の寄付を事業主として行うこと）を行っている</t>
  </si>
  <si>
    <t>他社とのBCP策定など、地域社会での連携を強化している</t>
    <rPh sb="0" eb="2">
      <t>タシャ</t>
    </rPh>
    <rPh sb="7" eb="9">
      <t>サクテイ</t>
    </rPh>
    <rPh sb="12" eb="14">
      <t>チイキ</t>
    </rPh>
    <rPh sb="14" eb="16">
      <t>シャカイ</t>
    </rPh>
    <rPh sb="18" eb="20">
      <t>レンケイ</t>
    </rPh>
    <rPh sb="21" eb="23">
      <t>キョウカ</t>
    </rPh>
    <phoneticPr fontId="15"/>
  </si>
  <si>
    <t>３）施主・事業主における建築物の増改築、解体などに当たっての環境配慮</t>
    <rPh sb="25" eb="26">
      <t>ア</t>
    </rPh>
    <phoneticPr fontId="15"/>
  </si>
  <si>
    <t>①設計者及び施工業者（工務店、建設会社など）への依頼・協力要請</t>
    <phoneticPr fontId="15"/>
  </si>
  <si>
    <t>周辺の自然環境（動植物など）への影響を最小限に抑える、又は修復するなど環境に配慮した施工計画の提案を依頼している</t>
  </si>
  <si>
    <t>建築物の老朽化や運用の診断を行い、 改善や環境保全設備の見直しを行っている</t>
  </si>
  <si>
    <t>建築物の耐久性の向上に取り組んでいる</t>
  </si>
  <si>
    <t>排水設備のメンテナンス、 吹き付けアスベストの管理（特に解体時の事前除去）などを行っている</t>
  </si>
  <si>
    <t>様式：4-02</t>
    <rPh sb="0" eb="2">
      <t>ヨウシキ</t>
    </rPh>
    <phoneticPr fontId="15"/>
  </si>
  <si>
    <t>組織の環境への取組状況について、本チェック表（Excelファイル）を基に把握してください。</t>
    <phoneticPr fontId="15"/>
  </si>
  <si>
    <t>追加する取組がある場合には、それぞれの項目の下の空欄に取組の内容を記入してください。</t>
    <phoneticPr fontId="15"/>
  </si>
  <si>
    <t>関連する取組についてのみ、左の「チェック」の欄に「1」を入力してください。なお、企画・計画、仕入・購入等の「段階」については、会社規模などにより、その区分が異なることが考えられ、表の○はあくまでも目安であり、事業者の実情に合わせて判断してください。</t>
    <phoneticPr fontId="15"/>
  </si>
  <si>
    <t>「重要度」の欄に、環境経営に著しい効果があると考えられる項目には「3」を、かなり効果がある項目には「2」を、多少効果がある項目には「1」を入力してください。</t>
    <phoneticPr fontId="15"/>
  </si>
  <si>
    <t>「取組」の欄に、既に取り組んでいる活動には「2」を、さらに取組が必要は活動には「1」を、取り組んでいない活動には「0」を入力してください。</t>
    <phoneticPr fontId="15"/>
  </si>
  <si>
    <t>評価点及び結果の点数は、自動で入力されます。</t>
    <phoneticPr fontId="15"/>
  </si>
  <si>
    <t>チェック</t>
    <phoneticPr fontId="15"/>
  </si>
  <si>
    <t>段階</t>
    <rPh sb="0" eb="2">
      <t>ダンカイ</t>
    </rPh>
    <phoneticPr fontId="15"/>
  </si>
  <si>
    <t>具体的な取組</t>
    <phoneticPr fontId="15"/>
  </si>
  <si>
    <t>大項目結果</t>
    <rPh sb="0" eb="1">
      <t>ダイ</t>
    </rPh>
    <rPh sb="1" eb="3">
      <t>コウモク</t>
    </rPh>
    <rPh sb="3" eb="5">
      <t>ケッカ</t>
    </rPh>
    <phoneticPr fontId="15"/>
  </si>
  <si>
    <t>　環境への取組の自己チェック表【建設業向け】</t>
    <rPh sb="16" eb="19">
      <t>ケンセツギョウ</t>
    </rPh>
    <phoneticPr fontId="15"/>
  </si>
  <si>
    <t>Ⅰ．建設業に関する取組</t>
    <phoneticPr fontId="15"/>
  </si>
  <si>
    <t xml:space="preserve">１．建設業の取組に関する項目 </t>
    <phoneticPr fontId="15"/>
  </si>
  <si>
    <t>１）省エネルギー</t>
    <phoneticPr fontId="15"/>
  </si>
  <si>
    <t>①エネルギーの効率的利用及び日常的なエネルギーの節約</t>
    <phoneticPr fontId="15"/>
  </si>
  <si>
    <t>設計・調達</t>
    <rPh sb="0" eb="2">
      <t>セッケイ</t>
    </rPh>
    <rPh sb="3" eb="5">
      <t>チョウタツ</t>
    </rPh>
    <phoneticPr fontId="15"/>
  </si>
  <si>
    <t>施工管理</t>
    <rPh sb="0" eb="2">
      <t>セコウ</t>
    </rPh>
    <rPh sb="2" eb="4">
      <t>カンリ</t>
    </rPh>
    <phoneticPr fontId="15"/>
  </si>
  <si>
    <t>保守点検</t>
    <rPh sb="0" eb="2">
      <t>ホシュ</t>
    </rPh>
    <rPh sb="2" eb="4">
      <t>テンケン</t>
    </rPh>
    <phoneticPr fontId="15"/>
  </si>
  <si>
    <t>施工方法や作業方法を見直し、エネルギーの効率的利用をしている</t>
    <phoneticPr fontId="15"/>
  </si>
  <si>
    <t>ICTの活用など、既存の工法を変更し、エネルギーの消費を抑えている</t>
    <phoneticPr fontId="15"/>
  </si>
  <si>
    <t>建設現場の作業規模に応じた建設機械などの種類や規格を用いることでエネルギーの消費を抑えている</t>
    <phoneticPr fontId="15"/>
  </si>
  <si>
    <t>生コンクリートの打設など、気温や湿度、天候、季節に左右される工種は、最適時期に施工するよう工程を工夫している</t>
    <phoneticPr fontId="15"/>
  </si>
  <si>
    <t>運搬計画を見直し、エネルギー消費の少ない運搬を行っている</t>
    <phoneticPr fontId="15"/>
  </si>
  <si>
    <t>使用する建設機械、機械を効率的使用の観点からから見直し、エネルギーの消費を抑えている（建設機械を大型化し作業日数を短縮する、資材納入車両を大型化し運搬回数を減少させる、連絡車を普通自動車から軽自動車に変更する、鉄骨材を設計変更により軽量化しクレーンを小型化する等）</t>
    <phoneticPr fontId="15"/>
  </si>
  <si>
    <t>建設副産物、建設発生土、資材の運搬場所、運搬ルートを見直し、運搬・輸送距離の短縮を図っている</t>
    <phoneticPr fontId="15"/>
  </si>
  <si>
    <t>仮設照明は白熱球を取りやめ、LEDに切り替える</t>
    <phoneticPr fontId="15"/>
  </si>
  <si>
    <t>②建設機械及び設備機器などの適正管理</t>
    <phoneticPr fontId="15"/>
  </si>
  <si>
    <t>建設機械（ショベル、ブルドーザー、クレーンなど）の省燃費運転を行っている</t>
    <phoneticPr fontId="15"/>
  </si>
  <si>
    <t>建設機械の事前事後の点検整備を怠りなく行っている</t>
    <phoneticPr fontId="15"/>
  </si>
  <si>
    <t>排出車両（ダンプトラックなど）における過積載を行わないよう教育し、監視している</t>
    <phoneticPr fontId="15"/>
  </si>
  <si>
    <t>エンジンオイルは環境に配慮した製品を用いている</t>
    <phoneticPr fontId="15"/>
  </si>
  <si>
    <t>バイオ燃料（廃食用油からの再生燃料など）も現場車両に用いている</t>
    <phoneticPr fontId="15"/>
  </si>
  <si>
    <t>ハイブリット建機、電気駆動建機などを導入している</t>
    <phoneticPr fontId="15"/>
  </si>
  <si>
    <t>低騒音、低振動建機を利用している</t>
    <phoneticPr fontId="15"/>
  </si>
  <si>
    <t>施工に合わせて、スプレーガンなどの利用で塗料や洗浄剤などの使用量を抑制している</t>
    <phoneticPr fontId="15"/>
  </si>
  <si>
    <t>仮設材料を工夫し、安全を重視しつつ再利用するなど環境に配慮している</t>
    <rPh sb="0" eb="2">
      <t>カセツ</t>
    </rPh>
    <rPh sb="2" eb="4">
      <t>ザイリョウ</t>
    </rPh>
    <rPh sb="5" eb="7">
      <t>クフウ</t>
    </rPh>
    <rPh sb="9" eb="11">
      <t>アンゼン</t>
    </rPh>
    <rPh sb="12" eb="14">
      <t>ジュウシ</t>
    </rPh>
    <rPh sb="17" eb="20">
      <t>サイリヨウ</t>
    </rPh>
    <rPh sb="24" eb="26">
      <t>カンキョウ</t>
    </rPh>
    <rPh sb="27" eb="29">
      <t>ハイリョ</t>
    </rPh>
    <phoneticPr fontId="15"/>
  </si>
  <si>
    <t>建設発生土の場内利用や、再利用を図る工夫をしている</t>
    <rPh sb="0" eb="2">
      <t>ケンセツ</t>
    </rPh>
    <rPh sb="2" eb="5">
      <t>ハッセイド</t>
    </rPh>
    <rPh sb="6" eb="8">
      <t>ジョウナイ</t>
    </rPh>
    <rPh sb="8" eb="10">
      <t>リヨウ</t>
    </rPh>
    <rPh sb="12" eb="15">
      <t>サイリヨウ</t>
    </rPh>
    <rPh sb="16" eb="17">
      <t>ハカ</t>
    </rPh>
    <rPh sb="18" eb="20">
      <t>クフウ</t>
    </rPh>
    <phoneticPr fontId="15"/>
  </si>
  <si>
    <t>建設現場など（道路路面への散水など）や資機材置場で使用する水を再利用するための設備を設置し、活用している（中水利用）</t>
    <phoneticPr fontId="15"/>
  </si>
  <si>
    <t>粉塵飛散防止のための散水や打ち水によるクールダウンには雨水や中水を有効に利用している</t>
    <phoneticPr fontId="15"/>
  </si>
  <si>
    <t>雨水の貯留タンクや雨水利用施設の設置などにより、雨水利用を行っている</t>
    <phoneticPr fontId="15"/>
  </si>
  <si>
    <t>舗装工事の舗設で使用する散水用の水は、排水路の水や雨水などを利用している</t>
    <phoneticPr fontId="15"/>
  </si>
  <si>
    <t>街路樹や公園緑化の植栽工事で使用する散水用の水は、排水路の水や雨水などを利用している</t>
    <phoneticPr fontId="15"/>
  </si>
  <si>
    <t>建設機械などの洗車には、排水路の水や雨水などを利用している</t>
    <phoneticPr fontId="15"/>
  </si>
  <si>
    <t>建設機械などを洗車する場合は、泥などを落としてから行っている</t>
    <phoneticPr fontId="15"/>
  </si>
  <si>
    <t>建設機械などの洗車などに使用するホースの先には、ストッパーを付けている</t>
    <phoneticPr fontId="15"/>
  </si>
  <si>
    <t>建設現場などで使用する有害性の化学物質（塗料に含まれるシンナーやトルエン、硬化剤に含まれるアシン類など）は、流出防止対策を徹底している</t>
    <phoneticPr fontId="15"/>
  </si>
  <si>
    <t>建設現場などで使用する有害性の化学物質（塗料に含まれるシンナーやトルエン、硬化剤に含まれるアシン類など）の拡散防止対策を徹底している</t>
    <phoneticPr fontId="15"/>
  </si>
  <si>
    <t>接着剤、防水剤、塗料などに含まれる有害性の化学物質（塗料に含まれるシンナーやトルエン、硬化剤に含まれるアシン類など）の削減に取り組んでいる</t>
    <phoneticPr fontId="15"/>
  </si>
  <si>
    <t>建設現場などで使用する化学物質は、生分解性などの環境にやさしい製品の使用促進を行っている</t>
    <phoneticPr fontId="15"/>
  </si>
  <si>
    <t>建設現場などにおける化学物質は必要最小限の使用量とし、保管は原則行わないようにしている</t>
    <phoneticPr fontId="15"/>
  </si>
  <si>
    <t>消毒用アルコールを非危険物のものにしている</t>
    <phoneticPr fontId="15"/>
  </si>
  <si>
    <t>保管タンク、配管などの漏れ防止を実施している</t>
    <phoneticPr fontId="15"/>
  </si>
  <si>
    <t>洗浄薬品などは、交換頻度の見直を行っている（品質維持必須）</t>
    <phoneticPr fontId="15"/>
  </si>
  <si>
    <t>燃料油、溶剤、塗料などは揮発を防止するなど、VOCの排出抑制に取り組んでいる</t>
    <phoneticPr fontId="15"/>
  </si>
  <si>
    <t>２．事業活動からのアウトプットに関する項目</t>
    <phoneticPr fontId="15"/>
  </si>
  <si>
    <t>燃料消費の少ない施工方法や作業方法を採用している</t>
    <phoneticPr fontId="15"/>
  </si>
  <si>
    <t>施工方法や作業方法によって、燃料消費の少ない建設機械などや設備機器を選定している</t>
    <phoneticPr fontId="15"/>
  </si>
  <si>
    <t>燃料消費の少ない建設機械などや設備機器の組み合わせを推進している</t>
    <phoneticPr fontId="15"/>
  </si>
  <si>
    <t>燃料消費の少ない運搬経路や資材搬入経路を検討し、採用している</t>
    <phoneticPr fontId="15"/>
  </si>
  <si>
    <t>建設車両のタイヤ空気圧の適正維持を行っている</t>
    <phoneticPr fontId="15"/>
  </si>
  <si>
    <t>建設機械などの省エネ運転を推進している</t>
    <phoneticPr fontId="15"/>
  </si>
  <si>
    <t>建設機械などのアイドリングストップを行っている</t>
    <phoneticPr fontId="15"/>
  </si>
  <si>
    <t>国土交通省の建設施工における地球温暖化防止の手引きに従い、取り組んでいる</t>
    <phoneticPr fontId="15"/>
  </si>
  <si>
    <t>低炭素型建設機械の導入を図っている</t>
    <phoneticPr fontId="15"/>
  </si>
  <si>
    <t>燃料消費の少ない工法への変更に取り組んでいる</t>
    <phoneticPr fontId="15"/>
  </si>
  <si>
    <t>情報化施工による低燃費施工の導入を図っている</t>
    <phoneticPr fontId="15"/>
  </si>
  <si>
    <t>排出ガス低減効果のある燃料やオイルを使用している</t>
    <phoneticPr fontId="15"/>
  </si>
  <si>
    <t>建設機械などの定期的自主点検の他、施工開始時などに点検を実施している</t>
    <phoneticPr fontId="15"/>
  </si>
  <si>
    <t>定期的に吸気口の清掃をしている</t>
    <phoneticPr fontId="15"/>
  </si>
  <si>
    <t>設備の定期点検と予防保全の実施をしている</t>
    <phoneticPr fontId="15"/>
  </si>
  <si>
    <t>汚染物質除去装置を設置している</t>
    <phoneticPr fontId="15"/>
  </si>
  <si>
    <t>２）廃棄物などの排出抑制、リサイクル、適正処理</t>
    <phoneticPr fontId="15"/>
  </si>
  <si>
    <t>①廃棄物の発生そのものを抑える取組</t>
    <phoneticPr fontId="15"/>
  </si>
  <si>
    <t xml:space="preserve">施工温度の影響による品質劣化を防ぐため温度管理を徹底している </t>
    <phoneticPr fontId="15"/>
  </si>
  <si>
    <t>施工方法や作業方法を見直し、廃棄物の発生量の抑制に取り組んでいる</t>
    <phoneticPr fontId="15"/>
  </si>
  <si>
    <t>施工時、作業時における資材ロスの低減に努めている</t>
    <phoneticPr fontId="15"/>
  </si>
  <si>
    <t>廃棄物の発生量の把握と削減目標を設定している（維持管理含む）</t>
    <phoneticPr fontId="15"/>
  </si>
  <si>
    <t>劣化などによる不良在庫を減らすため、在庫数量の適正化など在庫管理を徹底している</t>
    <phoneticPr fontId="15"/>
  </si>
  <si>
    <t>電子マニュフェストを導入している</t>
    <phoneticPr fontId="15"/>
  </si>
  <si>
    <t>施工管理の出来型管理計画時に、設計基準に上乗せした自主基準を設けて、生コンクリートやアスファルト・コンクリートの廃棄を抑制している</t>
    <phoneticPr fontId="15"/>
  </si>
  <si>
    <t>建設資材発注時に使用数量を再チェックし、残余建設資材の廃棄を抑制している</t>
    <phoneticPr fontId="15"/>
  </si>
  <si>
    <t>建設現場などで発生する建設副産物の再利用率向上のため、分別などを行い、工夫をしている（建設発生木材のチップ化など建設資材として再利用している）</t>
    <phoneticPr fontId="15"/>
  </si>
  <si>
    <t>建設現場などで発生する混合廃棄物を分解などして分別し、リユース、リサイクルしている</t>
    <phoneticPr fontId="15"/>
  </si>
  <si>
    <t>建設現場などで発生する廃棄物を混合廃棄物としないよう徹底している</t>
    <phoneticPr fontId="15"/>
  </si>
  <si>
    <t>建設現場などで周辺の生活環境に影響の少ない時間帯での施工を行っている</t>
    <phoneticPr fontId="15"/>
  </si>
  <si>
    <t>建設現場などで周辺の生活環境に影響の少ない施工方法や作業方法を検討し、施工している</t>
    <phoneticPr fontId="15"/>
  </si>
  <si>
    <t>建設現場などで周辺の生活環境に影響の少ない工法を提案し、採用している</t>
    <phoneticPr fontId="15"/>
  </si>
  <si>
    <t>木材の調達（伐採）に当たり、跡地の緑化、植林、環境修復が適切に行われていることに配慮している。又は跡地緑化などを考慮している</t>
    <phoneticPr fontId="15"/>
  </si>
  <si>
    <t>環境負荷の少ない建築材（合板型枠などの木材、高炉セメント、エコセメント、再生素材など）の調達を行っている</t>
    <phoneticPr fontId="15"/>
  </si>
  <si>
    <t>地域産の木材などを積極的に購入し、使用している</t>
    <phoneticPr fontId="15"/>
  </si>
  <si>
    <t>再生可能、有害性の化学物質（塗料に含まれるシンナー等）の含有量が少ないなどの建設資材などを購入している</t>
    <phoneticPr fontId="15"/>
  </si>
  <si>
    <t>森林認証などがついた建設資材を用いるよう、グリーン購入を行っている</t>
    <phoneticPr fontId="15"/>
  </si>
  <si>
    <t>２）施工・販売・提供する製品及びサービスにおける環境配慮</t>
    <phoneticPr fontId="15"/>
  </si>
  <si>
    <t>①施工などにおける取組</t>
    <phoneticPr fontId="15"/>
  </si>
  <si>
    <t>建設現場などで事前環境調査の実施及び対策を実施している</t>
    <phoneticPr fontId="15"/>
  </si>
  <si>
    <t>環境配慮型工法の採用や環境配慮型施工の提案をしている</t>
    <phoneticPr fontId="15"/>
  </si>
  <si>
    <t>建設現場などで周辺の自然との共生と調和を指向している</t>
    <phoneticPr fontId="15"/>
  </si>
  <si>
    <t>建築物・工作物などの長寿命化を指向している</t>
    <phoneticPr fontId="15"/>
  </si>
  <si>
    <t>建築物・工作物などの使用過程でのエネルギーの削減と省資源化を指向している</t>
    <phoneticPr fontId="15"/>
  </si>
  <si>
    <t>再生資源の積極的利用に取り組んでいる</t>
    <phoneticPr fontId="15"/>
  </si>
  <si>
    <t>環境負荷の少ない建築材の使用、建築材の使用合理化への取組を指向している（合板型枠などの木材の使用合理化、高炉セメント、エコセメント、再生素材の積極的使用など）</t>
    <phoneticPr fontId="15"/>
  </si>
  <si>
    <t>環境負荷の少ない施工や工法を採用している</t>
    <phoneticPr fontId="15"/>
  </si>
  <si>
    <t>リサイクルしやすいよう素材の種類や製品の部品点数の削減や、ネジの数を減らすことなどによる解体しやすい構造を指向している</t>
    <phoneticPr fontId="15"/>
  </si>
  <si>
    <t>環境負荷の少ない施工のための設計、計画の策定に取り組んでいる</t>
    <phoneticPr fontId="15"/>
  </si>
  <si>
    <t>施主に対し、環境負荷の少ない建築物・工作物の施工設計・計画を提案している</t>
    <phoneticPr fontId="15"/>
  </si>
  <si>
    <t>購入する原材料の仕様を変更し、端材などの削減に取り組んでいる</t>
    <phoneticPr fontId="15"/>
  </si>
  <si>
    <t>②出荷、運搬、輸送などにおける取組</t>
    <phoneticPr fontId="15"/>
  </si>
  <si>
    <t>帰り荷や複数現場への共積み、乗り合いを励行している</t>
    <phoneticPr fontId="15"/>
  </si>
  <si>
    <t>４．その他</t>
    <phoneticPr fontId="15"/>
  </si>
  <si>
    <t>建設現場などで周辺の生物多様性保全に取り組んでいる</t>
    <phoneticPr fontId="15"/>
  </si>
  <si>
    <t>建設現場及び周辺の自然環境の把握をしている</t>
    <phoneticPr fontId="15"/>
  </si>
  <si>
    <t>地元の自然資源の積極的な利用を図り、 地産地消を推進している</t>
    <phoneticPr fontId="15"/>
  </si>
  <si>
    <t>２）環境コミュニケーション及び社会貢献</t>
    <phoneticPr fontId="15"/>
  </si>
  <si>
    <t>①環境コミュニケーション</t>
    <phoneticPr fontId="15"/>
  </si>
  <si>
    <t>建設現場など周辺の自然環境などの状態を把握し、周辺地域の関係者に説明し、情報を共有する</t>
    <phoneticPr fontId="15"/>
  </si>
  <si>
    <t>建設現場など周辺の生物多様性保全の取組を、地域と協働して取り組んでいる</t>
    <phoneticPr fontId="15"/>
  </si>
  <si>
    <t>事務所及び建設現場など周辺の景観や生物多様性保全に取り組んでいる</t>
    <phoneticPr fontId="15"/>
  </si>
  <si>
    <t>環境負荷の少ない建築材の使用、建築材の使用合理化など（合板型枠などの木材の使用合理化、高炉セメント、エコセメント、再生素材の積極的使用など）を依頼している</t>
    <phoneticPr fontId="15"/>
  </si>
  <si>
    <t>クレームによる再工事等が発生しないよう施工等における品質管理に努めている</t>
    <phoneticPr fontId="15"/>
  </si>
  <si>
    <t>自社製品及び社外から購入する部品などについて、想定される環境負荷のチェック表を作成している</t>
    <phoneticPr fontId="15"/>
  </si>
  <si>
    <t>原材料の生産や採掘が、現地の生物多様性に悪影響を与えるものではないか、先住民の権利は尊重されているかなどについての情報を得ている</t>
    <phoneticPr fontId="15"/>
  </si>
  <si>
    <t>１) 対象範囲における事業活動に伴う環境負荷を環境への「負荷の自己チェック（第４章）」を基に把握し，環境に大きな影響を与えている環境負荷及びその原因となる活動を特定する。 
環境負荷のうち以下の項目を把握する。 
　・ 二酸化炭素排出量
　・ 廃棄物排出量（建設副産物を含む） 
　・ 水使用量 
　・資源等使用量（使用する主な建設資材）
　・ 化学物質使用量 
(２) 初回登録時には，事業活動における環境への取組状況を「環境への取組の自己チェック（第５章）」を基に把握する。把握項目には、環境負荷の軽減等に貢献している製品・サービス等を含む。</t>
    <phoneticPr fontId="15"/>
  </si>
  <si>
    <t>□ 環境問題への対応の在り方を考えたとき, 一部の組織や活動だけを対象として，環境への取組を行うことは望ましくありません。そのためエコアクション２１に取り組むに当たっては，全組織・全活動及びその全従業員10を対象とし，全社的に取り組むことを原則とします。ただし，段階的認証，サイト認証の条件にあてはまる場合には，組織の一部を対象範囲とすることができます。なお，この場合でも環境負荷の大きな活動を除外するなどの行為（いわゆる認証のいいとこ取り＝カフェテリア認証）は認められません。 
□ 対象範囲の設定を考慮する際の優先順位としては, ①全組織・全活動の認証，②段階的認証，③サイト認証の順番になります。まずは全組織・全活動を対象範囲とすることを原則とし, 規模が比較的大きく一度に全組織・全活動を対象とすることが難しい場合には段階的認証とし，そのいずれもが難しい組織の場合はサイト認証とすることも考えられます。 
□ 段階的認証，サイト認証の場合においては，限定された対象範囲であることを明確に示すことが必要です。 
□ 建設業では，以下の表に示すように本社等と建設現場等の両方のサイトで事業活動を行っています。その事業活動は，計画・設計～施工～改修～解体といった「建築物・工作物等のライフサイクル」の全体に渡っています。エコアクション２１では，これら全体を取組の対象範囲に含めます。
□ エコアクション２１の取組は，本社等及び建設現場等の両方で実施することが必要です。
□ なお，工場・プラントがある場合には，合わせてエコアクション２１の取組を行うことが必要です。</t>
    <phoneticPr fontId="15"/>
  </si>
  <si>
    <t>◆表：建設業のサイトと事業活動</t>
    <phoneticPr fontId="15"/>
  </si>
  <si>
    <t>サイト</t>
    <phoneticPr fontId="15"/>
  </si>
  <si>
    <t xml:space="preserve">事業活動 </t>
    <phoneticPr fontId="15"/>
  </si>
  <si>
    <t>■本社等 
（本社・支社・営業所・倉庫・資機材置場等）</t>
    <phoneticPr fontId="15"/>
  </si>
  <si>
    <t>■オフィス活動等（施設管理業務を含む） 
■計画・設計に係る活動 
■その他の活動（新技術の開発，地域貢献等）</t>
    <phoneticPr fontId="15"/>
  </si>
  <si>
    <t>■建設現場等 
(建設現場･現場事務所等)</t>
    <phoneticPr fontId="15"/>
  </si>
  <si>
    <t>■施工～改修～解体工事に係る活動</t>
    <phoneticPr fontId="15"/>
  </si>
  <si>
    <t>＜段階的認証＞ 
□ 建設事業を複数の地域，都道府県等で行っており，本社と同等の機能を持つ支社・営業所が複数存在する場合など, 規模が比較的大きい事業者においては，まず本社及び本社が管理する建設現場から取組を始め，その後，段階的に対象範囲を拡大します。その場合でも，活動に関しては対象とした組織における全ての活動を対象とすること，全組織に段階的に拡大する方針とそのスケジュールを明確にすること, 段階的認証であることを環境経営レポートに記載することが必要です。
□ 本社及び本社が管理する建設現場等の一部の組織から段階的に取組を行う場合であっても, 建設業に係る組織及びの本業に関係する活動については, 必ず対象範囲に含めることとし, 一部の比較的環境負荷が小さい組織やサイトのみを対象範囲としたり, 環境負荷の大きな組織，事業を対象範囲から除外したりすることがないようにします。
＜サイト認証＞ 
□ サイトとして独立した敷地にある建設資材の工場，プラントなどは，サイトとして独立していればサイト単位での認証が可能です。
□ サイトの全組織・全活動及びその全従業員を対象とします。
□ サイトには独立した環境経営システムがあり，PDCAサイクルを回すことができることが必要です。</t>
    <phoneticPr fontId="15"/>
  </si>
  <si>
    <t>（A案かB案どちらかを使って整理する）</t>
    <rPh sb="2" eb="3">
      <t>アン</t>
    </rPh>
    <rPh sb="5" eb="6">
      <t>アン</t>
    </rPh>
    <rPh sb="11" eb="12">
      <t>ツカ</t>
    </rPh>
    <rPh sb="14" eb="16">
      <t>セイリ</t>
    </rPh>
    <phoneticPr fontId="15"/>
  </si>
  <si>
    <t>（手法A案）課題とチャンスの整理</t>
    <rPh sb="1" eb="3">
      <t>シュホウ</t>
    </rPh>
    <rPh sb="4" eb="5">
      <t>アン</t>
    </rPh>
    <rPh sb="6" eb="8">
      <t>カダイ</t>
    </rPh>
    <rPh sb="14" eb="16">
      <t>セイリ</t>
    </rPh>
    <phoneticPr fontId="15"/>
  </si>
  <si>
    <t xml:space="preserve">(１) 代表者は，経営における課題とチャンスを整理し，明確にする。 
(２) 整理と明確化に当たっては，以下の事項を考慮する。 
・ 事業内容 
・ 事業を取り巻く状況 
・ 事業と環境とのかかわり </t>
    <phoneticPr fontId="15"/>
  </si>
  <si>
    <t>（手法B）課題とチャンスの整理（ＳＷＯＴ分析）</t>
    <rPh sb="1" eb="3">
      <t>シュホウ</t>
    </rPh>
    <rPh sb="5" eb="7">
      <t>カダイ</t>
    </rPh>
    <rPh sb="13" eb="15">
      <t>セイリ</t>
    </rPh>
    <rPh sb="20" eb="22">
      <t>ブンセキ</t>
    </rPh>
    <phoneticPr fontId="15"/>
  </si>
  <si>
    <t>Ｓｔｒｅｎｇｔｈｓ（強み）</t>
    <phoneticPr fontId="15"/>
  </si>
  <si>
    <t>Ｗｅａｋｎｅｓｓｅｓ（弱み）</t>
    <phoneticPr fontId="15"/>
  </si>
  <si>
    <t>Ｏｐｐｏｒｔｕｎｉｔｉｅｓ（機会）</t>
    <phoneticPr fontId="15"/>
  </si>
  <si>
    <t>□ 代表者は, 以下の事項を考慮し，経営における課題とチャンスを整理し, 明確にします。課題には組織の外部からのもの，内部にあるもの，チャンスには課題を克服することにより生じる新たな事業発展の機会などがあります。
・ 事業内容：事業活動の内容，設計・施工する建築物，工事の内容など
・ 事業を取り巻く状況：経済状況，社会的状況，技術開発状況，政策状況，利害関係者の要請（例：取引先の要求）など
・ 事業と環境とのかかわり：環境への貢献（例：建設工事等を通じて社会的な環境負荷などを低減, 環境に配慮した建築物，工法等の開発・提供）, 環境への負荷の削減（例：事業活動における二酸化炭素排出などの環境負荷削減）など
□ 経営の課題とチャンスを整理し，それぞれの項目と環境とのかかわりを可能な限り幅広く考えます。
□ 課題とチャンスは，事業内容，事業を取り巻く状況，事業と環境とのかかわりによって変化するため，定期的に見直すとともに, 必要に応じて随時見直します。
□ 明確にした経営における課題とチャンスのうち, 比較的中長期のものは環境経営方針（要求事項３）に, 短期のものは環境経営目標（要求事項６）に, それぞれ可能な範囲で反映させます。</t>
    <phoneticPr fontId="15"/>
  </si>
  <si>
    <t xml:space="preserve">□ 代表者は，自らの言葉で，事業の特徴に適合した環境経営方針を定め，方針に基づく活動の実行を誓約します。また，環境経営方針は，環境経営レポート（第３章）により公表します。 
□ 環境経営方針は以下の内容を満たしていることが必要です。 
（１）企業理念，事業活動に見合ったものとする。
・ 企業理念：設立目的，社是，社訓，創業者の言葉など 
・ 事業活動：業種（例：建設工事の種類など），事業の規模，事業に伴う環境への影響など 
（２）要求事項２で明確にした経営における課題とチャンスのうち，中長期的に取り組むべきことを踏まえる。 
（３）環境への取組の重点分野を明確化：自らの事業活動を踏まえ環境への取組において重要と考えられる活動を整理し考慮する。 
（４）環境経営の継続的改善の誓約：環境経営の継続的改善を記載し，環境経営のステップアップを実践することを明示する。 
□ 適用される環境関連法規の遵守の誓約：環境関連法規などの遵守を記載し，組織の遵法性の維持を明示する。 
□ 全従業員への周知は，従業員がその内容を具体的に理解し，取り組むことができるよう，掲示や会議，朝礼などを活用して行います。 
□ 環境経営の考え方は，第１章に記載されていますので参照してください。 
□ 本要求事項に関する文書類（紙又は電子媒体など）を作成し，適切に管理します。
詳細は要求事項１２(文書類の作成・管理)を参照してください。 </t>
    <phoneticPr fontId="15"/>
  </si>
  <si>
    <t xml:space="preserve">(１) 対象範囲における事業活動に伴う環境負荷を「環境への負荷の自己チェック（第４章）」を基に把握し，環境に大きな影響を与えている環境負荷及びその原因となる活動を特定する。環境負荷のうち以下の項目を把握する。 
　・ 二酸化炭素排出量 
　・ 廃棄物排出量（建設副産物を含む） 
　・ 水使用量 
　・資源等使用量（使用する主な建設資材）
　・ 化学物質使用量 
(２) 初回登録時には，事業活動における環境への取組状況を「環境への取組の自己チェック（第５章）」を基に把握する。把握項目には，自社が提供する製品・サービスなどを含む。 </t>
    <phoneticPr fontId="15"/>
  </si>
  <si>
    <t xml:space="preserve"> ＜環境への負荷の自己チェック（第４章）＞ 
□ 環境への負荷の自己チェック表（別表）を参考に，事業活動に伴う環境負荷を把握します。その結果を踏まえて，自らの事業活動で環境に大きな影響を及ぼす原因となる活動，施設，設備，資材，工種，工程などを特定します。環境への負荷の自己チェック表（別表）は負荷を把握するためのツールであり, 他の環境負荷項目を追加することや，別の方法，様式で把握することもできます。ただし, 以下の項目は，必ず把握します。</t>
    <phoneticPr fontId="15"/>
  </si>
  <si>
    <t>・ 二酸化炭素排出量：各種エネルギーなどの使用量を把握し，二酸化炭素排出量を算定します。温暖化対策が特に重要な課題となっていることから，各種エネルギーなどの使用量は月単位で把握することが必要です
・ 廃棄物排出量：循環型社会の形成に向けては廃棄物排出量の削減が重要であるとともに，作業効率や資材の効率的利用（歩留まりの改善）のためには，廃棄物排出量を適切に把握することが必要です 
・ 水使用量：水資源の確保が重要であるとともに，特に製造業などにおいては，水使用の合理化に取り組むことが環境負荷の削減にも繋がることから，水使用量を適切に把握することが必要です。ただし，使用量の把握が困難な場合などはこの限りではありません
・ 化学物質使用量：化学物質の取扱いに起因する様々なリスクを低減するとともに，その適性管理や使用量の削減は，環境経営の重要な要素です。化学物質については，適正な使用及び管理の重要性から，施工段階で使用する製品等に含まれる化学物質（接着剤，防水剤，硬化剤，塗料等）を把握します
・ 把握する化学物質は，原則として，「特定化学物質の環境への排出量の把握等及び管理の改善の促進に関する法律」（化管法）のPRTR 制度対象物質とします
・ 建設業では，事業活動全般（本社等におけるオフィス活動や計画・設計に係る活動及び建設現場等における施工～改修～解体に係る活動）から発生する環境負荷と環境への取組状況の把握及び評価を行うとともに，本社等及び建設現場等の周辺環境（周辺住民や自然環境等）も視野に入れた影響について可能な限り幅広く捉えることが重要です
・ また，使用資材は環境への負荷に大きく影響するため，生コンクリートやアスファルト・コンクリート，木材，鉄筋，土砂等の主な資源等の積算段階での量，建設副産物の量を必ず把握します</t>
    <phoneticPr fontId="15"/>
  </si>
  <si>
    <t>＜環境への取組の自己チェック（第５章）＞ 
□ エコアクション２１の認証・登録を初めて受ける事業者は, 環境への取組の自己チェック表（別表）を用いて現状を把握します。現在どのような環境への取組を行っているのかを把握したうえで，自らの環境負荷を削減するためにどのような取組を行うのかを，自己チェック表（別表）にある取組内容を参考に検討します。環境への取組の自己チェック表（別表）は，効果的かつ効率的に自社の取組を見直すためのツールです。
□ 建設業では，本社等及び建設現場等の両方において環境への取組状況を把握することが必要です。 
□ 把握した結果を基に，今後どのような取組を行うかを検討し，環境経営計画の内容に反映させます。
□ ２年目以降については，初年度の把握結果を基に，環境への取組の自己チェック表（別表）を活用し，環境への取組の見直しを行うことができます。
□ 本要求事項に関する文書類（紙又は電子媒体など）を作成し, 適切に管理します。
詳細は要求事項１２（文書類の作成・管理）を参照してください。</t>
    <phoneticPr fontId="15"/>
  </si>
  <si>
    <t>・決まった様式ありませんので、使いやすいようにアレンジして使います。
・原単位での把握も行いますので、負荷に影響するデータ（売上、工事量等）も把握します。
・取組によるコスト低減や単価の把握のため料金も把握します。
・取組の自己チェックリストは自社で使いやすいように追加、削除などアレンジして使います。
・取組の自己チェックリストは2年目以降審査での提出資料としなくても構いません。</t>
    <rPh sb="1" eb="2">
      <t>キ</t>
    </rPh>
    <rPh sb="5" eb="7">
      <t>ヨウシキ</t>
    </rPh>
    <rPh sb="15" eb="16">
      <t>ツカ</t>
    </rPh>
    <rPh sb="29" eb="30">
      <t>ツカ</t>
    </rPh>
    <rPh sb="36" eb="39">
      <t>ゲンタンイ</t>
    </rPh>
    <rPh sb="41" eb="43">
      <t>ハアク</t>
    </rPh>
    <rPh sb="44" eb="45">
      <t>オコナ</t>
    </rPh>
    <rPh sb="51" eb="53">
      <t>フカ</t>
    </rPh>
    <rPh sb="54" eb="56">
      <t>エイキョウ</t>
    </rPh>
    <rPh sb="62" eb="64">
      <t>ウリアゲ</t>
    </rPh>
    <rPh sb="65" eb="67">
      <t>コウジ</t>
    </rPh>
    <rPh sb="67" eb="68">
      <t>リョウ</t>
    </rPh>
    <rPh sb="68" eb="69">
      <t>トウ</t>
    </rPh>
    <rPh sb="71" eb="73">
      <t>ハアク</t>
    </rPh>
    <rPh sb="79" eb="81">
      <t>トリクミ</t>
    </rPh>
    <rPh sb="87" eb="89">
      <t>テイゲン</t>
    </rPh>
    <rPh sb="90" eb="92">
      <t>タンカ</t>
    </rPh>
    <rPh sb="93" eb="95">
      <t>ハアク</t>
    </rPh>
    <rPh sb="98" eb="100">
      <t>リョウキン</t>
    </rPh>
    <rPh sb="101" eb="103">
      <t>ハアク</t>
    </rPh>
    <rPh sb="109" eb="111">
      <t>トリクミ</t>
    </rPh>
    <rPh sb="112" eb="114">
      <t>ジコ</t>
    </rPh>
    <rPh sb="122" eb="124">
      <t>ジシャ</t>
    </rPh>
    <rPh sb="125" eb="126">
      <t>ツカ</t>
    </rPh>
    <rPh sb="133" eb="135">
      <t>ツイカ</t>
    </rPh>
    <rPh sb="136" eb="138">
      <t>サクジョ</t>
    </rPh>
    <rPh sb="146" eb="147">
      <t>ツカ</t>
    </rPh>
    <rPh sb="167" eb="171">
      <t>ネンメイコウ</t>
    </rPh>
    <rPh sb="171" eb="173">
      <t>シンサ</t>
    </rPh>
    <rPh sb="175" eb="177">
      <t>テイシュツ</t>
    </rPh>
    <rPh sb="177" eb="179">
      <t>シリョウ</t>
    </rPh>
    <rPh sb="185" eb="186">
      <t>カマ</t>
    </rPh>
    <phoneticPr fontId="15"/>
  </si>
  <si>
    <t>可燃ごみ</t>
    <phoneticPr fontId="15"/>
  </si>
  <si>
    <t>混合廃棄物</t>
    <rPh sb="0" eb="5">
      <t>コンゴウハイキブツ</t>
    </rPh>
    <phoneticPr fontId="15"/>
  </si>
  <si>
    <t>塗料溶剤</t>
    <rPh sb="0" eb="2">
      <t>トリョウ</t>
    </rPh>
    <rPh sb="2" eb="4">
      <t>ヨウザイ</t>
    </rPh>
    <phoneticPr fontId="15"/>
  </si>
  <si>
    <t xml:space="preserve">(１) 要求事項２～５（経営における課題とチャンスの明確化，環境経営方針の策定，環境への負荷と環境への取組状況の把握及び評価，環境関連法規などの取りまとめ）を踏まえて，具体的な環境経営目標及び環境経営計画を策定する。 
(２) 環境経営目標は，可能な限り数値化し， 以下の事項に関する目標を設定する。 
・ 二酸化炭素排出量の削減 
・ 廃棄物排出量の削減 （建設リサイクルの推進）
・ 水使用量の削減 
・ 化学物質使用量の削減 
・ 自らが施工・販売・提供する製品，設備，土木建築物等の環境性能の向上及びサービスの改善 
(３) 環境経営計画には，環境経営目標を達成するための具体的な手段，日程及び責任者を定める。 
(４) 環境経営目標及び環境経営計画は，毎年度及び要求事項２～５の大きな変更時に見直しをする。 
(５) 環境経営目標と環境経営計画は，関係する従業員に周知する。 </t>
    <phoneticPr fontId="15"/>
  </si>
  <si>
    <t>＜環境経営目標の策定＞
□ 環境経営目標は，単年度の目標，及び単年度の目標と連動した３～５年程度を目途とした中期の目標を策定します。環境経営目標は，可能な限り数値化しますが，数値化できない場合でも可能な限り目標の達成状況の目安となる指標などを策定します。 
□ 環境経営目標及び環境経営計画は，以下の内容を考慮して策定します。 
・ 経営における課題とチャンスのうち，比較的短期に取組が必要と考えられる事項 
・ 環境経営方針において，環境への取組の重点分野とした事項 
・ 環境への負荷の状況から目標とすることが適切と考えられる事項 
・ 環境への取組の状況から目標とすることが適切と考えられる事項 
□ 環境経営目標として設定すべきと考えられる項目の例として, 企業価値の向上の観点から,環境負荷の削減だけでなく,以下のような項目で目標を設定することが考えられます。 建設業では，本社等及び建設現場等における環境経営目標及び環境経営計画を策定することが必要で,特に，建設現場等における建設リサイクルに関する目標及び活動計画は必ず策定します。</t>
    <phoneticPr fontId="15"/>
  </si>
  <si>
    <t>３R・ゼロエミッション施工の推進，省エネ建設機械及びオフィス機器の利用，エコドライブ17やアイドリングストップの徹底，ICT 導入など</t>
    <phoneticPr fontId="15"/>
  </si>
  <si>
    <t>・エネルギー使用効率の改善
・コストの削減</t>
    <phoneticPr fontId="15"/>
  </si>
  <si>
    <t>建設廃棄物排出量の削減及び再資源化率
の向上</t>
    <phoneticPr fontId="15"/>
  </si>
  <si>
    <t>建設廃材の分別，仮設材等の再利用，建設廃材の再資源化など</t>
    <phoneticPr fontId="15"/>
  </si>
  <si>
    <t xml:space="preserve">・資源使用効率の向上 
・再資源化率の向上 
・生産性もしくは作業効率の向上 
・コストの削減 </t>
    <phoneticPr fontId="15"/>
  </si>
  <si>
    <t>接着剤，防水剤，塗料等の使用方法の改善など</t>
    <phoneticPr fontId="15"/>
  </si>
  <si>
    <t xml:space="preserve">・接着剤，防水剤，塗料等の使用量の削減 
・生産性もしくは作業効率の向上 
・コストの削減 </t>
    <phoneticPr fontId="15"/>
  </si>
  <si>
    <t>自らが施工・販売・提供する製品の環境性能の向上及びサービスの改善</t>
    <phoneticPr fontId="15"/>
  </si>
  <si>
    <t>環境改善に資する製品・サービスの開発・販売（施工技術，ソフトウェ
アなど），施工技術，建築物・工作物等の環境性能の改善など</t>
    <phoneticPr fontId="15"/>
  </si>
  <si>
    <t xml:space="preserve">□ 効果的かつ効率的にエコアクション２１を運用, 維持し, 環境への取組を実施するためには，組織の代表者をトップとする全員参加の実施体制を構築します。 
□ 代表者や各部門の責任者及び担当者などがエコアクション２１の環境経営システムにおいて何をするのか，役割，責任及び権限を定めます。 
□ 建設業では，本社等及び建設現場等のそれぞれにおける実施体制の構築が必要となります。
□ 建設現場における実施体制では，施工計画段階で整備する現場組織表に準じた実施体制が一般的で，予め実施体制の枠組みを決めておきます。工事等を受注してから整備することがないようにします。
□ 全従業員が，エコアクション２１の実施体制及び自らの役割を理解します。 
□ 代表者は，エコアクション２１の環境経営システムの運用のために必要となる経営資源（人（時間，技能，知識），もの（設備，インフラ）, 資金（設備投資，教育投資）, 情報（顧客ニーズ, 技術情報）など）を用意します。 
□ 本要求事項に関する文書類（紙又は電子媒体など）を作成し, 適切に管理します。
詳細は要求事項１２(文書類の作成・管理)を参照してください。 </t>
    <phoneticPr fontId="15"/>
  </si>
  <si>
    <t>＜全従業員への教育・訓練＞ 
□ 全従業員は，環境への取組を適切に実施するために, 組織の環境経営方針を理解するとともに, 組織が計画した環境経営目標や環境経営計画などにおける自らの役割，責任，役職などに応じた取組内容などについて十分に認識します。 
□ 建設業では，本社等での業務に従事する者及び建設現場等での業務に従事する者のそれぞれに対して，教育，訓練を実施します。例えば，建設現場では新規入場者教育の実施に合わせて行うこと等により効率的に実施することができます。また，工事日報などに教育内容を記載しておくことで，教育，訓練の実施状況などを把握することができます。 
＜特定の業務の従事者への教育・訓練＞ 
□ 特定の業務に従事する者とは, 組織に適用される環境法規などに関わる業務や，事業活動のなかで特に環境に大きな影響を及ぼす活動，想定される緊急事態に対応する役割がある者などのことです。特定の業務を行うために必要な資格や能力を確実に身につけることが求められます。 
□ 特定の業務に従事する者については, 環境法規などが定める必要な資格などを有するとともに, その業務に必要な能力を身に付けるため，実際の現場などにおいて適切な訓練を受ける必要があります。そのため一律に教育・訓練を行うのではなく, それぞれの業務や役割などに応じた教育・訓練を適切に実施します。</t>
    <phoneticPr fontId="15"/>
  </si>
  <si>
    <t xml:space="preserve">□ 内部コミュニケーションは, エコアクション２１の環境経営システムに関する取組を効果的かつ効率的に行うための重要な手段です。職場会議や掲示板などを通じて, 環境経営目標及び環境経営計画の進捗状況などを共有するだけでなく, 従業員からの意見や提案を募集するなど，双方向にコミュニケーションできるよう配慮することが重要です。 
□ 外部コミュニケーションのうち, 外部からの環境に関する苦情や要望は，今後の改善のための気づきを得られる情報として重要です。外部からの環境に関する苦情や要望を受け付ける窓口（担当者）を設け，受け付けた苦情や要望に誠実に対応します。環境に関する苦情や要望の受付内容（いつ，誰から，どのような内容であったか），対応した結果（対応部署，対応策，結果など）を記録します。また, 対応の
結果によっては同様の問題が起きないよう, 再発防止策を講じます。 
□ 建設業では，本社等及び建設現場等のそれぞれにおいて，内部及び外部との環境コミュニケーションを図ることが必要です。
□ 特に，建設工事に伴う周辺住民等からの苦情や要望に対しては，適切な対応を行うとともに，記録することが必要となります（例えば，工事準備段階で実施される住民説明等）。
□ 建設業では，建設現場等の下請等の協力会社には，下請契約書に対応方法を明記するなどして，環境への取組の協力を要請することが必要です。
□ 組織内外へのコミュニケーション・ツールとして, エコアクション２１では「環境経営レポート」の作成と公表を行うこととしています。詳細は第３章を参照してください。 
□ 本要求事項に関する文書類（紙又は電子媒体）文書類（紙又は電子媒体等など）を作成し, 適切に管理します。詳細は要求事項１２(文書類の作成・管理)を参照してください。 </t>
    <phoneticPr fontId="15"/>
  </si>
  <si>
    <t>□苦情　□要望　□提案　☐元受・下請けとのやり取り　□行政とのやりとり　□その他</t>
    <rPh sb="1" eb="3">
      <t>クジョウ</t>
    </rPh>
    <rPh sb="5" eb="7">
      <t>ヨウボウ</t>
    </rPh>
    <rPh sb="9" eb="11">
      <t>テイアン</t>
    </rPh>
    <rPh sb="13" eb="15">
      <t>モトジュ</t>
    </rPh>
    <rPh sb="16" eb="18">
      <t>シタウ</t>
    </rPh>
    <rPh sb="23" eb="24">
      <t>ト</t>
    </rPh>
    <rPh sb="27" eb="29">
      <t>ギョウセイ</t>
    </rPh>
    <rPh sb="39" eb="40">
      <t>タ</t>
    </rPh>
    <phoneticPr fontId="15"/>
  </si>
  <si>
    <t>□ 環境負荷の把握（要求事項４）で特定され，取組の対象とした環境負荷及び活動は，環境経営目標を策定して改善活動などを行う場合と, 環境経営目標は策定せずに環境配慮の取組を定めて維持活動を行う場合があります。このどちらにおいても取組を適切に実施します（図７）。 
□ 建設業では，本社等及び建設現場等において，必要な取組を実施します。
□ エコアクション２１の環境経営に係る取組は長期間に渡るものです。したがって状況の変化に応じて，柔軟に取組の手順などを見直すことが必要です。 
□ 環境経営計画の実施, 環境関連法規などの遵守, 及びその他の環境への取組を効果的かつ効率的に行うために，必要な場合は手順書などを作成し運用します。</t>
    <phoneticPr fontId="15"/>
  </si>
  <si>
    <t>・経営上の危機管理に関する要求事項です。自組織にとって重要と考えられる環境上のリスクを想定してください。
・このサンプルは火災と油流出ですが、汚水流出、爆発、地震、津波、風水害、器物破損など様々なリスクが考えられます。
・経営上のリスクを考えると、ＢＣＰを策定することが望まれます。</t>
    <rPh sb="1" eb="3">
      <t>ケイエイ</t>
    </rPh>
    <rPh sb="3" eb="4">
      <t>ジョウ</t>
    </rPh>
    <rPh sb="5" eb="7">
      <t>キキ</t>
    </rPh>
    <rPh sb="7" eb="9">
      <t>カンリ</t>
    </rPh>
    <rPh sb="10" eb="11">
      <t>カン</t>
    </rPh>
    <rPh sb="13" eb="15">
      <t>ヨウキュウ</t>
    </rPh>
    <rPh sb="15" eb="17">
      <t>ジコウ</t>
    </rPh>
    <rPh sb="20" eb="21">
      <t>ジ</t>
    </rPh>
    <rPh sb="21" eb="23">
      <t>ソシキ</t>
    </rPh>
    <rPh sb="27" eb="29">
      <t>ジュウヨウ</t>
    </rPh>
    <rPh sb="30" eb="31">
      <t>カンガ</t>
    </rPh>
    <rPh sb="35" eb="37">
      <t>カンキョウ</t>
    </rPh>
    <rPh sb="37" eb="38">
      <t>ジョウ</t>
    </rPh>
    <rPh sb="43" eb="45">
      <t>ソウテイ</t>
    </rPh>
    <rPh sb="61" eb="63">
      <t>カサイ</t>
    </rPh>
    <rPh sb="64" eb="65">
      <t>アブラ</t>
    </rPh>
    <rPh sb="65" eb="67">
      <t>リュウシュツ</t>
    </rPh>
    <rPh sb="71" eb="73">
      <t>オスイ</t>
    </rPh>
    <rPh sb="73" eb="75">
      <t>リュウシュツ</t>
    </rPh>
    <rPh sb="76" eb="78">
      <t>バクハツ</t>
    </rPh>
    <rPh sb="79" eb="81">
      <t>ジシン</t>
    </rPh>
    <rPh sb="82" eb="84">
      <t>ツナミ</t>
    </rPh>
    <rPh sb="85" eb="86">
      <t>フウ</t>
    </rPh>
    <rPh sb="86" eb="88">
      <t>スイガイ</t>
    </rPh>
    <rPh sb="89" eb="91">
      <t>キブツ</t>
    </rPh>
    <rPh sb="91" eb="93">
      <t>ハソン</t>
    </rPh>
    <rPh sb="95" eb="97">
      <t>サマザマ</t>
    </rPh>
    <rPh sb="102" eb="103">
      <t>カンガ</t>
    </rPh>
    <rPh sb="111" eb="113">
      <t>ケイエイ</t>
    </rPh>
    <rPh sb="113" eb="114">
      <t>ジョウ</t>
    </rPh>
    <rPh sb="119" eb="120">
      <t>カンガ</t>
    </rPh>
    <rPh sb="128" eb="130">
      <t>サクテイ</t>
    </rPh>
    <rPh sb="135" eb="136">
      <t>ノゾ</t>
    </rPh>
    <phoneticPr fontId="15"/>
  </si>
  <si>
    <r>
      <t>□ 事故や天災などにより，油の流出，化学物質の放出などの環境上の緊急事態が発生する可能性があります。自らの事業活動において，環境に重大な影響を及ぼすどのような事故及び緊急事態が発生するか，その可能性を想定し，環境汚染などが最小限の範囲で済むよう，あらかじめ有効な対策を実施するとともに緊急事態発生時の対応策を定め準備します。 
□ 対応策の手順が適切であり，問題点はないかを確認するために，可能な範囲で定期的な試行を行うとともに, その対応策を社員に定着させるため訓練を行います。試行と訓練は同時に行うこともできます。 
□ 建設業では，本社等及び建設現場等において，緊急事態への想定，対応策の策定及び定期的な訓練を行います。特に，</t>
    </r>
    <r>
      <rPr>
        <b/>
        <sz val="11"/>
        <rFont val="ＭＳ Ｐゴシック"/>
        <family val="3"/>
        <charset val="128"/>
      </rPr>
      <t>建設現場等においては，地盤沈下，掘削断面の崩壊による表土の流出や自然環境の喪失，油の流出などによる水質汚染等，本社等と比較して緊急事態の発生の可能性が高いことから，十分な対応策と訓練が求められます。</t>
    </r>
    <r>
      <rPr>
        <sz val="11"/>
        <rFont val="ＭＳ Ｐゴシック"/>
        <family val="3"/>
        <charset val="128"/>
      </rPr>
      <t xml:space="preserve">
□ 緊急事態の発生後や試行の実施後，対応策が効果的であったかどうかを検証し，必要に応じて対応策を改訂します。 
□ また，</t>
    </r>
    <r>
      <rPr>
        <b/>
        <sz val="11"/>
        <rFont val="ＭＳ Ｐゴシック"/>
        <family val="3"/>
        <charset val="128"/>
      </rPr>
      <t>建設業では，地域で災害時の防災協定等を締結する，BCP（事業継続計画）を策定する等，自然災害に対して速やかに対応できることが望まれており，この点にも配慮することが望まれます。</t>
    </r>
    <r>
      <rPr>
        <sz val="11"/>
        <rFont val="ＭＳ Ｐゴシック"/>
        <family val="3"/>
        <charset val="128"/>
      </rPr>
      <t xml:space="preserve">
□ 本要求事項に関する文書類（紙又は電子媒体など）を作成し，適切に管理します。
詳細は要求事項１２（文書類の作成・管理）を参照してください。 </t>
    </r>
    <phoneticPr fontId="15"/>
  </si>
  <si>
    <t>(連絡）</t>
    <rPh sb="1" eb="3">
      <t>レンラク</t>
    </rPh>
    <phoneticPr fontId="15"/>
  </si>
  <si>
    <t>②　電話で○○番（元受）へ掛け火災発生を告げる。</t>
    <rPh sb="2" eb="4">
      <t>デンワ</t>
    </rPh>
    <rPh sb="7" eb="8">
      <t>バン</t>
    </rPh>
    <rPh sb="9" eb="11">
      <t>モトウ</t>
    </rPh>
    <rPh sb="13" eb="14">
      <t>カ</t>
    </rPh>
    <rPh sb="15" eb="17">
      <t>カサイ</t>
    </rPh>
    <rPh sb="17" eb="19">
      <t>ハッセイ</t>
    </rPh>
    <rPh sb="20" eb="21">
      <t>ツ</t>
    </rPh>
    <phoneticPr fontId="15"/>
  </si>
  <si>
    <t>　元請　　　　　　　　　　　消防署</t>
    <rPh sb="1" eb="2">
      <t>モト</t>
    </rPh>
    <rPh sb="2" eb="3">
      <t>ウ</t>
    </rPh>
    <rPh sb="14" eb="17">
      <t>ショウボウショ</t>
    </rPh>
    <phoneticPr fontId="15"/>
  </si>
  <si>
    <t>***-****-****　　　　　　　１１９</t>
    <phoneticPr fontId="15"/>
  </si>
  <si>
    <t>②　発見者は近くの消火器を持って現場に駆けつけ</t>
    <rPh sb="2" eb="5">
      <t>ハッケンシャ</t>
    </rPh>
    <rPh sb="6" eb="7">
      <t>チカ</t>
    </rPh>
    <rPh sb="9" eb="12">
      <t>ショウカキ</t>
    </rPh>
    <rPh sb="13" eb="14">
      <t>モ</t>
    </rPh>
    <rPh sb="16" eb="18">
      <t>ゲンバ</t>
    </rPh>
    <rPh sb="19" eb="20">
      <t>カ</t>
    </rPh>
    <phoneticPr fontId="15"/>
  </si>
  <si>
    <t>①　責任者各部署の出入り口又は非常口に誘導する。</t>
    <rPh sb="2" eb="5">
      <t>セキニンシャ</t>
    </rPh>
    <rPh sb="5" eb="8">
      <t>カクブショ</t>
    </rPh>
    <rPh sb="9" eb="11">
      <t>デイ</t>
    </rPh>
    <rPh sb="12" eb="13">
      <t>グチ</t>
    </rPh>
    <rPh sb="13" eb="14">
      <t>マタ</t>
    </rPh>
    <rPh sb="15" eb="17">
      <t>ヒジョウ</t>
    </rPh>
    <rPh sb="17" eb="18">
      <t>グチ</t>
    </rPh>
    <rPh sb="19" eb="21">
      <t>ユウドウ</t>
    </rPh>
    <phoneticPr fontId="15"/>
  </si>
  <si>
    <t>非常口を妨害するものが置いていないか常に確認する</t>
    <rPh sb="0" eb="2">
      <t>ヒジョウ</t>
    </rPh>
    <rPh sb="2" eb="3">
      <t>グチ</t>
    </rPh>
    <rPh sb="4" eb="6">
      <t>ボウガイ</t>
    </rPh>
    <rPh sb="11" eb="12">
      <t>オ</t>
    </rPh>
    <rPh sb="18" eb="19">
      <t>ツネ</t>
    </rPh>
    <rPh sb="20" eb="22">
      <t>カクニン</t>
    </rPh>
    <phoneticPr fontId="15"/>
  </si>
  <si>
    <t>①　工事現場ごとに訓練を兼ねた消火テストを実施し、
　　手順の有効性や訓練の妥当性を確認する。</t>
    <rPh sb="2" eb="4">
      <t>コウジ</t>
    </rPh>
    <rPh sb="4" eb="6">
      <t>ゲンバ</t>
    </rPh>
    <rPh sb="9" eb="11">
      <t>クンレン</t>
    </rPh>
    <rPh sb="12" eb="13">
      <t>カ</t>
    </rPh>
    <rPh sb="15" eb="17">
      <t>ショウカ</t>
    </rPh>
    <rPh sb="21" eb="23">
      <t>ジッシ</t>
    </rPh>
    <rPh sb="28" eb="30">
      <t>テジュン</t>
    </rPh>
    <rPh sb="31" eb="34">
      <t>ユウコウセイ</t>
    </rPh>
    <rPh sb="35" eb="37">
      <t>クンレン</t>
    </rPh>
    <rPh sb="38" eb="41">
      <t>ダトウセイ</t>
    </rPh>
    <rPh sb="42" eb="44">
      <t>カクニン</t>
    </rPh>
    <phoneticPr fontId="15"/>
  </si>
  <si>
    <t>消火訓練　工事開始時
訓練の記録を残す
訓練時に消火器の有効期限が切れていないかを確認する</t>
    <rPh sb="0" eb="2">
      <t>ショウカ</t>
    </rPh>
    <rPh sb="2" eb="4">
      <t>クンレン</t>
    </rPh>
    <rPh sb="5" eb="7">
      <t>コウジ</t>
    </rPh>
    <rPh sb="7" eb="9">
      <t>カイシ</t>
    </rPh>
    <rPh sb="9" eb="10">
      <t>ジ</t>
    </rPh>
    <rPh sb="11" eb="13">
      <t>クンレン</t>
    </rPh>
    <rPh sb="14" eb="16">
      <t>キロク</t>
    </rPh>
    <rPh sb="17" eb="18">
      <t>ノコ</t>
    </rPh>
    <rPh sb="22" eb="23">
      <t>ジ</t>
    </rPh>
    <rPh sb="41" eb="43">
      <t>カクニン</t>
    </rPh>
    <phoneticPr fontId="15"/>
  </si>
  <si>
    <t>（なぜ）
工事現場における油類流出事故は環境汚染を引き起こすのみならず、地域社会から会社のイメージを低下を受けるので、油類流失事故は防止する必要がある。</t>
    <rPh sb="5" eb="7">
      <t>コウジ</t>
    </rPh>
    <rPh sb="7" eb="9">
      <t>ゲンバ</t>
    </rPh>
    <rPh sb="15" eb="17">
      <t>リュウシュツ</t>
    </rPh>
    <rPh sb="20" eb="22">
      <t>カンキョウ</t>
    </rPh>
    <rPh sb="22" eb="24">
      <t>オセン</t>
    </rPh>
    <phoneticPr fontId="15"/>
  </si>
  <si>
    <r>
      <t>取り組み者</t>
    </r>
    <r>
      <rPr>
        <b/>
        <sz val="10.5"/>
        <rFont val="ＭＳ ゴシック"/>
        <family val="3"/>
        <charset val="128"/>
      </rPr>
      <t xml:space="preserve">（だれが）
</t>
    </r>
    <r>
      <rPr>
        <sz val="10.5"/>
        <rFont val="ＭＳ ゴシック"/>
        <family val="3"/>
        <charset val="128"/>
      </rPr>
      <t>工事に従事する全員。</t>
    </r>
    <rPh sb="11" eb="13">
      <t>コウジ</t>
    </rPh>
    <phoneticPr fontId="15"/>
  </si>
  <si>
    <t>油類の流失事故を発生させないように細心の注意を払って作業する。</t>
    <phoneticPr fontId="15"/>
  </si>
  <si>
    <r>
      <t xml:space="preserve">取り組み内容
</t>
    </r>
    <r>
      <rPr>
        <b/>
        <sz val="10.5"/>
        <rFont val="ＭＳ ゴシック"/>
        <family val="3"/>
        <charset val="128"/>
      </rPr>
      <t>（なにを）　　（いつ）　　　（どこで）</t>
    </r>
    <r>
      <rPr>
        <sz val="10.5"/>
        <rFont val="ＭＳ ゴシック"/>
        <family val="3"/>
        <charset val="128"/>
      </rPr>
      <t xml:space="preserve">
油を扱う際に、外にこぼさないように注意して作業する。
</t>
    </r>
    <rPh sb="29" eb="30">
      <t>アツカ</t>
    </rPh>
    <phoneticPr fontId="15"/>
  </si>
  <si>
    <r>
      <t>（どのように）</t>
    </r>
    <r>
      <rPr>
        <sz val="10.5"/>
        <rFont val="ＭＳ ゴシック"/>
        <family val="3"/>
        <charset val="128"/>
      </rPr>
      <t xml:space="preserve">
油を抜き取る際や給油する際には手元をよく見ながら作業する。
作業に不慣れな作業員は、ベテランの作業員の監視下で行うようにする。
油の抜き取りや給油操作に自信のない場合は床に油受け容器を用意する。
また、吸油マットや砂袋を用意して油の流失被害を小くする。</t>
    </r>
    <phoneticPr fontId="15"/>
  </si>
  <si>
    <t>確認と評価（工事部門責任者）
工事部門責任者に緊急訓練の実施記録を提出すると共に、報告確認を行う。</t>
    <rPh sb="6" eb="8">
      <t>コウジ</t>
    </rPh>
    <rPh sb="8" eb="10">
      <t>ブモン</t>
    </rPh>
    <rPh sb="10" eb="13">
      <t>セキニンシャ</t>
    </rPh>
    <rPh sb="15" eb="17">
      <t>コウジ</t>
    </rPh>
    <rPh sb="17" eb="19">
      <t>ブモン</t>
    </rPh>
    <rPh sb="19" eb="22">
      <t>セキニンシャ</t>
    </rPh>
    <phoneticPr fontId="15"/>
  </si>
  <si>
    <t>記録と実施状況の確認（工事現場責任者）
担当者は緊急事態訓練の記録を作成し、工事現場責任者が実施状況及び有効性を確認する。</t>
    <rPh sb="3" eb="5">
      <t>ジッシ</t>
    </rPh>
    <rPh sb="11" eb="13">
      <t>コウジ</t>
    </rPh>
    <rPh sb="13" eb="15">
      <t>ゲンバ</t>
    </rPh>
    <rPh sb="15" eb="17">
      <t>セキニン</t>
    </rPh>
    <rPh sb="20" eb="23">
      <t>タントウシャ</t>
    </rPh>
    <rPh sb="26" eb="28">
      <t>ジタイ</t>
    </rPh>
    <rPh sb="34" eb="36">
      <t>サクセイ</t>
    </rPh>
    <rPh sb="38" eb="40">
      <t>コウジ</t>
    </rPh>
    <rPh sb="40" eb="42">
      <t>ゲンバ</t>
    </rPh>
    <rPh sb="42" eb="44">
      <t>セキニン</t>
    </rPh>
    <rPh sb="46" eb="48">
      <t>ジッシ</t>
    </rPh>
    <rPh sb="48" eb="50">
      <t>ジョウキョウ</t>
    </rPh>
    <rPh sb="50" eb="51">
      <t>オヨ</t>
    </rPh>
    <rPh sb="52" eb="55">
      <t>ユウコウセイ</t>
    </rPh>
    <phoneticPr fontId="15"/>
  </si>
  <si>
    <t>発注元</t>
    <rPh sb="0" eb="2">
      <t>ハッチュウ</t>
    </rPh>
    <rPh sb="2" eb="3">
      <t>モト</t>
    </rPh>
    <phoneticPr fontId="15"/>
  </si>
  <si>
    <t>内容・工事期間</t>
    <rPh sb="0" eb="2">
      <t>ナイヨウ</t>
    </rPh>
    <rPh sb="3" eb="5">
      <t>コウジ</t>
    </rPh>
    <rPh sb="5" eb="7">
      <t>キカン</t>
    </rPh>
    <phoneticPr fontId="15"/>
  </si>
  <si>
    <t>(kg-CO2/L)</t>
  </si>
  <si>
    <t>(kg-CO2/L)</t>
    <phoneticPr fontId="15"/>
  </si>
  <si>
    <t>(kg-CO2/㎥)</t>
  </si>
  <si>
    <t>(kg-CO2/㎥)</t>
    <phoneticPr fontId="15"/>
  </si>
  <si>
    <t>(kg-CO2/kg)</t>
  </si>
  <si>
    <t>(kg-CO2/kg)</t>
    <phoneticPr fontId="15"/>
  </si>
  <si>
    <t>(kg-CO2/kWh)</t>
  </si>
  <si>
    <t>産業廃棄物管理手順書</t>
    <rPh sb="0" eb="2">
      <t>サンギョウ</t>
    </rPh>
    <rPh sb="2" eb="5">
      <t>ハイキブツ</t>
    </rPh>
    <rPh sb="5" eb="7">
      <t>カンリ</t>
    </rPh>
    <rPh sb="7" eb="9">
      <t>テジュン</t>
    </rPh>
    <rPh sb="9" eb="10">
      <t>ショ</t>
    </rPh>
    <phoneticPr fontId="15"/>
  </si>
  <si>
    <t>https://www.nite.go.jp/chem/prtr/prmate.html</t>
  </si>
  <si>
    <t>契約している電力会社：</t>
    <rPh sb="0" eb="2">
      <t>ケイヤク</t>
    </rPh>
    <rPh sb="6" eb="8">
      <t>デンリョク</t>
    </rPh>
    <rPh sb="8" eb="10">
      <t>カイシャ</t>
    </rPh>
    <phoneticPr fontId="15"/>
  </si>
  <si>
    <t>法9条1項、法16条</t>
    <rPh sb="0" eb="1">
      <t>ホウ</t>
    </rPh>
    <rPh sb="2" eb="3">
      <t>ジョウ</t>
    </rPh>
    <rPh sb="4" eb="5">
      <t>コウ</t>
    </rPh>
    <rPh sb="9" eb="10">
      <t>ジョウ</t>
    </rPh>
    <phoneticPr fontId="15"/>
  </si>
  <si>
    <t>法18条、令5条、則5条～7条</t>
    <rPh sb="0" eb="1">
      <t>ホウ</t>
    </rPh>
    <rPh sb="3" eb="4">
      <t>ジョウ</t>
    </rPh>
    <rPh sb="5" eb="6">
      <t>レイ</t>
    </rPh>
    <rPh sb="7" eb="8">
      <t>ジョウ</t>
    </rPh>
    <rPh sb="9" eb="10">
      <t>ソク</t>
    </rPh>
    <rPh sb="11" eb="12">
      <t>ジョウ</t>
    </rPh>
    <rPh sb="14" eb="15">
      <t>ジョウ</t>
    </rPh>
    <phoneticPr fontId="15"/>
  </si>
  <si>
    <t>廃棄物処理法</t>
    <phoneticPr fontId="15"/>
  </si>
  <si>
    <t>法6条の2第6項、法6条の2第7項、令4条の4</t>
    <rPh sb="0" eb="1">
      <t>ホウ</t>
    </rPh>
    <rPh sb="2" eb="3">
      <t>ジョウ</t>
    </rPh>
    <rPh sb="5" eb="6">
      <t>ダイ</t>
    </rPh>
    <rPh sb="7" eb="8">
      <t>コウ</t>
    </rPh>
    <rPh sb="14" eb="15">
      <t>ダイ</t>
    </rPh>
    <rPh sb="16" eb="17">
      <t>コウ</t>
    </rPh>
    <rPh sb="18" eb="19">
      <t>レイ</t>
    </rPh>
    <rPh sb="20" eb="21">
      <t>ジョウ</t>
    </rPh>
    <phoneticPr fontId="15"/>
  </si>
  <si>
    <t>・委託基準：産廃収集運搬・処分業者の許可の確認、契約</t>
    <rPh sb="1" eb="3">
      <t>イタク</t>
    </rPh>
    <rPh sb="3" eb="5">
      <t>キジュン</t>
    </rPh>
    <rPh sb="6" eb="8">
      <t>サンハイ</t>
    </rPh>
    <rPh sb="8" eb="10">
      <t>シュウシュウ</t>
    </rPh>
    <rPh sb="13" eb="15">
      <t>ショブン</t>
    </rPh>
    <rPh sb="18" eb="20">
      <t>キョカ</t>
    </rPh>
    <rPh sb="21" eb="23">
      <t>カクニン</t>
    </rPh>
    <phoneticPr fontId="15"/>
  </si>
  <si>
    <t>法12条5項、法12条6項、令6条の2、則8条の2の8、則8条の3、8条の4～8条の4の4</t>
    <rPh sb="0" eb="1">
      <t>ホウ</t>
    </rPh>
    <rPh sb="3" eb="4">
      <t>ジョウ</t>
    </rPh>
    <rPh sb="5" eb="6">
      <t>コウ</t>
    </rPh>
    <rPh sb="12" eb="13">
      <t>コウ</t>
    </rPh>
    <rPh sb="14" eb="15">
      <t>レイ</t>
    </rPh>
    <rPh sb="16" eb="17">
      <t>ジョウ</t>
    </rPh>
    <rPh sb="20" eb="21">
      <t>ソク</t>
    </rPh>
    <rPh sb="22" eb="23">
      <t>ジョウ</t>
    </rPh>
    <rPh sb="30" eb="31">
      <t>ジョウ</t>
    </rPh>
    <rPh sb="35" eb="36">
      <t>ジョウ</t>
    </rPh>
    <rPh sb="40" eb="41">
      <t>ジョウ</t>
    </rPh>
    <phoneticPr fontId="15"/>
  </si>
  <si>
    <t>産業廃棄物（金属類・廃プラ類・廃ガラス・廃油・木製パレット、廃水銀使用製品）</t>
    <rPh sb="23" eb="25">
      <t>モクセイ</t>
    </rPh>
    <rPh sb="30" eb="31">
      <t>ハイ</t>
    </rPh>
    <rPh sb="31" eb="33">
      <t>スイギン</t>
    </rPh>
    <rPh sb="33" eb="35">
      <t>シヨウ</t>
    </rPh>
    <rPh sb="35" eb="37">
      <t>セイヒン</t>
    </rPh>
    <phoneticPr fontId="15"/>
  </si>
  <si>
    <t>法12条2項</t>
    <rPh sb="5" eb="6">
      <t>コウ</t>
    </rPh>
    <phoneticPr fontId="15"/>
  </si>
  <si>
    <t xml:space="preserve">□ 環境関連法規には，国が定めた法令，都道府県・市町村などが定めた条例があり，その他の環境関連の要求などには，地域との協定，顧客（納入先・取引先）からの要請，業界団体の取決めなどがあります。 
□ 組織が遵守すべき環境関連法規などを整理し一覧表などに取りまとめます。一覧表などの内容は「組織が遵守をするために必要な程度」であることが必要です。例えば環境関連法規などの適用が多く, 適用内容も複雑で, 関係者も多い場合は，より具体的な記述が必要になります。 
□ 一覧表などには, 組織が遵守のために必要な届出，測定，記録などの内容を含みます。 
□ 取りまとめた一覧表などは, 常に最新のものとする必要があります。定期的又は随時，環境関連法規などの改正情報を入手し，更に組織の活動，製品・サービスの変化に対応して，一覧表などの内容を見直すことが求められます。 
□ 主な環境関連法規は，中央事務局のウェブサイトを参照してください。 
□ 本要求事項に関する文書類（紙又は電子媒体など）を作成し，適切に管理します。
詳細は要求事項 12 (文書類の作成・管理)を参照してください。 </t>
  </si>
  <si>
    <t>法12条の3第1～2項、第6～8項、則8条の19、則8条の21の2、則8条の26～29</t>
    <rPh sb="0" eb="1">
      <t>ホウ</t>
    </rPh>
    <rPh sb="3" eb="4">
      <t>ジョウ</t>
    </rPh>
    <rPh sb="6" eb="7">
      <t>ダイ</t>
    </rPh>
    <rPh sb="10" eb="11">
      <t>コウ</t>
    </rPh>
    <rPh sb="12" eb="13">
      <t>ダイ</t>
    </rPh>
    <rPh sb="16" eb="17">
      <t>コウ</t>
    </rPh>
    <rPh sb="18" eb="19">
      <t>ソク</t>
    </rPh>
    <rPh sb="20" eb="21">
      <t>ジョウ</t>
    </rPh>
    <rPh sb="27" eb="28">
      <t>ジョウ</t>
    </rPh>
    <rPh sb="36" eb="37">
      <t>ジョウ</t>
    </rPh>
    <phoneticPr fontId="15"/>
  </si>
  <si>
    <t>・特別管理産業廃棄物管理責任者の選任</t>
    <rPh sb="16" eb="18">
      <t>センニン</t>
    </rPh>
    <phoneticPr fontId="15"/>
  </si>
  <si>
    <t>法12条の2第8項</t>
    <rPh sb="6" eb="7">
      <t>ダイ</t>
    </rPh>
    <rPh sb="8" eb="9">
      <t>コウ</t>
    </rPh>
    <phoneticPr fontId="15"/>
  </si>
  <si>
    <t>引火性廃油</t>
    <rPh sb="0" eb="3">
      <t>インカセイ</t>
    </rPh>
    <rPh sb="3" eb="4">
      <t>ハイ</t>
    </rPh>
    <rPh sb="4" eb="5">
      <t>ユ</t>
    </rPh>
    <phoneticPr fontId="15"/>
  </si>
  <si>
    <t>責任者：〇〇</t>
    <rPh sb="0" eb="3">
      <t>セキニンシャ</t>
    </rPh>
    <phoneticPr fontId="15"/>
  </si>
  <si>
    <t>ﾏﾆﾌｪｽﾄ</t>
    <phoneticPr fontId="15"/>
  </si>
  <si>
    <t>・多量排出事業者の報告（1000トン／年以上、特管物50トン／年以上）</t>
    <rPh sb="9" eb="11">
      <t>ホウコク</t>
    </rPh>
    <rPh sb="19" eb="20">
      <t>ネン</t>
    </rPh>
    <rPh sb="20" eb="22">
      <t>イジョウ</t>
    </rPh>
    <rPh sb="23" eb="25">
      <t>トッカン</t>
    </rPh>
    <rPh sb="24" eb="25">
      <t>カン</t>
    </rPh>
    <rPh sb="25" eb="26">
      <t>ブツ</t>
    </rPh>
    <rPh sb="31" eb="32">
      <t>ネン</t>
    </rPh>
    <rPh sb="32" eb="34">
      <t>イジョウ</t>
    </rPh>
    <phoneticPr fontId="15"/>
  </si>
  <si>
    <t>法12条9～10項、法12条の2第10～11項、令6条の3、令6条の7、則8条の4の5、則8条の4の6、則8条の17の2、則8条の17の3</t>
    <rPh sb="8" eb="9">
      <t>コウ</t>
    </rPh>
    <rPh sb="10" eb="11">
      <t>ホウ</t>
    </rPh>
    <rPh sb="13" eb="14">
      <t>ジョウ</t>
    </rPh>
    <rPh sb="16" eb="17">
      <t>ダイ</t>
    </rPh>
    <rPh sb="22" eb="23">
      <t>コウ</t>
    </rPh>
    <rPh sb="24" eb="25">
      <t>レイ</t>
    </rPh>
    <rPh sb="26" eb="27">
      <t>ジョウ</t>
    </rPh>
    <rPh sb="32" eb="33">
      <t>ジョウ</t>
    </rPh>
    <rPh sb="46" eb="47">
      <t>ジョウ</t>
    </rPh>
    <rPh sb="54" eb="55">
      <t>ジョウ</t>
    </rPh>
    <rPh sb="63" eb="64">
      <t>ジョウ</t>
    </rPh>
    <phoneticPr fontId="15"/>
  </si>
  <si>
    <t>法12条の3第7項、則8条の27</t>
    <rPh sb="0" eb="1">
      <t>ホウ</t>
    </rPh>
    <rPh sb="3" eb="4">
      <t>ジョウ</t>
    </rPh>
    <rPh sb="6" eb="7">
      <t>ダイ</t>
    </rPh>
    <rPh sb="8" eb="9">
      <t>コウ</t>
    </rPh>
    <rPh sb="10" eb="11">
      <t>ソク</t>
    </rPh>
    <rPh sb="12" eb="13">
      <t>ジョウ</t>
    </rPh>
    <phoneticPr fontId="15"/>
  </si>
  <si>
    <t>法12条の3第8項、則8条の28～29</t>
    <rPh sb="10" eb="11">
      <t>ソク</t>
    </rPh>
    <rPh sb="12" eb="13">
      <t>ジョウ</t>
    </rPh>
    <phoneticPr fontId="15"/>
  </si>
  <si>
    <t>法12条7項</t>
    <rPh sb="5" eb="6">
      <t>コウ</t>
    </rPh>
    <phoneticPr fontId="15"/>
  </si>
  <si>
    <t>則7条の2の2</t>
    <rPh sb="0" eb="1">
      <t>ソク</t>
    </rPh>
    <rPh sb="2" eb="3">
      <t>ジョウ</t>
    </rPh>
    <phoneticPr fontId="15"/>
  </si>
  <si>
    <t>法4条1項、2項、S43年厚・建告示1号</t>
    <rPh sb="0" eb="1">
      <t>ホウ</t>
    </rPh>
    <rPh sb="2" eb="3">
      <t>ジョウ</t>
    </rPh>
    <rPh sb="4" eb="5">
      <t>コウ</t>
    </rPh>
    <rPh sb="7" eb="8">
      <t>コウ</t>
    </rPh>
    <rPh sb="12" eb="13">
      <t>ネン</t>
    </rPh>
    <rPh sb="13" eb="14">
      <t>アツシ</t>
    </rPh>
    <rPh sb="15" eb="16">
      <t>ケン</t>
    </rPh>
    <rPh sb="16" eb="18">
      <t>コクジ</t>
    </rPh>
    <rPh sb="19" eb="20">
      <t>ゴウ</t>
    </rPh>
    <phoneticPr fontId="15"/>
  </si>
  <si>
    <t>法4条、S51年環境庁告示90号</t>
    <rPh sb="0" eb="1">
      <t>ホウ</t>
    </rPh>
    <rPh sb="2" eb="3">
      <t>ジョウ</t>
    </rPh>
    <rPh sb="7" eb="8">
      <t>ネン</t>
    </rPh>
    <rPh sb="8" eb="11">
      <t>カンキョウチョウ</t>
    </rPh>
    <rPh sb="11" eb="13">
      <t>コクジ</t>
    </rPh>
    <rPh sb="15" eb="16">
      <t>ゴウ</t>
    </rPh>
    <phoneticPr fontId="15"/>
  </si>
  <si>
    <t>令9条</t>
    <rPh sb="0" eb="1">
      <t>レイ</t>
    </rPh>
    <rPh sb="2" eb="3">
      <t>ジョウ</t>
    </rPh>
    <phoneticPr fontId="15"/>
  </si>
  <si>
    <t>記録は4年間保存</t>
    <rPh sb="0" eb="2">
      <t>キロク</t>
    </rPh>
    <rPh sb="4" eb="6">
      <t>ネンカン</t>
    </rPh>
    <rPh sb="6" eb="8">
      <t>ホゾン</t>
    </rPh>
    <phoneticPr fontId="15"/>
  </si>
  <si>
    <t>法12条の12、則15条</t>
    <rPh sb="0" eb="1">
      <t>ホウ</t>
    </rPh>
    <rPh sb="3" eb="4">
      <t>ジョウ</t>
    </rPh>
    <rPh sb="8" eb="9">
      <t>ソク</t>
    </rPh>
    <rPh sb="11" eb="12">
      <t>ジョウ</t>
    </rPh>
    <phoneticPr fontId="15"/>
  </si>
  <si>
    <t>記録は5年間保存</t>
    <rPh sb="0" eb="2">
      <t>キロク</t>
    </rPh>
    <rPh sb="4" eb="6">
      <t>ネンカン</t>
    </rPh>
    <rPh sb="6" eb="8">
      <t>ホゾン</t>
    </rPh>
    <phoneticPr fontId="15"/>
  </si>
  <si>
    <t>法14条の2</t>
  </si>
  <si>
    <t>油類の保管
水酸化ナトリウムの取扱い</t>
    <rPh sb="0" eb="1">
      <t>アブラ</t>
    </rPh>
    <rPh sb="1" eb="2">
      <t>ルイ</t>
    </rPh>
    <rPh sb="3" eb="5">
      <t>ホカン</t>
    </rPh>
    <rPh sb="6" eb="9">
      <t>スイサンカ</t>
    </rPh>
    <rPh sb="15" eb="17">
      <t>トリアツカ</t>
    </rPh>
    <phoneticPr fontId="15"/>
  </si>
  <si>
    <t>○
事故時</t>
    <phoneticPr fontId="15"/>
  </si>
  <si>
    <t>・特定施設の届出</t>
    <rPh sb="1" eb="3">
      <t>トクテイ</t>
    </rPh>
    <rPh sb="3" eb="5">
      <t>シセツ</t>
    </rPh>
    <rPh sb="6" eb="8">
      <t>トドケデ</t>
    </rPh>
    <phoneticPr fontId="15"/>
  </si>
  <si>
    <t>法2条2項</t>
    <rPh sb="0" eb="1">
      <t>ホウ</t>
    </rPh>
    <rPh sb="2" eb="3">
      <t>ジョウ</t>
    </rPh>
    <phoneticPr fontId="15"/>
  </si>
  <si>
    <t>湯煮設備他</t>
    <rPh sb="2" eb="4">
      <t>セツビ</t>
    </rPh>
    <rPh sb="4" eb="5">
      <t>タ</t>
    </rPh>
    <phoneticPr fontId="15"/>
  </si>
  <si>
    <t>〇</t>
    <phoneticPr fontId="15"/>
  </si>
  <si>
    <t>知事</t>
    <rPh sb="0" eb="2">
      <t>チジ</t>
    </rPh>
    <phoneticPr fontId="15"/>
  </si>
  <si>
    <t>届出書</t>
    <rPh sb="0" eb="2">
      <t>トドケデ</t>
    </rPh>
    <rPh sb="2" eb="3">
      <t>ショ</t>
    </rPh>
    <phoneticPr fontId="15"/>
  </si>
  <si>
    <t>法14条1～4項、則9条の2、則9条の3</t>
    <rPh sb="0" eb="1">
      <t>ホウ</t>
    </rPh>
    <rPh sb="3" eb="4">
      <t>ジョウ</t>
    </rPh>
    <rPh sb="7" eb="8">
      <t>コウ</t>
    </rPh>
    <rPh sb="15" eb="16">
      <t>ソク</t>
    </rPh>
    <rPh sb="17" eb="18">
      <t>ジョウ</t>
    </rPh>
    <phoneticPr fontId="15"/>
  </si>
  <si>
    <t>則5条</t>
    <rPh sb="0" eb="1">
      <t>ソク</t>
    </rPh>
    <rPh sb="2" eb="3">
      <t>ジョウ</t>
    </rPh>
    <phoneticPr fontId="15"/>
  </si>
  <si>
    <t>法17条</t>
  </si>
  <si>
    <t>・ばい煙発生施設の届出</t>
    <rPh sb="3" eb="4">
      <t>エン</t>
    </rPh>
    <rPh sb="4" eb="6">
      <t>ハッセイ</t>
    </rPh>
    <phoneticPr fontId="15"/>
  </si>
  <si>
    <t>法6条、法8条、則8条</t>
    <rPh sb="0" eb="1">
      <t>ホウ</t>
    </rPh>
    <rPh sb="2" eb="3">
      <t>ジョウ</t>
    </rPh>
    <rPh sb="4" eb="5">
      <t>ホウ</t>
    </rPh>
    <rPh sb="6" eb="7">
      <t>ジョウ</t>
    </rPh>
    <rPh sb="8" eb="9">
      <t>ソク</t>
    </rPh>
    <rPh sb="10" eb="11">
      <t>ジョウ</t>
    </rPh>
    <phoneticPr fontId="15"/>
  </si>
  <si>
    <t>法3条、則3～5条</t>
    <rPh sb="0" eb="1">
      <t>ホウ</t>
    </rPh>
    <rPh sb="2" eb="3">
      <t>ジョウ</t>
    </rPh>
    <rPh sb="4" eb="5">
      <t>ソク</t>
    </rPh>
    <rPh sb="8" eb="9">
      <t>ジョウ</t>
    </rPh>
    <phoneticPr fontId="15"/>
  </si>
  <si>
    <t>法16条、則15条</t>
    <rPh sb="0" eb="1">
      <t>ホウ</t>
    </rPh>
    <rPh sb="3" eb="4">
      <t>ジョウ</t>
    </rPh>
    <phoneticPr fontId="15"/>
  </si>
  <si>
    <t>法7条3項</t>
    <rPh sb="2" eb="3">
      <t>ジョウ</t>
    </rPh>
    <rPh sb="4" eb="5">
      <t>コウ</t>
    </rPh>
    <phoneticPr fontId="15"/>
  </si>
  <si>
    <t>法7条の2、法7条の3
則6条の3、則6条の4、則9条の6</t>
    <rPh sb="2" eb="3">
      <t>ジョウ</t>
    </rPh>
    <rPh sb="6" eb="7">
      <t>ホウ</t>
    </rPh>
    <rPh sb="8" eb="9">
      <t>ジョウ</t>
    </rPh>
    <rPh sb="12" eb="13">
      <t>ソク</t>
    </rPh>
    <rPh sb="14" eb="15">
      <t>ジョウ</t>
    </rPh>
    <rPh sb="20" eb="21">
      <t>ジョウ</t>
    </rPh>
    <rPh sb="26" eb="27">
      <t>ジョウ</t>
    </rPh>
    <phoneticPr fontId="15"/>
  </si>
  <si>
    <t>特定事業者の届出、中長期計画書の定期報告（輸送事業者）
特定事業者の届出、中長期計画書の定期報告（荷主）</t>
    <rPh sb="0" eb="2">
      <t>トクテイ</t>
    </rPh>
    <rPh sb="2" eb="5">
      <t>ジギョウシャ</t>
    </rPh>
    <rPh sb="6" eb="8">
      <t>トドケデ</t>
    </rPh>
    <rPh sb="16" eb="18">
      <t>テイキ</t>
    </rPh>
    <rPh sb="18" eb="20">
      <t>ホウコク</t>
    </rPh>
    <rPh sb="21" eb="23">
      <t>ユソウ</t>
    </rPh>
    <rPh sb="23" eb="26">
      <t>ジギョウシャ</t>
    </rPh>
    <rPh sb="49" eb="51">
      <t>ニヌシ</t>
    </rPh>
    <phoneticPr fontId="15"/>
  </si>
  <si>
    <t>法54条2項、法55条、法56条
法61条2項、法62条、法63条</t>
    <rPh sb="3" eb="4">
      <t>ジョウ</t>
    </rPh>
    <rPh sb="5" eb="6">
      <t>コウ</t>
    </rPh>
    <rPh sb="10" eb="11">
      <t>ジョウ</t>
    </rPh>
    <rPh sb="15" eb="16">
      <t>ジョウ</t>
    </rPh>
    <rPh sb="20" eb="21">
      <t>ジョウ</t>
    </rPh>
    <rPh sb="22" eb="23">
      <t>コウ</t>
    </rPh>
    <rPh sb="27" eb="28">
      <t>ジョウ</t>
    </rPh>
    <rPh sb="32" eb="33">
      <t>ジョウ</t>
    </rPh>
    <phoneticPr fontId="15"/>
  </si>
  <si>
    <t>建築物省エネ法</t>
    <rPh sb="0" eb="2">
      <t>ケンチク</t>
    </rPh>
    <rPh sb="2" eb="3">
      <t>ブツ</t>
    </rPh>
    <rPh sb="3" eb="4">
      <t>ショウ</t>
    </rPh>
    <rPh sb="6" eb="7">
      <t>ホウ</t>
    </rPh>
    <phoneticPr fontId="15"/>
  </si>
  <si>
    <t>特定建築物の建築物エネルギー消費性能基準適合義務、建築物エネルギー消費性能確保計画の適合判定</t>
    <rPh sb="0" eb="2">
      <t>トクテイ</t>
    </rPh>
    <rPh sb="2" eb="5">
      <t>ケンチクブツ</t>
    </rPh>
    <rPh sb="6" eb="8">
      <t>ケンチク</t>
    </rPh>
    <rPh sb="8" eb="9">
      <t>ブツ</t>
    </rPh>
    <rPh sb="14" eb="16">
      <t>ショウヒ</t>
    </rPh>
    <rPh sb="16" eb="18">
      <t>セイノウ</t>
    </rPh>
    <rPh sb="18" eb="20">
      <t>キジュン</t>
    </rPh>
    <rPh sb="20" eb="22">
      <t>テキゴウ</t>
    </rPh>
    <rPh sb="22" eb="24">
      <t>ギム</t>
    </rPh>
    <rPh sb="42" eb="44">
      <t>テキゴウ</t>
    </rPh>
    <rPh sb="44" eb="46">
      <t>ハンテイ</t>
    </rPh>
    <phoneticPr fontId="15"/>
  </si>
  <si>
    <t>法11条、法12条</t>
    <rPh sb="0" eb="1">
      <t>ホウ</t>
    </rPh>
    <rPh sb="3" eb="4">
      <t>ジョウ</t>
    </rPh>
    <rPh sb="5" eb="6">
      <t>ホウ</t>
    </rPh>
    <rPh sb="8" eb="9">
      <t>ジョウ</t>
    </rPh>
    <phoneticPr fontId="15"/>
  </si>
  <si>
    <t>所管行政庁</t>
  </si>
  <si>
    <t>計画</t>
    <rPh sb="0" eb="2">
      <t>ケイカク</t>
    </rPh>
    <phoneticPr fontId="15"/>
  </si>
  <si>
    <t>建築に関する届出</t>
    <rPh sb="0" eb="2">
      <t>ケンチク</t>
    </rPh>
    <rPh sb="3" eb="4">
      <t>カン</t>
    </rPh>
    <rPh sb="6" eb="8">
      <t>トドケデ</t>
    </rPh>
    <phoneticPr fontId="15"/>
  </si>
  <si>
    <t>工事着手の21日前</t>
    <rPh sb="0" eb="2">
      <t>コウジ</t>
    </rPh>
    <rPh sb="2" eb="4">
      <t>チャクシュ</t>
    </rPh>
    <rPh sb="7" eb="8">
      <t>ニチ</t>
    </rPh>
    <rPh sb="8" eb="9">
      <t>マエ</t>
    </rPh>
    <phoneticPr fontId="15"/>
  </si>
  <si>
    <t>法36条</t>
    <rPh sb="0" eb="1">
      <t>ホウ</t>
    </rPh>
    <rPh sb="3" eb="4">
      <t>ジョウ</t>
    </rPh>
    <phoneticPr fontId="15"/>
  </si>
  <si>
    <t>法26条</t>
    <rPh sb="0" eb="1">
      <t>ホウ</t>
    </rPh>
    <rPh sb="3" eb="4">
      <t>ジョウ</t>
    </rPh>
    <phoneticPr fontId="15"/>
  </si>
  <si>
    <t>法43条1項～3項</t>
    <rPh sb="0" eb="1">
      <t>ホウ</t>
    </rPh>
    <rPh sb="3" eb="4">
      <t>ジョウ</t>
    </rPh>
    <rPh sb="5" eb="6">
      <t>コウ</t>
    </rPh>
    <rPh sb="8" eb="9">
      <t>コウ</t>
    </rPh>
    <phoneticPr fontId="15"/>
  </si>
  <si>
    <t>法45条4項</t>
    <rPh sb="0" eb="1">
      <t>ホウ</t>
    </rPh>
    <rPh sb="3" eb="4">
      <t>ジョウ</t>
    </rPh>
    <rPh sb="5" eb="6">
      <t>コウ</t>
    </rPh>
    <phoneticPr fontId="15"/>
  </si>
  <si>
    <t>法19条1項</t>
    <rPh sb="0" eb="1">
      <t>ホウ</t>
    </rPh>
    <rPh sb="3" eb="4">
      <t>ジョウ</t>
    </rPh>
    <rPh sb="5" eb="6">
      <t>コウ</t>
    </rPh>
    <phoneticPr fontId="15"/>
  </si>
  <si>
    <t>法5条2項、3項、則5条、6条</t>
    <rPh sb="0" eb="1">
      <t>ホウ</t>
    </rPh>
    <rPh sb="2" eb="3">
      <t>ジョウ</t>
    </rPh>
    <rPh sb="4" eb="5">
      <t>コウ</t>
    </rPh>
    <rPh sb="7" eb="8">
      <t>コウ</t>
    </rPh>
    <rPh sb="9" eb="10">
      <t>ソク</t>
    </rPh>
    <rPh sb="11" eb="12">
      <t>ジョウ</t>
    </rPh>
    <rPh sb="14" eb="15">
      <t>ジョウ</t>
    </rPh>
    <phoneticPr fontId="15"/>
  </si>
  <si>
    <t>法14条1項</t>
    <rPh sb="0" eb="1">
      <t>ホウ</t>
    </rPh>
    <rPh sb="3" eb="4">
      <t>ジョウ</t>
    </rPh>
    <rPh sb="5" eb="6">
      <t>コウ</t>
    </rPh>
    <phoneticPr fontId="15"/>
  </si>
  <si>
    <t>自動車NOｘ・PM法</t>
    <rPh sb="0" eb="3">
      <t>ジドウシャ</t>
    </rPh>
    <rPh sb="9" eb="10">
      <t>ホウ</t>
    </rPh>
    <phoneticPr fontId="15"/>
  </si>
  <si>
    <t>法4条、令4条、則3条、則4条</t>
    <rPh sb="0" eb="1">
      <t>ホウ</t>
    </rPh>
    <rPh sb="2" eb="3">
      <t>ジョウ</t>
    </rPh>
    <rPh sb="4" eb="5">
      <t>レイ</t>
    </rPh>
    <rPh sb="6" eb="7">
      <t>ジョウ</t>
    </rPh>
    <rPh sb="8" eb="9">
      <t>ソク</t>
    </rPh>
    <rPh sb="10" eb="11">
      <t>ジョウ</t>
    </rPh>
    <rPh sb="14" eb="15">
      <t>ジョウ</t>
    </rPh>
    <phoneticPr fontId="15"/>
  </si>
  <si>
    <t>・危険物製造・貯蔵・取扱いの指定数量以上の設備の許可申請
・製造所等の危険物保安監督者の届出</t>
    <rPh sb="4" eb="6">
      <t>セイゾウ</t>
    </rPh>
    <rPh sb="7" eb="9">
      <t>チョゾウ</t>
    </rPh>
    <rPh sb="10" eb="12">
      <t>トリアツカイ</t>
    </rPh>
    <rPh sb="21" eb="23">
      <t>セツビ</t>
    </rPh>
    <rPh sb="30" eb="32">
      <t>セイゾウ</t>
    </rPh>
    <rPh sb="32" eb="33">
      <t>ショ</t>
    </rPh>
    <rPh sb="33" eb="34">
      <t>トウ</t>
    </rPh>
    <rPh sb="38" eb="40">
      <t>ホアン</t>
    </rPh>
    <rPh sb="40" eb="43">
      <t>カントクシャ</t>
    </rPh>
    <phoneticPr fontId="15"/>
  </si>
  <si>
    <t>法10条、11条
法13条</t>
  </si>
  <si>
    <t>業務用空調機
業務用空調機（GHP）
エアドライヤ</t>
    <rPh sb="0" eb="3">
      <t>ギョウムヨウ</t>
    </rPh>
    <rPh sb="3" eb="6">
      <t>クウチョウキ</t>
    </rPh>
    <phoneticPr fontId="15"/>
  </si>
  <si>
    <t>kg-CO2/L</t>
    <phoneticPr fontId="15"/>
  </si>
  <si>
    <t>・事務用品グリーン購入</t>
    <rPh sb="1" eb="3">
      <t>ジム</t>
    </rPh>
    <rPh sb="3" eb="5">
      <t>ヨウヒン</t>
    </rPh>
    <rPh sb="9" eb="11">
      <t>コウニュウ</t>
    </rPh>
    <phoneticPr fontId="15"/>
  </si>
  <si>
    <t>３ヵ月ごとに確認し、累計評価欄が×の場合は是正策として達成手段を追加する</t>
    <rPh sb="2" eb="3">
      <t>ゲツ</t>
    </rPh>
    <rPh sb="6" eb="8">
      <t>カクニン</t>
    </rPh>
    <rPh sb="10" eb="12">
      <t>ルイケイ</t>
    </rPh>
    <rPh sb="12" eb="14">
      <t>ヒョウカ</t>
    </rPh>
    <rPh sb="14" eb="15">
      <t>ラン</t>
    </rPh>
    <rPh sb="18" eb="20">
      <t>バアイ</t>
    </rPh>
    <rPh sb="21" eb="23">
      <t>ゼセイ</t>
    </rPh>
    <rPh sb="23" eb="24">
      <t>サク</t>
    </rPh>
    <rPh sb="27" eb="29">
      <t>タッセイ</t>
    </rPh>
    <rPh sb="29" eb="31">
      <t>シュダン</t>
    </rPh>
    <rPh sb="32" eb="34">
      <t>ツイカ</t>
    </rPh>
    <phoneticPr fontId="15"/>
  </si>
  <si>
    <t>➁再資源化量</t>
    <rPh sb="1" eb="5">
      <t>サイシゲンカ</t>
    </rPh>
    <rPh sb="5" eb="6">
      <t>リョウ</t>
    </rPh>
    <phoneticPr fontId="15"/>
  </si>
  <si>
    <t>③廃棄処分量</t>
    <rPh sb="1" eb="3">
      <t>ハイキ</t>
    </rPh>
    <rPh sb="3" eb="5">
      <t>ショブン</t>
    </rPh>
    <rPh sb="5" eb="6">
      <t>リョウ</t>
    </rPh>
    <phoneticPr fontId="15"/>
  </si>
  <si>
    <t>再資源化率（➁/①）</t>
    <rPh sb="0" eb="4">
      <t>サイシゲンカ</t>
    </rPh>
    <rPh sb="4" eb="5">
      <t>リツ</t>
    </rPh>
    <phoneticPr fontId="15"/>
  </si>
  <si>
    <t>①排出量（➁+③）</t>
    <rPh sb="1" eb="3">
      <t>ハイシュツ</t>
    </rPh>
    <rPh sb="3" eb="4">
      <t>リョウ</t>
    </rPh>
    <phoneticPr fontId="15"/>
  </si>
  <si>
    <t>工事部　〇〇</t>
    <rPh sb="0" eb="2">
      <t>コウジ</t>
    </rPh>
    <rPh sb="2" eb="3">
      <t>ブ</t>
    </rPh>
    <phoneticPr fontId="15"/>
  </si>
  <si>
    <t>地球温暖化対策推進法</t>
    <rPh sb="0" eb="2">
      <t>チキュウ</t>
    </rPh>
    <rPh sb="2" eb="5">
      <t>オンダンカ</t>
    </rPh>
    <rPh sb="5" eb="7">
      <t>タイサク</t>
    </rPh>
    <rPh sb="7" eb="9">
      <t>スイシン</t>
    </rPh>
    <rPh sb="9" eb="10">
      <t>ホウ</t>
    </rPh>
    <phoneticPr fontId="15"/>
  </si>
  <si>
    <t>大阪市条例9条
特定建築物の報告
事務所1000㎡以上
工場・倉庫3000㎡以上</t>
    <rPh sb="0" eb="3">
      <t>オオサカシ</t>
    </rPh>
    <rPh sb="3" eb="5">
      <t>ジョウレイ</t>
    </rPh>
    <rPh sb="6" eb="7">
      <t>ジョウ</t>
    </rPh>
    <rPh sb="8" eb="10">
      <t>トクテイ</t>
    </rPh>
    <rPh sb="10" eb="13">
      <t>ケンチクブツ</t>
    </rPh>
    <rPh sb="14" eb="16">
      <t>ホウコク</t>
    </rPh>
    <rPh sb="17" eb="19">
      <t>ジム</t>
    </rPh>
    <rPh sb="19" eb="20">
      <t>ショ</t>
    </rPh>
    <rPh sb="25" eb="27">
      <t>イジョウ</t>
    </rPh>
    <rPh sb="28" eb="30">
      <t>コウジョウ</t>
    </rPh>
    <rPh sb="31" eb="33">
      <t>ソウコ</t>
    </rPh>
    <rPh sb="38" eb="40">
      <t>イジョウ</t>
    </rPh>
    <phoneticPr fontId="15"/>
  </si>
  <si>
    <t>〇</t>
  </si>
  <si>
    <t>報告書R2.4.20</t>
    <rPh sb="0" eb="3">
      <t>ホウコクショ</t>
    </rPh>
    <phoneticPr fontId="15"/>
  </si>
  <si>
    <t>関西電力</t>
    <rPh sb="0" eb="4">
      <t>カンサイデンリョク</t>
    </rPh>
    <phoneticPr fontId="15"/>
  </si>
  <si>
    <t>種類</t>
    <rPh sb="0" eb="2">
      <t>シュルイ</t>
    </rPh>
    <phoneticPr fontId="15"/>
  </si>
  <si>
    <t>メニューC</t>
    <phoneticPr fontId="15"/>
  </si>
  <si>
    <t>電力/CO2排出係数</t>
    <rPh sb="0" eb="2">
      <t>デンリョク</t>
    </rPh>
    <rPh sb="6" eb="10">
      <t>ハイシュツケイスウ</t>
    </rPh>
    <phoneticPr fontId="15"/>
  </si>
  <si>
    <t>現場</t>
    <rPh sb="0" eb="2">
      <t>ゲンバ</t>
    </rPh>
    <phoneticPr fontId="15"/>
  </si>
  <si>
    <t>・有害物質の使用特定施設・貯蔵指定施設の届出</t>
    <rPh sb="1" eb="3">
      <t>ユウガイ</t>
    </rPh>
    <rPh sb="3" eb="5">
      <t>ブッシツ</t>
    </rPh>
    <rPh sb="6" eb="8">
      <t>シヨウ</t>
    </rPh>
    <rPh sb="8" eb="10">
      <t>トクテイ</t>
    </rPh>
    <rPh sb="10" eb="12">
      <t>シセツ</t>
    </rPh>
    <rPh sb="17" eb="19">
      <t>シセツ</t>
    </rPh>
    <rPh sb="20" eb="22">
      <t>トドケデ</t>
    </rPh>
    <phoneticPr fontId="15"/>
  </si>
  <si>
    <t>法5,7,9条</t>
    <rPh sb="0" eb="1">
      <t>ホウ</t>
    </rPh>
    <rPh sb="6" eb="7">
      <t>ジョウ</t>
    </rPh>
    <phoneticPr fontId="15"/>
  </si>
  <si>
    <t>トリクロロエチレン、ジクロロメタン</t>
    <phoneticPr fontId="15"/>
  </si>
  <si>
    <t>・有害物質の使用特定施設・貯蔵指定施設の定期点検・記録・保存（3年間）</t>
    <rPh sb="1" eb="3">
      <t>ユウガイ</t>
    </rPh>
    <rPh sb="3" eb="5">
      <t>ブッシツ</t>
    </rPh>
    <rPh sb="6" eb="8">
      <t>シヨウ</t>
    </rPh>
    <rPh sb="8" eb="10">
      <t>トクテイ</t>
    </rPh>
    <rPh sb="10" eb="12">
      <t>シセツ</t>
    </rPh>
    <rPh sb="17" eb="19">
      <t>シセツ</t>
    </rPh>
    <rPh sb="20" eb="22">
      <t>テイキ</t>
    </rPh>
    <rPh sb="22" eb="24">
      <t>テンケン</t>
    </rPh>
    <rPh sb="25" eb="27">
      <t>キロク</t>
    </rPh>
    <rPh sb="28" eb="30">
      <t>ホゾン</t>
    </rPh>
    <phoneticPr fontId="15"/>
  </si>
  <si>
    <t>CO2係数(kg-CO2/kWh)</t>
    <rPh sb="3" eb="5">
      <t>ケイスウ</t>
    </rPh>
    <phoneticPr fontId="15"/>
  </si>
  <si>
    <t>評価基準がB評価の指摘事項と是正処置</t>
    <rPh sb="9" eb="11">
      <t>シテキ</t>
    </rPh>
    <rPh sb="11" eb="13">
      <t>ジコウ</t>
    </rPh>
    <rPh sb="14" eb="16">
      <t>ゼセイ</t>
    </rPh>
    <rPh sb="16" eb="18">
      <t>ショチ</t>
    </rPh>
    <phoneticPr fontId="15"/>
  </si>
  <si>
    <t>指摘内容（内部監査員）</t>
    <rPh sb="0" eb="2">
      <t>シテキ</t>
    </rPh>
    <rPh sb="2" eb="4">
      <t>ナイヨウ</t>
    </rPh>
    <rPh sb="5" eb="7">
      <t>ナイブ</t>
    </rPh>
    <rPh sb="7" eb="9">
      <t>カンサ</t>
    </rPh>
    <rPh sb="9" eb="10">
      <t>イン</t>
    </rPh>
    <phoneticPr fontId="15"/>
  </si>
  <si>
    <t>是正処置（工場責任者）／確認（内部監査員）</t>
    <rPh sb="0" eb="2">
      <t>ゼセイ</t>
    </rPh>
    <rPh sb="2" eb="4">
      <t>ショチ</t>
    </rPh>
    <rPh sb="5" eb="7">
      <t>コウジョウ</t>
    </rPh>
    <rPh sb="7" eb="10">
      <t>セキニンシャ</t>
    </rPh>
    <rPh sb="12" eb="14">
      <t>カクニン</t>
    </rPh>
    <rPh sb="15" eb="17">
      <t>ナイブ</t>
    </rPh>
    <rPh sb="17" eb="19">
      <t>カンサ</t>
    </rPh>
    <rPh sb="19" eb="20">
      <t>イン</t>
    </rPh>
    <phoneticPr fontId="15"/>
  </si>
  <si>
    <t>確認日：　　　　　　　確認者：
確認したもの：</t>
    <rPh sb="0" eb="2">
      <t>カクニン</t>
    </rPh>
    <rPh sb="2" eb="3">
      <t>ビ</t>
    </rPh>
    <rPh sb="11" eb="13">
      <t>カクニン</t>
    </rPh>
    <rPh sb="13" eb="14">
      <t>シャ</t>
    </rPh>
    <rPh sb="16" eb="18">
      <t>カクニン</t>
    </rPh>
    <phoneticPr fontId="15"/>
  </si>
  <si>
    <t>　内部監査の指摘事項は、B指摘はチェックリストにより、C指摘は「問題点是正／予防処置票」（様式13-01）により、是正処置を図る。内部監査の結果は被監査部門、内部監査員、環境事務局で共有する。</t>
    <rPh sb="1" eb="3">
      <t>ナイブ</t>
    </rPh>
    <rPh sb="3" eb="5">
      <t>カンサ</t>
    </rPh>
    <rPh sb="6" eb="8">
      <t>シテキ</t>
    </rPh>
    <rPh sb="8" eb="10">
      <t>ジコウ</t>
    </rPh>
    <phoneticPr fontId="130"/>
  </si>
  <si>
    <t>環境管理、品質管理　</t>
    <rPh sb="0" eb="2">
      <t>カンキョウ</t>
    </rPh>
    <rPh sb="2" eb="4">
      <t>カンリ</t>
    </rPh>
    <rPh sb="5" eb="7">
      <t>ヒンシツ</t>
    </rPh>
    <rPh sb="7" eb="9">
      <t>カンリ</t>
    </rPh>
    <phoneticPr fontId="15"/>
  </si>
  <si>
    <t>一般廃棄物及び産業廃棄物の保管・排出</t>
    <rPh sb="0" eb="5">
      <t>イッパンハイキブツ</t>
    </rPh>
    <rPh sb="5" eb="6">
      <t>オヨ</t>
    </rPh>
    <rPh sb="7" eb="9">
      <t>サンギョウ</t>
    </rPh>
    <rPh sb="9" eb="12">
      <t>ハイキブツ</t>
    </rPh>
    <rPh sb="13" eb="15">
      <t>ホカン</t>
    </rPh>
    <rPh sb="16" eb="18">
      <t>ハイシュツ</t>
    </rPh>
    <phoneticPr fontId="15"/>
  </si>
  <si>
    <t>13項で遵守状況のチェック記録として用いる</t>
    <rPh sb="2" eb="3">
      <t>コウ</t>
    </rPh>
    <rPh sb="4" eb="6">
      <t>ジュンシュ</t>
    </rPh>
    <rPh sb="6" eb="8">
      <t>ジョウキョウ</t>
    </rPh>
    <rPh sb="13" eb="15">
      <t>キロク</t>
    </rPh>
    <rPh sb="18" eb="19">
      <t>モチ</t>
    </rPh>
    <phoneticPr fontId="15"/>
  </si>
  <si>
    <t>13項の取組状況の確認・評価、問題点の是正記録を兼ねる</t>
    <rPh sb="12" eb="14">
      <t>ヒョウカ</t>
    </rPh>
    <rPh sb="21" eb="23">
      <t>キロク</t>
    </rPh>
    <phoneticPr fontId="15"/>
  </si>
  <si>
    <t>取組結果とその評価、次年度の取組計画</t>
    <rPh sb="0" eb="2">
      <t>トリクミ</t>
    </rPh>
    <rPh sb="2" eb="4">
      <t>ケッカ</t>
    </rPh>
    <rPh sb="7" eb="9">
      <t>ヒョウカ</t>
    </rPh>
    <rPh sb="10" eb="13">
      <t>ジネンド</t>
    </rPh>
    <rPh sb="14" eb="16">
      <t>トリクミ</t>
    </rPh>
    <rPh sb="16" eb="18">
      <t>ケイカク</t>
    </rPh>
    <phoneticPr fontId="15"/>
  </si>
  <si>
    <t>グリーン購入への取組</t>
    <rPh sb="4" eb="6">
      <t>コウニュウ</t>
    </rPh>
    <rPh sb="8" eb="10">
      <t>トリクミ</t>
    </rPh>
    <phoneticPr fontId="15"/>
  </si>
  <si>
    <t>＜本社＞</t>
    <rPh sb="1" eb="3">
      <t>ホンシャ</t>
    </rPh>
    <phoneticPr fontId="15"/>
  </si>
  <si>
    <t>＜●●支店＞</t>
    <rPh sb="3" eb="5">
      <t>シテン</t>
    </rPh>
    <phoneticPr fontId="15"/>
  </si>
  <si>
    <t>（基準値)</t>
    <rPh sb="3" eb="4">
      <t>チ</t>
    </rPh>
    <phoneticPr fontId="15"/>
  </si>
  <si>
    <t>制定：202*年**月**日</t>
    <phoneticPr fontId="15"/>
  </si>
  <si>
    <t>202*/**/**</t>
    <phoneticPr fontId="15"/>
  </si>
  <si>
    <t>床面積（本社）</t>
    <rPh sb="4" eb="6">
      <t>ホンシャ</t>
    </rPh>
    <phoneticPr fontId="66"/>
  </si>
  <si>
    <t>床面積（倉庫）</t>
    <rPh sb="4" eb="6">
      <t>ソウコ</t>
    </rPh>
    <phoneticPr fontId="66"/>
  </si>
  <si>
    <t>・下請けで価格競争が厳しくなっている
・販売力が弱い</t>
    <rPh sb="1" eb="3">
      <t>シタウ</t>
    </rPh>
    <rPh sb="5" eb="7">
      <t>カカク</t>
    </rPh>
    <rPh sb="7" eb="9">
      <t>キョウソウ</t>
    </rPh>
    <rPh sb="10" eb="11">
      <t>キビ</t>
    </rPh>
    <rPh sb="20" eb="23">
      <t>ハンバイリョク</t>
    </rPh>
    <rPh sb="24" eb="25">
      <t>ヨワ</t>
    </rPh>
    <phoneticPr fontId="15"/>
  </si>
  <si>
    <t>・優れた技能者がいる
・若い社員がいる
・最新設備を持っている</t>
    <rPh sb="1" eb="2">
      <t>スグ</t>
    </rPh>
    <rPh sb="4" eb="7">
      <t>ギノウシャ</t>
    </rPh>
    <rPh sb="12" eb="13">
      <t>ワカ</t>
    </rPh>
    <rPh sb="14" eb="16">
      <t>シャイン</t>
    </rPh>
    <rPh sb="21" eb="23">
      <t>サイシン</t>
    </rPh>
    <rPh sb="23" eb="25">
      <t>セツビ</t>
    </rPh>
    <rPh sb="26" eb="27">
      <t>モ</t>
    </rPh>
    <phoneticPr fontId="15"/>
  </si>
  <si>
    <t>・人材の確保（離職が多い）
・下請けに頼らない自社製品がない</t>
    <rPh sb="1" eb="3">
      <t>ジンザイ</t>
    </rPh>
    <rPh sb="4" eb="6">
      <t>カクホ</t>
    </rPh>
    <rPh sb="7" eb="9">
      <t>リショク</t>
    </rPh>
    <rPh sb="10" eb="11">
      <t>オオ</t>
    </rPh>
    <rPh sb="15" eb="17">
      <t>シタウ</t>
    </rPh>
    <rPh sb="19" eb="20">
      <t>タヨ</t>
    </rPh>
    <rPh sb="23" eb="25">
      <t>ジシャ</t>
    </rPh>
    <rPh sb="25" eb="27">
      <t>セイヒン</t>
    </rPh>
    <phoneticPr fontId="15"/>
  </si>
  <si>
    <t>・気候変動への適応関連製品を通じて社会に貢献する
・社員とともに働きがいのある職場づくりに努めます。</t>
    <phoneticPr fontId="15"/>
  </si>
  <si>
    <t>・魅力ある職場にする余地がある
・「気候変動適応法」で自然災害への備えのニーズが見込める</t>
    <rPh sb="1" eb="3">
      <t>ミリョク</t>
    </rPh>
    <rPh sb="5" eb="7">
      <t>ショクバ</t>
    </rPh>
    <rPh sb="10" eb="12">
      <t>ヨチ</t>
    </rPh>
    <phoneticPr fontId="15"/>
  </si>
  <si>
    <t>・気候変動適応関連製品の開発・販売の促進
・小集団活動による改善提案の推進</t>
    <phoneticPr fontId="15"/>
  </si>
  <si>
    <t>（手法A）課題とチャンスの整理（ＳＷＯＴ分析）</t>
    <rPh sb="1" eb="3">
      <t>シュホウ</t>
    </rPh>
    <rPh sb="5" eb="7">
      <t>カダイ</t>
    </rPh>
    <rPh sb="13" eb="15">
      <t>セイリ</t>
    </rPh>
    <rPh sb="20" eb="22">
      <t>ブンセキ</t>
    </rPh>
    <phoneticPr fontId="15"/>
  </si>
  <si>
    <t>・気候変動への適応関連製品を通じて社会に貢献する
・社員とともに働きがいのある職場づくりに努めます。</t>
    <rPh sb="1" eb="3">
      <t>キコウ</t>
    </rPh>
    <rPh sb="3" eb="5">
      <t>ヘンドウ</t>
    </rPh>
    <rPh sb="7" eb="9">
      <t>テキオウ</t>
    </rPh>
    <rPh sb="9" eb="11">
      <t>カンレン</t>
    </rPh>
    <rPh sb="11" eb="13">
      <t>セイヒン</t>
    </rPh>
    <rPh sb="14" eb="15">
      <t>ツウ</t>
    </rPh>
    <rPh sb="17" eb="19">
      <t>シャカイ</t>
    </rPh>
    <rPh sb="20" eb="22">
      <t>コウケン</t>
    </rPh>
    <rPh sb="26" eb="28">
      <t>シャイン</t>
    </rPh>
    <rPh sb="32" eb="33">
      <t>ハタラ</t>
    </rPh>
    <rPh sb="39" eb="41">
      <t>ショクバ</t>
    </rPh>
    <rPh sb="45" eb="46">
      <t>ツト</t>
    </rPh>
    <phoneticPr fontId="15"/>
  </si>
  <si>
    <t>・気候変動適応関連製品の開発・販売の促進
・小集団活動による改善提案の推進
・BCP策定による企業価値向上</t>
    <rPh sb="1" eb="3">
      <t>キコウ</t>
    </rPh>
    <rPh sb="3" eb="5">
      <t>ヘンドウ</t>
    </rPh>
    <rPh sb="5" eb="7">
      <t>テキオウ</t>
    </rPh>
    <rPh sb="7" eb="9">
      <t>カンレン</t>
    </rPh>
    <rPh sb="9" eb="11">
      <t>セイヒン</t>
    </rPh>
    <rPh sb="12" eb="14">
      <t>カイハツ</t>
    </rPh>
    <rPh sb="15" eb="17">
      <t>ハンバイ</t>
    </rPh>
    <rPh sb="18" eb="20">
      <t>ソクシン</t>
    </rPh>
    <rPh sb="22" eb="25">
      <t>ショウシュウダン</t>
    </rPh>
    <rPh sb="25" eb="27">
      <t>カツドウ</t>
    </rPh>
    <rPh sb="30" eb="32">
      <t>カイゼン</t>
    </rPh>
    <rPh sb="32" eb="34">
      <t>テイアン</t>
    </rPh>
    <rPh sb="35" eb="37">
      <t>スイシン</t>
    </rPh>
    <rPh sb="42" eb="44">
      <t>サクテイ</t>
    </rPh>
    <rPh sb="47" eb="49">
      <t>キギョウ</t>
    </rPh>
    <rPh sb="49" eb="51">
      <t>カチ</t>
    </rPh>
    <rPh sb="51" eb="53">
      <t>コウジョウ</t>
    </rPh>
    <phoneticPr fontId="15"/>
  </si>
  <si>
    <t>・ビジネスマッチングの機会が増えている
・「地球温暖化対策計画」や「気候変動適応法」で新たな適応関連ビジネスが見込める</t>
    <rPh sb="11" eb="13">
      <t>キカイ</t>
    </rPh>
    <rPh sb="14" eb="15">
      <t>フ</t>
    </rPh>
    <rPh sb="22" eb="24">
      <t>チキュウ</t>
    </rPh>
    <rPh sb="24" eb="27">
      <t>オンダンカ</t>
    </rPh>
    <rPh sb="27" eb="29">
      <t>タイサク</t>
    </rPh>
    <rPh sb="29" eb="31">
      <t>ケイカク</t>
    </rPh>
    <rPh sb="34" eb="36">
      <t>キコウ</t>
    </rPh>
    <rPh sb="36" eb="38">
      <t>ヘンドウ</t>
    </rPh>
    <rPh sb="38" eb="40">
      <t>テキオウ</t>
    </rPh>
    <rPh sb="40" eb="41">
      <t>ホウ</t>
    </rPh>
    <rPh sb="43" eb="44">
      <t>アラ</t>
    </rPh>
    <rPh sb="46" eb="48">
      <t>テキオウ</t>
    </rPh>
    <rPh sb="48" eb="50">
      <t>カンレン</t>
    </rPh>
    <rPh sb="55" eb="57">
      <t>ミコ</t>
    </rPh>
    <phoneticPr fontId="15"/>
  </si>
  <si>
    <t>・離職者が多く人材不足が常態化
・自然災害で操業に影響が出ることが多くなってきた</t>
    <rPh sb="1" eb="4">
      <t>リショクシャ</t>
    </rPh>
    <rPh sb="5" eb="6">
      <t>オオ</t>
    </rPh>
    <rPh sb="7" eb="9">
      <t>ジンザイ</t>
    </rPh>
    <rPh sb="9" eb="11">
      <t>フソク</t>
    </rPh>
    <rPh sb="12" eb="15">
      <t>ジョウタイカ</t>
    </rPh>
    <rPh sb="17" eb="19">
      <t>シゼン</t>
    </rPh>
    <rPh sb="19" eb="21">
      <t>サイガイ</t>
    </rPh>
    <rPh sb="22" eb="24">
      <t>ソウギョウ</t>
    </rPh>
    <rPh sb="25" eb="27">
      <t>エイキョウ</t>
    </rPh>
    <rPh sb="28" eb="29">
      <t>デ</t>
    </rPh>
    <rPh sb="33" eb="34">
      <t>オオ</t>
    </rPh>
    <phoneticPr fontId="15"/>
  </si>
  <si>
    <t>◆</t>
    <phoneticPr fontId="15"/>
  </si>
  <si>
    <t>内部の課題の例</t>
    <rPh sb="0" eb="2">
      <t>ナイブ</t>
    </rPh>
    <rPh sb="3" eb="5">
      <t>カダイ</t>
    </rPh>
    <rPh sb="6" eb="7">
      <t>レイ</t>
    </rPh>
    <phoneticPr fontId="15"/>
  </si>
  <si>
    <t>・人手不足</t>
    <rPh sb="1" eb="3">
      <t>ヒトデ</t>
    </rPh>
    <rPh sb="3" eb="5">
      <t>フソク</t>
    </rPh>
    <phoneticPr fontId="15"/>
  </si>
  <si>
    <t>・技術・技能の継承ができていない</t>
    <rPh sb="1" eb="3">
      <t>ギジュツ</t>
    </rPh>
    <rPh sb="4" eb="6">
      <t>ギノウ</t>
    </rPh>
    <rPh sb="7" eb="9">
      <t>ケイショウ</t>
    </rPh>
    <phoneticPr fontId="15"/>
  </si>
  <si>
    <t>・従業員の高齢化</t>
    <rPh sb="1" eb="4">
      <t>ジュウギョウイン</t>
    </rPh>
    <rPh sb="5" eb="8">
      <t>コウレイカ</t>
    </rPh>
    <phoneticPr fontId="15"/>
  </si>
  <si>
    <t>・設備の老朽化</t>
    <rPh sb="1" eb="3">
      <t>セツビ</t>
    </rPh>
    <rPh sb="4" eb="7">
      <t>ロウキュウカ</t>
    </rPh>
    <phoneticPr fontId="15"/>
  </si>
  <si>
    <t>・工場スペースが手狭</t>
    <rPh sb="1" eb="3">
      <t>コウジョウ</t>
    </rPh>
    <rPh sb="8" eb="10">
      <t>テゼマ</t>
    </rPh>
    <phoneticPr fontId="15"/>
  </si>
  <si>
    <t>・顧客が偏っている</t>
    <rPh sb="1" eb="3">
      <t>コキャク</t>
    </rPh>
    <rPh sb="4" eb="5">
      <t>カタヨ</t>
    </rPh>
    <phoneticPr fontId="15"/>
  </si>
  <si>
    <t>・カーボンプライシングでエネルギーコストが増大する</t>
    <rPh sb="21" eb="23">
      <t>ゾウダイ</t>
    </rPh>
    <phoneticPr fontId="15"/>
  </si>
  <si>
    <t>・水害で浸水の懸念がある</t>
    <rPh sb="1" eb="3">
      <t>スイガイ</t>
    </rPh>
    <rPh sb="4" eb="6">
      <t>シンスイ</t>
    </rPh>
    <rPh sb="7" eb="9">
      <t>ケネン</t>
    </rPh>
    <phoneticPr fontId="15"/>
  </si>
  <si>
    <t>外部の課題の例</t>
    <rPh sb="0" eb="2">
      <t>ガイブ</t>
    </rPh>
    <rPh sb="3" eb="5">
      <t>カダイ</t>
    </rPh>
    <rPh sb="6" eb="7">
      <t>レイ</t>
    </rPh>
    <phoneticPr fontId="15"/>
  </si>
  <si>
    <t>・少子高齢化の進展</t>
    <rPh sb="1" eb="3">
      <t>ショウシ</t>
    </rPh>
    <rPh sb="3" eb="6">
      <t>コウレイカ</t>
    </rPh>
    <rPh sb="7" eb="9">
      <t>シンテン</t>
    </rPh>
    <phoneticPr fontId="15"/>
  </si>
  <si>
    <t>・有効求人倍率が高くなっている</t>
    <rPh sb="1" eb="3">
      <t>ユウコウ</t>
    </rPh>
    <rPh sb="3" eb="5">
      <t>キュウジン</t>
    </rPh>
    <rPh sb="5" eb="7">
      <t>バイリツ</t>
    </rPh>
    <rPh sb="8" eb="9">
      <t>タカ</t>
    </rPh>
    <phoneticPr fontId="15"/>
  </si>
  <si>
    <t>・価格競争が厳しい</t>
    <rPh sb="1" eb="3">
      <t>カカク</t>
    </rPh>
    <rPh sb="3" eb="5">
      <t>キョウソウ</t>
    </rPh>
    <rPh sb="6" eb="7">
      <t>キビ</t>
    </rPh>
    <phoneticPr fontId="15"/>
  </si>
  <si>
    <t>・取引先からの品質要求が厳しい</t>
    <rPh sb="1" eb="3">
      <t>トリヒキ</t>
    </rPh>
    <rPh sb="3" eb="4">
      <t>サキ</t>
    </rPh>
    <rPh sb="7" eb="9">
      <t>ヒンシツ</t>
    </rPh>
    <rPh sb="9" eb="11">
      <t>ヨウキュウ</t>
    </rPh>
    <rPh sb="12" eb="13">
      <t>キビ</t>
    </rPh>
    <phoneticPr fontId="15"/>
  </si>
  <si>
    <t>・短納期を求められている</t>
    <rPh sb="1" eb="4">
      <t>タンノウキ</t>
    </rPh>
    <rPh sb="5" eb="6">
      <t>モト</t>
    </rPh>
    <phoneticPr fontId="15"/>
  </si>
  <si>
    <t>・需要が先細りである</t>
    <rPh sb="1" eb="3">
      <t>ジュヨウ</t>
    </rPh>
    <rPh sb="4" eb="6">
      <t>サキボソ</t>
    </rPh>
    <phoneticPr fontId="15"/>
  </si>
  <si>
    <t>・カーボンニュートラルに向けた動きがある</t>
    <rPh sb="12" eb="13">
      <t>ム</t>
    </rPh>
    <rPh sb="15" eb="16">
      <t>ウゴ</t>
    </rPh>
    <phoneticPr fontId="15"/>
  </si>
  <si>
    <t>・カーボンプライシングの動きがある</t>
    <rPh sb="12" eb="13">
      <t>ウゴ</t>
    </rPh>
    <phoneticPr fontId="15"/>
  </si>
  <si>
    <t>・電気自動車の普及で部品の需要が減少する</t>
    <rPh sb="1" eb="3">
      <t>デンキ</t>
    </rPh>
    <rPh sb="3" eb="6">
      <t>ジドウシャ</t>
    </rPh>
    <rPh sb="7" eb="9">
      <t>フキュウ</t>
    </rPh>
    <rPh sb="10" eb="12">
      <t>ブヒン</t>
    </rPh>
    <rPh sb="13" eb="15">
      <t>ジュヨウ</t>
    </rPh>
    <rPh sb="16" eb="18">
      <t>ゲンショウ</t>
    </rPh>
    <phoneticPr fontId="15"/>
  </si>
  <si>
    <t>・取引先からカーボンニュートラルの要請がある</t>
    <rPh sb="1" eb="3">
      <t>トリヒキ</t>
    </rPh>
    <rPh sb="3" eb="4">
      <t>サキ</t>
    </rPh>
    <rPh sb="17" eb="19">
      <t>ヨウセイ</t>
    </rPh>
    <phoneticPr fontId="15"/>
  </si>
  <si>
    <t>・気候変動の影響で自然災害が激甚化</t>
    <rPh sb="1" eb="5">
      <t>キコウヘンドウ</t>
    </rPh>
    <rPh sb="6" eb="8">
      <t>エイキョウ</t>
    </rPh>
    <rPh sb="9" eb="11">
      <t>シゼン</t>
    </rPh>
    <rPh sb="11" eb="13">
      <t>サイガイ</t>
    </rPh>
    <rPh sb="14" eb="16">
      <t>ゲキジン</t>
    </rPh>
    <rPh sb="16" eb="17">
      <t>カ</t>
    </rPh>
    <phoneticPr fontId="15"/>
  </si>
  <si>
    <t>・感染症の影響で需要が減少</t>
    <rPh sb="1" eb="4">
      <t>カンセンショウ</t>
    </rPh>
    <rPh sb="5" eb="7">
      <t>エイキョウ</t>
    </rPh>
    <rPh sb="8" eb="10">
      <t>ジュヨウ</t>
    </rPh>
    <rPh sb="11" eb="13">
      <t>ゲンショウ</t>
    </rPh>
    <phoneticPr fontId="15"/>
  </si>
  <si>
    <t>・取引先からBCPの導入が求められている</t>
    <rPh sb="1" eb="3">
      <t>トリヒキ</t>
    </rPh>
    <rPh sb="3" eb="4">
      <t>サキ</t>
    </rPh>
    <rPh sb="10" eb="12">
      <t>ドウニュウ</t>
    </rPh>
    <rPh sb="13" eb="14">
      <t>モト</t>
    </rPh>
    <phoneticPr fontId="15"/>
  </si>
  <si>
    <t>内部のチャンスの例</t>
    <rPh sb="0" eb="2">
      <t>ナイブ</t>
    </rPh>
    <rPh sb="8" eb="9">
      <t>レイ</t>
    </rPh>
    <phoneticPr fontId="15"/>
  </si>
  <si>
    <t>・やる気のある社員がいる</t>
    <rPh sb="3" eb="4">
      <t>キ</t>
    </rPh>
    <rPh sb="7" eb="9">
      <t>シャイン</t>
    </rPh>
    <phoneticPr fontId="15"/>
  </si>
  <si>
    <t>・技術・技能が高い従業員がいる</t>
    <rPh sb="1" eb="3">
      <t>ギジュツ</t>
    </rPh>
    <rPh sb="4" eb="6">
      <t>ギノウ</t>
    </rPh>
    <rPh sb="7" eb="8">
      <t>タカ</t>
    </rPh>
    <rPh sb="9" eb="12">
      <t>ジュウギョウイン</t>
    </rPh>
    <phoneticPr fontId="15"/>
  </si>
  <si>
    <t>・オンリーワン技術がある</t>
    <rPh sb="7" eb="9">
      <t>ギジュツ</t>
    </rPh>
    <phoneticPr fontId="15"/>
  </si>
  <si>
    <t>・平均年齢が若く伸びしろがある</t>
    <rPh sb="1" eb="3">
      <t>ヘイキン</t>
    </rPh>
    <rPh sb="3" eb="5">
      <t>ネンレイ</t>
    </rPh>
    <rPh sb="6" eb="7">
      <t>ワカ</t>
    </rPh>
    <rPh sb="8" eb="9">
      <t>ノ</t>
    </rPh>
    <phoneticPr fontId="15"/>
  </si>
  <si>
    <t>・品質レベルが高い</t>
    <rPh sb="1" eb="3">
      <t>ヒンシツ</t>
    </rPh>
    <rPh sb="7" eb="8">
      <t>タカ</t>
    </rPh>
    <phoneticPr fontId="15"/>
  </si>
  <si>
    <t>・多品種、短納期が得意</t>
    <rPh sb="1" eb="4">
      <t>タヒンシュ</t>
    </rPh>
    <rPh sb="5" eb="8">
      <t>タンノウキ</t>
    </rPh>
    <rPh sb="9" eb="11">
      <t>トクイ</t>
    </rPh>
    <phoneticPr fontId="15"/>
  </si>
  <si>
    <t>・安定した固定客を持っている</t>
    <rPh sb="1" eb="3">
      <t>アンテイ</t>
    </rPh>
    <rPh sb="5" eb="8">
      <t>コテイキャク</t>
    </rPh>
    <rPh sb="9" eb="10">
      <t>モ</t>
    </rPh>
    <phoneticPr fontId="15"/>
  </si>
  <si>
    <t>・最新設備を有している</t>
    <rPh sb="1" eb="3">
      <t>サイシン</t>
    </rPh>
    <rPh sb="3" eb="5">
      <t>セツビ</t>
    </rPh>
    <rPh sb="6" eb="7">
      <t>ユウ</t>
    </rPh>
    <phoneticPr fontId="15"/>
  </si>
  <si>
    <t>・BCPを構築している</t>
    <rPh sb="5" eb="7">
      <t>コウチク</t>
    </rPh>
    <phoneticPr fontId="15"/>
  </si>
  <si>
    <t>外部のチャンスの例</t>
    <rPh sb="0" eb="2">
      <t>ガイブ</t>
    </rPh>
    <rPh sb="8" eb="9">
      <t>レイ</t>
    </rPh>
    <phoneticPr fontId="15"/>
  </si>
  <si>
    <t>・雇用し易い状況となっている</t>
    <rPh sb="1" eb="3">
      <t>コヨウ</t>
    </rPh>
    <rPh sb="4" eb="5">
      <t>ヤス</t>
    </rPh>
    <rPh sb="6" eb="8">
      <t>ジョウキョウ</t>
    </rPh>
    <phoneticPr fontId="15"/>
  </si>
  <si>
    <t>・ビジネスマッチングの機会がある</t>
    <rPh sb="11" eb="13">
      <t>キカイ</t>
    </rPh>
    <phoneticPr fontId="15"/>
  </si>
  <si>
    <t>・協力企業がある</t>
    <rPh sb="1" eb="3">
      <t>キョウリョク</t>
    </rPh>
    <rPh sb="3" eb="5">
      <t>キギョウ</t>
    </rPh>
    <phoneticPr fontId="15"/>
  </si>
  <si>
    <t>・CO2ぜロの電力が普及している</t>
    <rPh sb="7" eb="9">
      <t>デンリョク</t>
    </rPh>
    <rPh sb="10" eb="12">
      <t>フキュウ</t>
    </rPh>
    <phoneticPr fontId="15"/>
  </si>
  <si>
    <t>・デジタル変革で新たな需要が見込める</t>
    <rPh sb="5" eb="7">
      <t>ヘンカク</t>
    </rPh>
    <rPh sb="8" eb="9">
      <t>アラ</t>
    </rPh>
    <rPh sb="11" eb="13">
      <t>ジュヨウ</t>
    </rPh>
    <rPh sb="14" eb="16">
      <t>ミコ</t>
    </rPh>
    <phoneticPr fontId="15"/>
  </si>
  <si>
    <t>・下請けで仕事量の変動が大きい
・1社の下請け比率が高い
・社員の定着力がよくない</t>
    <rPh sb="1" eb="3">
      <t>シタウ</t>
    </rPh>
    <rPh sb="5" eb="8">
      <t>シゴトリョウ</t>
    </rPh>
    <rPh sb="9" eb="11">
      <t>ヘンドウ</t>
    </rPh>
    <rPh sb="12" eb="13">
      <t>オオ</t>
    </rPh>
    <rPh sb="18" eb="19">
      <t>シャ</t>
    </rPh>
    <rPh sb="20" eb="22">
      <t>シタウ</t>
    </rPh>
    <rPh sb="23" eb="25">
      <t>ヒリツ</t>
    </rPh>
    <rPh sb="26" eb="27">
      <t>タカ</t>
    </rPh>
    <rPh sb="30" eb="32">
      <t>シャイン</t>
    </rPh>
    <rPh sb="33" eb="36">
      <t>テイチャクリョク</t>
    </rPh>
    <phoneticPr fontId="15"/>
  </si>
  <si>
    <t>・ZEH、ZEBの動きがあある
・「カーボンニュートラル」で新たなビジネスが見込める</t>
    <rPh sb="9" eb="10">
      <t>ウゴ</t>
    </rPh>
    <rPh sb="30" eb="31">
      <t>アラ</t>
    </rPh>
    <rPh sb="38" eb="40">
      <t>ミコ</t>
    </rPh>
    <phoneticPr fontId="15"/>
  </si>
  <si>
    <t>制定： 202*年*月**日</t>
    <rPh sb="0" eb="2">
      <t>セイテイ</t>
    </rPh>
    <rPh sb="8" eb="9">
      <t>ネン</t>
    </rPh>
    <rPh sb="10" eb="11">
      <t>ツキ</t>
    </rPh>
    <rPh sb="13" eb="14">
      <t>ニチ</t>
    </rPh>
    <phoneticPr fontId="15"/>
  </si>
  <si>
    <t>202*/*/**</t>
    <phoneticPr fontId="15"/>
  </si>
  <si>
    <t>該当する自組織の設備・項目</t>
    <rPh sb="4" eb="7">
      <t>ジソシキ</t>
    </rPh>
    <phoneticPr fontId="15"/>
  </si>
  <si>
    <t>届出書
20**/**</t>
    <rPh sb="0" eb="3">
      <t>トドケデショ</t>
    </rPh>
    <phoneticPr fontId="15"/>
  </si>
  <si>
    <t>報告書
202*/**/*</t>
    <rPh sb="0" eb="3">
      <t>ホウコクショ</t>
    </rPh>
    <phoneticPr fontId="15"/>
  </si>
  <si>
    <t>許可証
○○産業
許可証202*.*.*</t>
    <rPh sb="6" eb="8">
      <t>サンギョウ</t>
    </rPh>
    <rPh sb="9" eb="11">
      <t>キョカ</t>
    </rPh>
    <rPh sb="11" eb="12">
      <t>ショウ</t>
    </rPh>
    <phoneticPr fontId="15"/>
  </si>
  <si>
    <t>報告書202*.*.*</t>
    <rPh sb="0" eb="3">
      <t>ホウコクショ</t>
    </rPh>
    <phoneticPr fontId="15"/>
  </si>
  <si>
    <t>原単位目標</t>
    <rPh sb="0" eb="3">
      <t>ゲンタンイ</t>
    </rPh>
    <rPh sb="3" eb="5">
      <t>モクヒョウ</t>
    </rPh>
    <phoneticPr fontId="15"/>
  </si>
  <si>
    <t>支援</t>
    <rPh sb="0" eb="2">
      <t>シエン</t>
    </rPh>
    <phoneticPr fontId="15"/>
  </si>
  <si>
    <t>課題とチャンスの明確化</t>
    <rPh sb="0" eb="2">
      <t>カダイ</t>
    </rPh>
    <rPh sb="8" eb="11">
      <t>メイカクカ</t>
    </rPh>
    <phoneticPr fontId="15"/>
  </si>
  <si>
    <t>負荷の自己チェック表</t>
    <rPh sb="0" eb="2">
      <t>フカ</t>
    </rPh>
    <rPh sb="3" eb="5">
      <t>ジコ</t>
    </rPh>
    <rPh sb="9" eb="10">
      <t>ヒョウ</t>
    </rPh>
    <phoneticPr fontId="15"/>
  </si>
  <si>
    <t>③排水</t>
    <rPh sb="1" eb="3">
      <t>ハイスイ</t>
    </rPh>
    <phoneticPr fontId="15"/>
  </si>
  <si>
    <t>・特定建設作業の届出</t>
    <rPh sb="1" eb="7">
      <t>トクテイケンセツサギョウ</t>
    </rPh>
    <rPh sb="8" eb="10">
      <t>トドケデ</t>
    </rPh>
    <phoneticPr fontId="15"/>
  </si>
  <si>
    <t>大阪府条例による特定施設
・空圧機・送風機　3.7kW以上
・空調機　7.5kW以上
・バックホウ20kW以上</t>
    <rPh sb="0" eb="3">
      <t>オオサカフ</t>
    </rPh>
    <rPh sb="3" eb="5">
      <t>ジョウレイ</t>
    </rPh>
    <rPh sb="8" eb="10">
      <t>トクテイ</t>
    </rPh>
    <rPh sb="10" eb="12">
      <t>シセツ</t>
    </rPh>
    <rPh sb="14" eb="15">
      <t>クウ</t>
    </rPh>
    <rPh sb="15" eb="16">
      <t>アツ</t>
    </rPh>
    <rPh sb="16" eb="17">
      <t>キ</t>
    </rPh>
    <rPh sb="18" eb="21">
      <t>ソウフウキ</t>
    </rPh>
    <rPh sb="27" eb="29">
      <t>イジョウ</t>
    </rPh>
    <rPh sb="31" eb="34">
      <t>クウチョウキ</t>
    </rPh>
    <rPh sb="40" eb="42">
      <t>イジョウ</t>
    </rPh>
    <rPh sb="53" eb="55">
      <t>イジョウ</t>
    </rPh>
    <phoneticPr fontId="15"/>
  </si>
  <si>
    <t>府条例による特定施設
・走行クレーン　5t以上 
・バックホウ20kW以上</t>
    <rPh sb="0" eb="1">
      <t>フ</t>
    </rPh>
    <rPh sb="1" eb="3">
      <t>ジョウレイ</t>
    </rPh>
    <rPh sb="6" eb="8">
      <t>トクテイ</t>
    </rPh>
    <rPh sb="8" eb="10">
      <t>シセツ</t>
    </rPh>
    <rPh sb="12" eb="14">
      <t>ソウコウ</t>
    </rPh>
    <rPh sb="21" eb="23">
      <t>イジョウ</t>
    </rPh>
    <phoneticPr fontId="15"/>
  </si>
  <si>
    <t>ポスターロゴ</t>
    <phoneticPr fontId="130"/>
  </si>
  <si>
    <t>単独ロゴ</t>
    <rPh sb="0" eb="2">
      <t>タンドク</t>
    </rPh>
    <phoneticPr fontId="130"/>
  </si>
  <si>
    <t>私たちは持続可能な開発目標（SDGs）を支援しています</t>
    <phoneticPr fontId="130"/>
  </si>
  <si>
    <t>2020年最新版｜SDGs_x0008_公式ロゴ使用法</t>
    <phoneticPr fontId="130"/>
  </si>
  <si>
    <t>https://sdgs-support.or.jp/journal/official_logo/</t>
    <phoneticPr fontId="130"/>
  </si>
  <si>
    <t>アニメでわかる!SDGs公式ロゴ使用法</t>
    <phoneticPr fontId="130"/>
  </si>
  <si>
    <t>https://sdgs-support.or.jp/journal/animedewakaru_logo/</t>
    <phoneticPr fontId="130"/>
  </si>
  <si>
    <t>ロゴダウンロード</t>
    <phoneticPr fontId="130"/>
  </si>
  <si>
    <t>SDGsのポスター・ロゴ・アイコンおよびガイドライン | 国連広報センター (unic.or.jp)</t>
  </si>
  <si>
    <t>＊白黒印刷の場合は白黒のロゴ使用</t>
    <rPh sb="1" eb="3">
      <t>シロクロ</t>
    </rPh>
    <rPh sb="3" eb="5">
      <t>インサツ</t>
    </rPh>
    <rPh sb="6" eb="8">
      <t>バアイ</t>
    </rPh>
    <rPh sb="9" eb="11">
      <t>シロクロ</t>
    </rPh>
    <rPh sb="14" eb="16">
      <t>シヨウ</t>
    </rPh>
    <phoneticPr fontId="130"/>
  </si>
  <si>
    <t>フロン排出抑制法に基づく簡易点検表</t>
    <rPh sb="3" eb="5">
      <t>ハイシュツ</t>
    </rPh>
    <rPh sb="5" eb="7">
      <t>ヨクセイ</t>
    </rPh>
    <rPh sb="7" eb="8">
      <t>ホウ</t>
    </rPh>
    <rPh sb="9" eb="10">
      <t>モト</t>
    </rPh>
    <rPh sb="12" eb="14">
      <t>カンイ</t>
    </rPh>
    <rPh sb="14" eb="16">
      <t>テンケン</t>
    </rPh>
    <rPh sb="16" eb="17">
      <t>ヒョウ</t>
    </rPh>
    <phoneticPr fontId="130"/>
  </si>
  <si>
    <t>年度</t>
    <rPh sb="0" eb="1">
      <t>ネン</t>
    </rPh>
    <rPh sb="1" eb="2">
      <t>ド</t>
    </rPh>
    <phoneticPr fontId="130"/>
  </si>
  <si>
    <t>対象機種</t>
    <rPh sb="0" eb="2">
      <t>タイショウ</t>
    </rPh>
    <rPh sb="2" eb="4">
      <t>キシュ</t>
    </rPh>
    <phoneticPr fontId="130"/>
  </si>
  <si>
    <t>月</t>
    <rPh sb="0" eb="1">
      <t>ツキ</t>
    </rPh>
    <phoneticPr fontId="130"/>
  </si>
  <si>
    <t>日</t>
    <rPh sb="0" eb="1">
      <t>ヒ</t>
    </rPh>
    <phoneticPr fontId="130"/>
  </si>
  <si>
    <t>点検者</t>
    <rPh sb="0" eb="2">
      <t>テンケン</t>
    </rPh>
    <rPh sb="2" eb="3">
      <t>シャ</t>
    </rPh>
    <phoneticPr fontId="130"/>
  </si>
  <si>
    <t>室外機</t>
    <rPh sb="0" eb="3">
      <t>シツガイキ</t>
    </rPh>
    <phoneticPr fontId="130"/>
  </si>
  <si>
    <t>室内機</t>
    <rPh sb="0" eb="3">
      <t>シツナイキ</t>
    </rPh>
    <phoneticPr fontId="130"/>
  </si>
  <si>
    <t>異常振動・異常音</t>
    <rPh sb="0" eb="2">
      <t>イジョウ</t>
    </rPh>
    <rPh sb="2" eb="4">
      <t>シンドウ</t>
    </rPh>
    <rPh sb="5" eb="7">
      <t>イジョウ</t>
    </rPh>
    <rPh sb="7" eb="8">
      <t>オン</t>
    </rPh>
    <phoneticPr fontId="130"/>
  </si>
  <si>
    <t>油にじみ</t>
    <rPh sb="0" eb="1">
      <t>アブラ</t>
    </rPh>
    <phoneticPr fontId="130"/>
  </si>
  <si>
    <t>損傷、腐食</t>
    <rPh sb="0" eb="2">
      <t>ソンショウ</t>
    </rPh>
    <rPh sb="3" eb="5">
      <t>フショク</t>
    </rPh>
    <phoneticPr fontId="130"/>
  </si>
  <si>
    <t>風量・送風温度異常</t>
    <rPh sb="0" eb="2">
      <t>フウリョウ</t>
    </rPh>
    <rPh sb="3" eb="5">
      <t>ソウフウ</t>
    </rPh>
    <rPh sb="5" eb="7">
      <t>オンド</t>
    </rPh>
    <rPh sb="7" eb="9">
      <t>イジョウ</t>
    </rPh>
    <phoneticPr fontId="130"/>
  </si>
  <si>
    <t>備  考
（気付き事項等）</t>
    <rPh sb="0" eb="1">
      <t>ソナエ</t>
    </rPh>
    <rPh sb="3" eb="4">
      <t>コウ</t>
    </rPh>
    <rPh sb="11" eb="12">
      <t>トウ</t>
    </rPh>
    <phoneticPr fontId="130"/>
  </si>
  <si>
    <t>Ｎｏ．１</t>
    <phoneticPr fontId="130"/>
  </si>
  <si>
    <t>□　有、　□　無</t>
    <rPh sb="2" eb="3">
      <t>アリ</t>
    </rPh>
    <rPh sb="7" eb="8">
      <t>ナシ</t>
    </rPh>
    <phoneticPr fontId="130"/>
  </si>
  <si>
    <t>エアコン</t>
    <phoneticPr fontId="130"/>
  </si>
  <si>
    <t>事務所１階</t>
    <rPh sb="0" eb="2">
      <t>ジム</t>
    </rPh>
    <rPh sb="2" eb="3">
      <t>ショ</t>
    </rPh>
    <rPh sb="4" eb="5">
      <t>カイ</t>
    </rPh>
    <phoneticPr fontId="130"/>
  </si>
  <si>
    <t>Ｎｏ．２</t>
    <phoneticPr fontId="130"/>
  </si>
  <si>
    <t>冷蔵庫</t>
    <rPh sb="0" eb="3">
      <t>レイゾウコ</t>
    </rPh>
    <phoneticPr fontId="130"/>
  </si>
  <si>
    <t>Ｎｏ．３</t>
    <phoneticPr fontId="130"/>
  </si>
  <si>
    <t>冷凍庫</t>
    <rPh sb="0" eb="3">
      <t>レイトウコ</t>
    </rPh>
    <phoneticPr fontId="130"/>
  </si>
  <si>
    <t>Ｎｏ．４</t>
    <phoneticPr fontId="130"/>
  </si>
  <si>
    <t>エアドライヤ</t>
    <phoneticPr fontId="130"/>
  </si>
  <si>
    <t>Ｎｏ．５</t>
    <phoneticPr fontId="130"/>
  </si>
  <si>
    <t>冷水器</t>
    <rPh sb="0" eb="2">
      <t>レイスイ</t>
    </rPh>
    <rPh sb="2" eb="3">
      <t>キ</t>
    </rPh>
    <phoneticPr fontId="130"/>
  </si>
  <si>
    <t>＊</t>
    <phoneticPr fontId="130"/>
  </si>
  <si>
    <t>点検対象は、業務用として製造されたフロンを冷媒として使用しているものすべて。（フロン排出抑制法：旧フロン回収破壊法の第１種特定製品）　</t>
    <rPh sb="0" eb="2">
      <t>テンケン</t>
    </rPh>
    <rPh sb="2" eb="4">
      <t>タイショウ</t>
    </rPh>
    <rPh sb="6" eb="9">
      <t>ギョウムヨウ</t>
    </rPh>
    <rPh sb="12" eb="14">
      <t>セイゾウ</t>
    </rPh>
    <rPh sb="21" eb="23">
      <t>レイバイ</t>
    </rPh>
    <rPh sb="26" eb="28">
      <t>シヨウ</t>
    </rPh>
    <rPh sb="42" eb="44">
      <t>ハイシュツ</t>
    </rPh>
    <rPh sb="44" eb="46">
      <t>ヨクセイ</t>
    </rPh>
    <rPh sb="46" eb="47">
      <t>ホウ</t>
    </rPh>
    <rPh sb="48" eb="49">
      <t>キュウ</t>
    </rPh>
    <rPh sb="52" eb="54">
      <t>カイシュウ</t>
    </rPh>
    <rPh sb="54" eb="56">
      <t>ハカイ</t>
    </rPh>
    <rPh sb="56" eb="57">
      <t>ホウ</t>
    </rPh>
    <rPh sb="58" eb="59">
      <t>ダイ</t>
    </rPh>
    <rPh sb="60" eb="61">
      <t>シュ</t>
    </rPh>
    <rPh sb="61" eb="63">
      <t>トクテイ</t>
    </rPh>
    <rPh sb="63" eb="65">
      <t>セイヒン</t>
    </rPh>
    <phoneticPr fontId="130"/>
  </si>
  <si>
    <t>機器ユーザ（管理者）に点検義務がある</t>
    <rPh sb="0" eb="2">
      <t>キキ</t>
    </rPh>
    <rPh sb="6" eb="9">
      <t>カンリシャ</t>
    </rPh>
    <rPh sb="11" eb="13">
      <t>テンケン</t>
    </rPh>
    <rPh sb="13" eb="15">
      <t>ギム</t>
    </rPh>
    <phoneticPr fontId="130"/>
  </si>
  <si>
    <t>点検頻度は四半期に１回以上</t>
    <rPh sb="0" eb="2">
      <t>テンケン</t>
    </rPh>
    <rPh sb="2" eb="4">
      <t>ヒンド</t>
    </rPh>
    <rPh sb="5" eb="8">
      <t>シハンキ</t>
    </rPh>
    <rPh sb="10" eb="11">
      <t>カイ</t>
    </rPh>
    <rPh sb="11" eb="13">
      <t>イジョウ</t>
    </rPh>
    <phoneticPr fontId="130"/>
  </si>
  <si>
    <t>簡易点検は、安全で容易に点検できる場合のみ（高所や危険な場所に設置されている場合は、専門業者に依頼すること）</t>
    <rPh sb="0" eb="2">
      <t>カンイ</t>
    </rPh>
    <rPh sb="2" eb="4">
      <t>テンケン</t>
    </rPh>
    <rPh sb="6" eb="8">
      <t>アンゼン</t>
    </rPh>
    <rPh sb="9" eb="11">
      <t>ヨウイ</t>
    </rPh>
    <rPh sb="12" eb="14">
      <t>テンケン</t>
    </rPh>
    <rPh sb="17" eb="19">
      <t>バアイ</t>
    </rPh>
    <rPh sb="22" eb="24">
      <t>コウショ</t>
    </rPh>
    <rPh sb="25" eb="27">
      <t>キケン</t>
    </rPh>
    <rPh sb="28" eb="30">
      <t>バショ</t>
    </rPh>
    <rPh sb="31" eb="33">
      <t>セッチ</t>
    </rPh>
    <rPh sb="38" eb="40">
      <t>バアイ</t>
    </rPh>
    <rPh sb="42" eb="44">
      <t>センモン</t>
    </rPh>
    <rPh sb="44" eb="46">
      <t>ギョウシャ</t>
    </rPh>
    <rPh sb="47" eb="49">
      <t>イライ</t>
    </rPh>
    <phoneticPr fontId="130"/>
  </si>
  <si>
    <t>異常があった場合は、速やかに業者に修理を依頼すること</t>
    <rPh sb="0" eb="2">
      <t>イジョウ</t>
    </rPh>
    <rPh sb="6" eb="8">
      <t>バアイ</t>
    </rPh>
    <rPh sb="10" eb="11">
      <t>スミ</t>
    </rPh>
    <rPh sb="14" eb="16">
      <t>ギョウシャ</t>
    </rPh>
    <rPh sb="17" eb="19">
      <t>シュウリ</t>
    </rPh>
    <rPh sb="20" eb="22">
      <t>イライ</t>
    </rPh>
    <phoneticPr fontId="130"/>
  </si>
  <si>
    <t>大型のもの（圧縮機電動機定格出力７.５ｋW以上）は、専門業者による定期点検が必要</t>
    <rPh sb="0" eb="2">
      <t>オオガタ</t>
    </rPh>
    <rPh sb="6" eb="9">
      <t>アッシュクキ</t>
    </rPh>
    <rPh sb="9" eb="12">
      <t>デンドウキ</t>
    </rPh>
    <rPh sb="12" eb="14">
      <t>テイカク</t>
    </rPh>
    <rPh sb="14" eb="16">
      <t>シュツリョク</t>
    </rPh>
    <rPh sb="21" eb="23">
      <t>イジョウ</t>
    </rPh>
    <rPh sb="26" eb="28">
      <t>センモン</t>
    </rPh>
    <rPh sb="28" eb="30">
      <t>ギョウシャ</t>
    </rPh>
    <rPh sb="33" eb="35">
      <t>テイキ</t>
    </rPh>
    <rPh sb="35" eb="37">
      <t>テンケン</t>
    </rPh>
    <rPh sb="38" eb="40">
      <t>ヒツヨウ</t>
    </rPh>
    <phoneticPr fontId="130"/>
  </si>
  <si>
    <r>
      <t>異常時の連絡先：</t>
    </r>
    <r>
      <rPr>
        <i/>
        <sz val="11"/>
        <color theme="1"/>
        <rFont val="ＭＳ Ｐゴシック"/>
        <family val="3"/>
        <charset val="128"/>
        <scheme val="minor"/>
      </rPr>
      <t>（会社名）（電話番号）等</t>
    </r>
    <rPh sb="0" eb="1">
      <t>イ</t>
    </rPh>
    <rPh sb="1" eb="3">
      <t>ジョウジ</t>
    </rPh>
    <rPh sb="4" eb="7">
      <t>レンラクサキ</t>
    </rPh>
    <rPh sb="9" eb="11">
      <t>カイシャ</t>
    </rPh>
    <rPh sb="11" eb="12">
      <t>メイ</t>
    </rPh>
    <rPh sb="14" eb="16">
      <t>デンワ</t>
    </rPh>
    <rPh sb="16" eb="18">
      <t>バンゴウ</t>
    </rPh>
    <rPh sb="19" eb="20">
      <t>トウ</t>
    </rPh>
    <phoneticPr fontId="130"/>
  </si>
  <si>
    <r>
      <t>様式第三号</t>
    </r>
    <r>
      <rPr>
        <sz val="11"/>
        <rFont val="ＭＳ 明朝"/>
        <family val="1"/>
        <charset val="128"/>
      </rPr>
      <t>（第八条の二十七関係）</t>
    </r>
    <rPh sb="0" eb="2">
      <t>ヨウシキ</t>
    </rPh>
    <rPh sb="2" eb="3">
      <t>ダイ</t>
    </rPh>
    <rPh sb="3" eb="4">
      <t>３</t>
    </rPh>
    <rPh sb="4" eb="5">
      <t>ゴウ</t>
    </rPh>
    <rPh sb="6" eb="7">
      <t>ダイ</t>
    </rPh>
    <rPh sb="7" eb="9">
      <t>ハチジョウ</t>
    </rPh>
    <rPh sb="10" eb="13">
      <t>ニジュウナナ</t>
    </rPh>
    <rPh sb="13" eb="15">
      <t>カンケイ</t>
    </rPh>
    <phoneticPr fontId="187"/>
  </si>
  <si>
    <t>様式A</t>
    <rPh sb="0" eb="2">
      <t>ヨウシキ</t>
    </rPh>
    <phoneticPr fontId="187"/>
  </si>
  <si>
    <t>産業廃棄物管理票交付等状況報告書（平成     年度）</t>
    <rPh sb="0" eb="5">
      <t>サンパイ</t>
    </rPh>
    <rPh sb="5" eb="7">
      <t>カンリ</t>
    </rPh>
    <rPh sb="7" eb="8">
      <t>ヒョウ</t>
    </rPh>
    <rPh sb="8" eb="10">
      <t>コウフ</t>
    </rPh>
    <rPh sb="10" eb="11">
      <t>トウ</t>
    </rPh>
    <rPh sb="11" eb="13">
      <t>ジョウキョウ</t>
    </rPh>
    <rPh sb="13" eb="16">
      <t>ホウコクショ</t>
    </rPh>
    <rPh sb="17" eb="19">
      <t>ヘイセイ</t>
    </rPh>
    <rPh sb="24" eb="26">
      <t>ネンド</t>
    </rPh>
    <phoneticPr fontId="187"/>
  </si>
  <si>
    <t>　○○○知事　殿</t>
    <rPh sb="4" eb="6">
      <t>チジ</t>
    </rPh>
    <rPh sb="7" eb="8">
      <t>ドノ</t>
    </rPh>
    <phoneticPr fontId="187"/>
  </si>
  <si>
    <t>　　（市長）</t>
    <rPh sb="3" eb="5">
      <t>シチョウ</t>
    </rPh>
    <phoneticPr fontId="187"/>
  </si>
  <si>
    <t>報告者</t>
    <rPh sb="0" eb="3">
      <t>ホウコクシャ</t>
    </rPh>
    <phoneticPr fontId="187"/>
  </si>
  <si>
    <t>　住　所</t>
    <rPh sb="1" eb="2">
      <t>ジュウ</t>
    </rPh>
    <rPh sb="3" eb="4">
      <t>ショ</t>
    </rPh>
    <phoneticPr fontId="187"/>
  </si>
  <si>
    <t>　氏　名</t>
    <rPh sb="1" eb="2">
      <t>シ</t>
    </rPh>
    <rPh sb="3" eb="4">
      <t>メイ</t>
    </rPh>
    <phoneticPr fontId="187"/>
  </si>
  <si>
    <t>　（法人にあっては名称及び代表者の氏名）</t>
    <rPh sb="2" eb="4">
      <t>ホウジン</t>
    </rPh>
    <rPh sb="9" eb="11">
      <t>メイショウ</t>
    </rPh>
    <rPh sb="11" eb="12">
      <t>オヨ</t>
    </rPh>
    <rPh sb="13" eb="16">
      <t>ダイヒョウシャ</t>
    </rPh>
    <rPh sb="17" eb="19">
      <t>シメイ</t>
    </rPh>
    <phoneticPr fontId="187"/>
  </si>
  <si>
    <t>　電話番号</t>
    <rPh sb="1" eb="3">
      <t>デンワ</t>
    </rPh>
    <rPh sb="3" eb="5">
      <t>バンゴウ</t>
    </rPh>
    <phoneticPr fontId="187"/>
  </si>
  <si>
    <t>　廃棄物の処理及び清掃に関する法律第１２条の３第６項の規定に基づき、平成　　年度の産業廃棄物管理票に関する報告書を提出します。</t>
    <rPh sb="1" eb="17">
      <t>ハイソホウ</t>
    </rPh>
    <rPh sb="17" eb="18">
      <t>ダイ</t>
    </rPh>
    <rPh sb="20" eb="21">
      <t>ジョウ</t>
    </rPh>
    <rPh sb="23" eb="24">
      <t>ダイ</t>
    </rPh>
    <rPh sb="25" eb="26">
      <t>コウ</t>
    </rPh>
    <rPh sb="27" eb="29">
      <t>キテイ</t>
    </rPh>
    <rPh sb="30" eb="31">
      <t>モト</t>
    </rPh>
    <rPh sb="34" eb="36">
      <t>ヘイセイ</t>
    </rPh>
    <rPh sb="38" eb="40">
      <t>ネンド</t>
    </rPh>
    <rPh sb="41" eb="46">
      <t>サンパイ</t>
    </rPh>
    <rPh sb="46" eb="48">
      <t>カンリ</t>
    </rPh>
    <rPh sb="48" eb="49">
      <t>ヒョウ</t>
    </rPh>
    <rPh sb="50" eb="51">
      <t>カン</t>
    </rPh>
    <rPh sb="53" eb="56">
      <t>ホウコクショ</t>
    </rPh>
    <rPh sb="57" eb="59">
      <t>テイシュツ</t>
    </rPh>
    <phoneticPr fontId="187"/>
  </si>
  <si>
    <t>事業場の名称</t>
    <rPh sb="0" eb="3">
      <t>ジギョウジョウ</t>
    </rPh>
    <rPh sb="4" eb="6">
      <t>メイショウ</t>
    </rPh>
    <phoneticPr fontId="187"/>
  </si>
  <si>
    <t>業種及びコード</t>
    <rPh sb="0" eb="1">
      <t>ギョウ</t>
    </rPh>
    <rPh sb="1" eb="2">
      <t>タネ</t>
    </rPh>
    <rPh sb="2" eb="3">
      <t>オヨ</t>
    </rPh>
    <phoneticPr fontId="187"/>
  </si>
  <si>
    <t>電気機械器具製造業</t>
    <phoneticPr fontId="187"/>
  </si>
  <si>
    <t>事業場の所在地</t>
    <rPh sb="0" eb="3">
      <t>ジギョウジョウ</t>
    </rPh>
    <rPh sb="4" eb="7">
      <t>ショザイチ</t>
    </rPh>
    <phoneticPr fontId="187"/>
  </si>
  <si>
    <t>電話番号</t>
    <phoneticPr fontId="187"/>
  </si>
  <si>
    <t>担当者名</t>
    <rPh sb="0" eb="2">
      <t>タントウ</t>
    </rPh>
    <rPh sb="2" eb="3">
      <t>シャ</t>
    </rPh>
    <rPh sb="3" eb="4">
      <t>メイ</t>
    </rPh>
    <phoneticPr fontId="187"/>
  </si>
  <si>
    <t>番号</t>
    <rPh sb="0" eb="2">
      <t>バンゴウ</t>
    </rPh>
    <phoneticPr fontId="187"/>
  </si>
  <si>
    <t>産業廃棄物の種類及びコード</t>
    <rPh sb="0" eb="5">
      <t>サンパイ</t>
    </rPh>
    <rPh sb="6" eb="8">
      <t>シュルイ</t>
    </rPh>
    <rPh sb="8" eb="9">
      <t>オヨ</t>
    </rPh>
    <phoneticPr fontId="187"/>
  </si>
  <si>
    <t>排出量（ｔ）</t>
    <rPh sb="0" eb="2">
      <t>ハイシュツ</t>
    </rPh>
    <rPh sb="2" eb="3">
      <t>リョウ</t>
    </rPh>
    <phoneticPr fontId="187"/>
  </si>
  <si>
    <t>管理票の交付枚数</t>
    <rPh sb="0" eb="2">
      <t>カンリ</t>
    </rPh>
    <rPh sb="2" eb="3">
      <t>ヒョウ</t>
    </rPh>
    <rPh sb="4" eb="6">
      <t>コウフ</t>
    </rPh>
    <rPh sb="6" eb="8">
      <t>マイスウ</t>
    </rPh>
    <phoneticPr fontId="187"/>
  </si>
  <si>
    <t>運搬受託者の許可番号</t>
    <rPh sb="0" eb="2">
      <t>ウンパン</t>
    </rPh>
    <rPh sb="2" eb="5">
      <t>ジュタクシャ</t>
    </rPh>
    <rPh sb="6" eb="8">
      <t>キョカ</t>
    </rPh>
    <rPh sb="8" eb="10">
      <t>バンゴウ</t>
    </rPh>
    <phoneticPr fontId="187"/>
  </si>
  <si>
    <t>運搬受託者の氏名又は名称</t>
    <rPh sb="0" eb="2">
      <t>ウンパン</t>
    </rPh>
    <rPh sb="2" eb="4">
      <t>ジュタク</t>
    </rPh>
    <rPh sb="4" eb="5">
      <t>シャ</t>
    </rPh>
    <rPh sb="6" eb="8">
      <t>シメイ</t>
    </rPh>
    <rPh sb="8" eb="9">
      <t>マタ</t>
    </rPh>
    <rPh sb="10" eb="12">
      <t>メイショウ</t>
    </rPh>
    <phoneticPr fontId="187"/>
  </si>
  <si>
    <t>運搬先の住所
及びコード</t>
    <rPh sb="0" eb="2">
      <t>ウンパン</t>
    </rPh>
    <rPh sb="2" eb="3">
      <t>サキ</t>
    </rPh>
    <rPh sb="4" eb="6">
      <t>ジュウショ</t>
    </rPh>
    <rPh sb="7" eb="8">
      <t>オヨ</t>
    </rPh>
    <phoneticPr fontId="187"/>
  </si>
  <si>
    <t>処分受託者の許可番号及び処分方法コード</t>
    <rPh sb="0" eb="2">
      <t>ショブン</t>
    </rPh>
    <rPh sb="2" eb="5">
      <t>ジュタクシャ</t>
    </rPh>
    <rPh sb="6" eb="8">
      <t>キョカ</t>
    </rPh>
    <rPh sb="8" eb="10">
      <t>バンゴウ</t>
    </rPh>
    <rPh sb="10" eb="11">
      <t>オヨ</t>
    </rPh>
    <rPh sb="12" eb="14">
      <t>ショブン</t>
    </rPh>
    <rPh sb="14" eb="16">
      <t>ホウホウ</t>
    </rPh>
    <phoneticPr fontId="187"/>
  </si>
  <si>
    <t>処分受託者の氏名
又は名称</t>
    <rPh sb="0" eb="2">
      <t>ショブン</t>
    </rPh>
    <rPh sb="2" eb="5">
      <t>ジュタクシャ</t>
    </rPh>
    <rPh sb="6" eb="8">
      <t>シメイ</t>
    </rPh>
    <rPh sb="9" eb="10">
      <t>マタ</t>
    </rPh>
    <rPh sb="11" eb="13">
      <t>メイショウ</t>
    </rPh>
    <phoneticPr fontId="187"/>
  </si>
  <si>
    <t>処分場所の住所
及びコード</t>
    <rPh sb="0" eb="2">
      <t>ショブン</t>
    </rPh>
    <rPh sb="2" eb="4">
      <t>バショ</t>
    </rPh>
    <rPh sb="5" eb="7">
      <t>ジュウショ</t>
    </rPh>
    <rPh sb="8" eb="9">
      <t>オヨ</t>
    </rPh>
    <phoneticPr fontId="187"/>
  </si>
  <si>
    <t>廃油</t>
    <rPh sb="0" eb="2">
      <t>ハイユ</t>
    </rPh>
    <phoneticPr fontId="187"/>
  </si>
  <si>
    <t>0300</t>
    <phoneticPr fontId="187"/>
  </si>
  <si>
    <t>廃プラスチック類</t>
  </si>
  <si>
    <t>0600</t>
    <phoneticPr fontId="187"/>
  </si>
  <si>
    <t>木くず</t>
  </si>
  <si>
    <t>0800</t>
  </si>
  <si>
    <t>金属くず</t>
  </si>
  <si>
    <t>1200</t>
  </si>
  <si>
    <t>備考</t>
    <rPh sb="0" eb="2">
      <t>ビコウ</t>
    </rPh>
    <phoneticPr fontId="187"/>
  </si>
  <si>
    <t>１　この報告書は、前年４月１日から３月３１日までに交付した産業廃棄物管理票について６月３０日までに提出すること。</t>
    <rPh sb="4" eb="7">
      <t>ホウコクショ</t>
    </rPh>
    <rPh sb="9" eb="11">
      <t>ゼンネン</t>
    </rPh>
    <rPh sb="12" eb="13">
      <t>ガツ</t>
    </rPh>
    <rPh sb="14" eb="15">
      <t>ニチ</t>
    </rPh>
    <rPh sb="18" eb="19">
      <t>ガツ</t>
    </rPh>
    <rPh sb="21" eb="22">
      <t>ニチ</t>
    </rPh>
    <rPh sb="25" eb="27">
      <t>コウフ</t>
    </rPh>
    <rPh sb="29" eb="34">
      <t>サンパイ</t>
    </rPh>
    <rPh sb="34" eb="36">
      <t>カンリ</t>
    </rPh>
    <rPh sb="36" eb="37">
      <t>ヒョウ</t>
    </rPh>
    <rPh sb="42" eb="43">
      <t>ガツ</t>
    </rPh>
    <rPh sb="45" eb="46">
      <t>ニチ</t>
    </rPh>
    <rPh sb="49" eb="51">
      <t>テイシュツ</t>
    </rPh>
    <phoneticPr fontId="187"/>
  </si>
  <si>
    <t>２　同一の都道府県（政令市）の区域内に、設置が短期間であり、又は住所地が一定しない事業場が２以上ある場合には、これらの事業場を１事業場としてまとめた上で提出すること。</t>
    <rPh sb="2" eb="4">
      <t>ドウイツ</t>
    </rPh>
    <rPh sb="5" eb="9">
      <t>トドウフケン</t>
    </rPh>
    <rPh sb="10" eb="13">
      <t>セイレイシ</t>
    </rPh>
    <rPh sb="15" eb="18">
      <t>クイキナイ</t>
    </rPh>
    <rPh sb="20" eb="22">
      <t>セッチ</t>
    </rPh>
    <rPh sb="23" eb="26">
      <t>タンキカン</t>
    </rPh>
    <rPh sb="30" eb="31">
      <t>マタ</t>
    </rPh>
    <rPh sb="32" eb="34">
      <t>ジュウショ</t>
    </rPh>
    <rPh sb="34" eb="35">
      <t>チ</t>
    </rPh>
    <rPh sb="36" eb="38">
      <t>イッテイ</t>
    </rPh>
    <rPh sb="41" eb="44">
      <t>ジギョウジョウ</t>
    </rPh>
    <rPh sb="46" eb="48">
      <t>イジョウ</t>
    </rPh>
    <rPh sb="50" eb="52">
      <t>バアイ</t>
    </rPh>
    <rPh sb="59" eb="62">
      <t>ジギョウジョウ</t>
    </rPh>
    <rPh sb="64" eb="67">
      <t>ジギョウジョウ</t>
    </rPh>
    <rPh sb="74" eb="75">
      <t>ウエ</t>
    </rPh>
    <rPh sb="76" eb="78">
      <t>テイシュツ</t>
    </rPh>
    <phoneticPr fontId="187"/>
  </si>
  <si>
    <t>３　産業廃棄物の種類及び委託先ごとに記入すること。</t>
    <rPh sb="2" eb="7">
      <t>サンパイ</t>
    </rPh>
    <rPh sb="8" eb="10">
      <t>シュルイ</t>
    </rPh>
    <rPh sb="10" eb="11">
      <t>オヨ</t>
    </rPh>
    <rPh sb="12" eb="15">
      <t>イタクサキ</t>
    </rPh>
    <rPh sb="18" eb="20">
      <t>キニュウ</t>
    </rPh>
    <phoneticPr fontId="187"/>
  </si>
  <si>
    <t>４　業種には日本標準産業分類の中分類を記入すること。</t>
    <rPh sb="2" eb="4">
      <t>ギョウシュ</t>
    </rPh>
    <rPh sb="6" eb="8">
      <t>ニホン</t>
    </rPh>
    <rPh sb="8" eb="10">
      <t>ヒョウジュン</t>
    </rPh>
    <rPh sb="10" eb="12">
      <t>サンギョウ</t>
    </rPh>
    <rPh sb="12" eb="14">
      <t>ブンルイ</t>
    </rPh>
    <rPh sb="15" eb="18">
      <t>チュウブンルイ</t>
    </rPh>
    <rPh sb="19" eb="21">
      <t>キニュウ</t>
    </rPh>
    <phoneticPr fontId="187"/>
  </si>
  <si>
    <t>５　運搬又は処分を委託した産業廃棄物に石綿含有産業廃棄物が含まれる場合は、「産業廃棄物の種類」の欄にその旨を記載するとともに、各事項について
　石綿含有産業廃棄物に係るものを明らかにすること。</t>
    <rPh sb="2" eb="4">
      <t>ウンパン</t>
    </rPh>
    <rPh sb="4" eb="5">
      <t>マタ</t>
    </rPh>
    <rPh sb="6" eb="8">
      <t>ショブン</t>
    </rPh>
    <rPh sb="9" eb="11">
      <t>イタク</t>
    </rPh>
    <rPh sb="13" eb="18">
      <t>サンパイ</t>
    </rPh>
    <rPh sb="19" eb="21">
      <t>セキメン</t>
    </rPh>
    <rPh sb="21" eb="23">
      <t>ガンユウ</t>
    </rPh>
    <rPh sb="23" eb="28">
      <t>サンパイ</t>
    </rPh>
    <rPh sb="29" eb="30">
      <t>フク</t>
    </rPh>
    <rPh sb="33" eb="35">
      <t>バアイ</t>
    </rPh>
    <rPh sb="38" eb="43">
      <t>サンパイ</t>
    </rPh>
    <rPh sb="44" eb="46">
      <t>シュルイ</t>
    </rPh>
    <rPh sb="48" eb="49">
      <t>ラン</t>
    </rPh>
    <rPh sb="52" eb="53">
      <t>ムネ</t>
    </rPh>
    <rPh sb="54" eb="56">
      <t>キサイ</t>
    </rPh>
    <rPh sb="63" eb="66">
      <t>カクジコウ</t>
    </rPh>
    <rPh sb="72" eb="74">
      <t>セキメン</t>
    </rPh>
    <rPh sb="74" eb="76">
      <t>ガンユウ</t>
    </rPh>
    <rPh sb="76" eb="81">
      <t>サンパイ</t>
    </rPh>
    <rPh sb="82" eb="83">
      <t>カカ</t>
    </rPh>
    <rPh sb="87" eb="88">
      <t>アキ</t>
    </rPh>
    <phoneticPr fontId="187"/>
  </si>
  <si>
    <t>６　処分場所の住所は、運搬先の住所と同じである場合には記入する必要はないこと。</t>
    <rPh sb="2" eb="4">
      <t>ショブン</t>
    </rPh>
    <rPh sb="4" eb="6">
      <t>バショ</t>
    </rPh>
    <rPh sb="7" eb="9">
      <t>ジュウショ</t>
    </rPh>
    <rPh sb="11" eb="13">
      <t>ウンパン</t>
    </rPh>
    <rPh sb="13" eb="14">
      <t>サキ</t>
    </rPh>
    <rPh sb="15" eb="17">
      <t>ジュウショ</t>
    </rPh>
    <rPh sb="18" eb="19">
      <t>オナ</t>
    </rPh>
    <rPh sb="23" eb="25">
      <t>バアイ</t>
    </rPh>
    <rPh sb="27" eb="29">
      <t>キニュウ</t>
    </rPh>
    <rPh sb="31" eb="33">
      <t>ヒツヨウ</t>
    </rPh>
    <phoneticPr fontId="187"/>
  </si>
  <si>
    <t>７　区間を区切って運搬を委託した場合又は受託者が再委託を行った場合には、区間ごとの運搬受託者又は再受託者についてすべて記入すること。</t>
    <rPh sb="2" eb="4">
      <t>クカン</t>
    </rPh>
    <rPh sb="5" eb="7">
      <t>クギ</t>
    </rPh>
    <rPh sb="9" eb="11">
      <t>ウンパン</t>
    </rPh>
    <rPh sb="12" eb="14">
      <t>イタク</t>
    </rPh>
    <rPh sb="16" eb="18">
      <t>バアイ</t>
    </rPh>
    <rPh sb="18" eb="19">
      <t>マタ</t>
    </rPh>
    <rPh sb="20" eb="23">
      <t>ジュタクシャ</t>
    </rPh>
    <rPh sb="24" eb="27">
      <t>サイイタク</t>
    </rPh>
    <rPh sb="28" eb="29">
      <t>オコナ</t>
    </rPh>
    <rPh sb="31" eb="33">
      <t>バアイ</t>
    </rPh>
    <rPh sb="36" eb="38">
      <t>クカン</t>
    </rPh>
    <rPh sb="41" eb="43">
      <t>ウンパン</t>
    </rPh>
    <rPh sb="43" eb="46">
      <t>ジュタクシャ</t>
    </rPh>
    <rPh sb="46" eb="47">
      <t>マタ</t>
    </rPh>
    <rPh sb="48" eb="49">
      <t>サイ</t>
    </rPh>
    <rPh sb="49" eb="52">
      <t>ジュタクシャ</t>
    </rPh>
    <rPh sb="59" eb="61">
      <t>キニュウ</t>
    </rPh>
    <phoneticPr fontId="187"/>
  </si>
  <si>
    <t>（日本工業規格　Ａ列４番）</t>
    <rPh sb="1" eb="3">
      <t>ニホン</t>
    </rPh>
    <rPh sb="3" eb="5">
      <t>コウギョウ</t>
    </rPh>
    <rPh sb="5" eb="7">
      <t>キカク</t>
    </rPh>
    <rPh sb="9" eb="10">
      <t>レツ</t>
    </rPh>
    <rPh sb="11" eb="12">
      <t>バン</t>
    </rPh>
    <phoneticPr fontId="187"/>
  </si>
  <si>
    <t>様式6-02</t>
    <rPh sb="0" eb="2">
      <t>ヨウシキ</t>
    </rPh>
    <phoneticPr fontId="130"/>
  </si>
  <si>
    <t>６．環境経営目標及び環境経営計画の策定（部門目標・計画書）</t>
    <rPh sb="2" eb="4">
      <t>カンキョウ</t>
    </rPh>
    <rPh sb="4" eb="6">
      <t>ケイエイ</t>
    </rPh>
    <rPh sb="6" eb="8">
      <t>モクヒョウ</t>
    </rPh>
    <rPh sb="8" eb="9">
      <t>オヨ</t>
    </rPh>
    <rPh sb="10" eb="12">
      <t>カンキョウ</t>
    </rPh>
    <rPh sb="12" eb="14">
      <t>ケイエイ</t>
    </rPh>
    <rPh sb="14" eb="16">
      <t>ケイカク</t>
    </rPh>
    <rPh sb="17" eb="19">
      <t>サクテイ</t>
    </rPh>
    <phoneticPr fontId="130"/>
  </si>
  <si>
    <t>202*</t>
    <phoneticPr fontId="15"/>
  </si>
  <si>
    <t>部門名：</t>
    <rPh sb="0" eb="2">
      <t>ブモン</t>
    </rPh>
    <rPh sb="2" eb="3">
      <t>メイ</t>
    </rPh>
    <phoneticPr fontId="130"/>
  </si>
  <si>
    <t>部門長：</t>
    <rPh sb="0" eb="2">
      <t>ブモン</t>
    </rPh>
    <rPh sb="2" eb="3">
      <t>チョウ</t>
    </rPh>
    <phoneticPr fontId="130"/>
  </si>
  <si>
    <t>担当者：</t>
    <rPh sb="0" eb="3">
      <t>タントウシャ</t>
    </rPh>
    <phoneticPr fontId="130"/>
  </si>
  <si>
    <t>更新日：</t>
    <rPh sb="0" eb="3">
      <t>コウシンビ</t>
    </rPh>
    <phoneticPr fontId="130"/>
  </si>
  <si>
    <t>◆部門の課題とチャンス</t>
    <rPh sb="1" eb="3">
      <t>ブモン</t>
    </rPh>
    <rPh sb="4" eb="6">
      <t>カダイ</t>
    </rPh>
    <phoneticPr fontId="130"/>
  </si>
  <si>
    <t>内部</t>
    <rPh sb="0" eb="2">
      <t>ナイブ</t>
    </rPh>
    <phoneticPr fontId="130"/>
  </si>
  <si>
    <t>外部</t>
    <rPh sb="0" eb="2">
      <t>ガイブ</t>
    </rPh>
    <phoneticPr fontId="130"/>
  </si>
  <si>
    <t>＜取組の紹介写真、資料など＞</t>
    <rPh sb="1" eb="3">
      <t>トリクミ</t>
    </rPh>
    <rPh sb="4" eb="6">
      <t>ショウカイ</t>
    </rPh>
    <rPh sb="6" eb="8">
      <t>シャシン</t>
    </rPh>
    <rPh sb="9" eb="11">
      <t>シリョウ</t>
    </rPh>
    <phoneticPr fontId="130"/>
  </si>
  <si>
    <t>課題</t>
    <rPh sb="0" eb="2">
      <t>カダイ</t>
    </rPh>
    <phoneticPr fontId="130"/>
  </si>
  <si>
    <t>チャンス</t>
    <phoneticPr fontId="130"/>
  </si>
  <si>
    <t>◆部門の課題を改善しチャンスを活かす取組</t>
    <rPh sb="1" eb="3">
      <t>ブモン</t>
    </rPh>
    <rPh sb="4" eb="6">
      <t>カダイ</t>
    </rPh>
    <rPh sb="7" eb="9">
      <t>カイゼン</t>
    </rPh>
    <rPh sb="15" eb="16">
      <t>イ</t>
    </rPh>
    <rPh sb="18" eb="20">
      <t>トリクミ</t>
    </rPh>
    <phoneticPr fontId="130"/>
  </si>
  <si>
    <t>※複数ある場合は行を追加</t>
    <phoneticPr fontId="130"/>
  </si>
  <si>
    <t>取組項目</t>
    <rPh sb="0" eb="2">
      <t>トリクミ</t>
    </rPh>
    <rPh sb="2" eb="4">
      <t>コウモク</t>
    </rPh>
    <phoneticPr fontId="130"/>
  </si>
  <si>
    <t>実施計画</t>
    <rPh sb="0" eb="2">
      <t>ジッシ</t>
    </rPh>
    <rPh sb="2" eb="4">
      <t>ケイカク</t>
    </rPh>
    <phoneticPr fontId="130"/>
  </si>
  <si>
    <t>評　　価</t>
    <rPh sb="0" eb="1">
      <t>ヒョウ</t>
    </rPh>
    <rPh sb="3" eb="4">
      <t>アタイ</t>
    </rPh>
    <phoneticPr fontId="130"/>
  </si>
  <si>
    <t>1/4</t>
    <phoneticPr fontId="130"/>
  </si>
  <si>
    <t>2/4</t>
    <phoneticPr fontId="130"/>
  </si>
  <si>
    <t>3/4</t>
    <phoneticPr fontId="130"/>
  </si>
  <si>
    <t>総括</t>
    <rPh sb="0" eb="2">
      <t>ソウカツ</t>
    </rPh>
    <phoneticPr fontId="130"/>
  </si>
  <si>
    <t>評価・今後の取組</t>
    <rPh sb="0" eb="2">
      <t>ヒョウカ</t>
    </rPh>
    <rPh sb="3" eb="5">
      <t>コンゴ</t>
    </rPh>
    <rPh sb="6" eb="7">
      <t>ト</t>
    </rPh>
    <rPh sb="7" eb="8">
      <t>ク</t>
    </rPh>
    <phoneticPr fontId="130"/>
  </si>
  <si>
    <t>◆エコオフィス活動（CO2削減・廃棄物削減等）</t>
    <rPh sb="7" eb="9">
      <t>カツドウ</t>
    </rPh>
    <rPh sb="13" eb="15">
      <t>サクゲン</t>
    </rPh>
    <rPh sb="16" eb="19">
      <t>ハイキブツ</t>
    </rPh>
    <rPh sb="19" eb="21">
      <t>サクゲン</t>
    </rPh>
    <rPh sb="21" eb="22">
      <t>トウ</t>
    </rPh>
    <phoneticPr fontId="130"/>
  </si>
  <si>
    <t>※独自の取り組みがある場合は追加</t>
    <rPh sb="1" eb="3">
      <t>ドクジ</t>
    </rPh>
    <rPh sb="4" eb="5">
      <t>ト</t>
    </rPh>
    <rPh sb="6" eb="7">
      <t>ク</t>
    </rPh>
    <rPh sb="11" eb="13">
      <t>バアイ</t>
    </rPh>
    <phoneticPr fontId="130"/>
  </si>
  <si>
    <t>評価</t>
    <rPh sb="0" eb="2">
      <t>ヒョウカ</t>
    </rPh>
    <phoneticPr fontId="130"/>
  </si>
  <si>
    <t>△×の評価・今後の取組</t>
    <rPh sb="3" eb="5">
      <t>ヒョウカ</t>
    </rPh>
    <rPh sb="6" eb="8">
      <t>コンゴ</t>
    </rPh>
    <rPh sb="9" eb="10">
      <t>ト</t>
    </rPh>
    <rPh sb="10" eb="11">
      <t>ク</t>
    </rPh>
    <phoneticPr fontId="130"/>
  </si>
  <si>
    <t>執務室空調温度の適正化</t>
    <rPh sb="0" eb="3">
      <t>シツムシツ</t>
    </rPh>
    <rPh sb="3" eb="5">
      <t>クウチョウ</t>
    </rPh>
    <rPh sb="5" eb="7">
      <t>オンド</t>
    </rPh>
    <rPh sb="8" eb="11">
      <t>テキセイカ</t>
    </rPh>
    <phoneticPr fontId="130"/>
  </si>
  <si>
    <t>標準：冷房28℃　暖房20℃</t>
    <rPh sb="0" eb="2">
      <t>ヒョウジュン</t>
    </rPh>
    <rPh sb="3" eb="5">
      <t>レイボウ</t>
    </rPh>
    <rPh sb="9" eb="11">
      <t>ダンボウ</t>
    </rPh>
    <phoneticPr fontId="130"/>
  </si>
  <si>
    <t>徹底されていないので徹底する</t>
    <rPh sb="0" eb="2">
      <t>テッテイ</t>
    </rPh>
    <rPh sb="10" eb="12">
      <t>テッテイ</t>
    </rPh>
    <phoneticPr fontId="130"/>
  </si>
  <si>
    <t>OA機器の省エネ</t>
    <rPh sb="2" eb="4">
      <t>キキ</t>
    </rPh>
    <rPh sb="5" eb="6">
      <t>ショウ</t>
    </rPh>
    <phoneticPr fontId="130"/>
  </si>
  <si>
    <t>離席時に画面オフ</t>
    <rPh sb="0" eb="2">
      <t>リセキ</t>
    </rPh>
    <rPh sb="2" eb="3">
      <t>ジ</t>
    </rPh>
    <rPh sb="4" eb="6">
      <t>ガメン</t>
    </rPh>
    <phoneticPr fontId="130"/>
  </si>
  <si>
    <t>不要照明の消灯</t>
    <rPh sb="0" eb="2">
      <t>フヨウ</t>
    </rPh>
    <rPh sb="2" eb="4">
      <t>ショウメイ</t>
    </rPh>
    <rPh sb="5" eb="7">
      <t>ショウトウ</t>
    </rPh>
    <phoneticPr fontId="130"/>
  </si>
  <si>
    <t>人がいない部屋・部署の消灯</t>
    <rPh sb="0" eb="1">
      <t>ヒト</t>
    </rPh>
    <rPh sb="5" eb="7">
      <t>ヘヤ</t>
    </rPh>
    <rPh sb="8" eb="10">
      <t>ブショ</t>
    </rPh>
    <rPh sb="11" eb="13">
      <t>ショウトウ</t>
    </rPh>
    <phoneticPr fontId="130"/>
  </si>
  <si>
    <t>コピー用紙の効率利用</t>
    <rPh sb="3" eb="5">
      <t>ヨウシ</t>
    </rPh>
    <rPh sb="6" eb="8">
      <t>コウリツ</t>
    </rPh>
    <rPh sb="8" eb="10">
      <t>リヨウ</t>
    </rPh>
    <phoneticPr fontId="130"/>
  </si>
  <si>
    <t>両面コピー・縮小印刷</t>
    <rPh sb="0" eb="2">
      <t>リョウメン</t>
    </rPh>
    <rPh sb="6" eb="8">
      <t>シュクショウ</t>
    </rPh>
    <rPh sb="8" eb="10">
      <t>インサツ</t>
    </rPh>
    <phoneticPr fontId="130"/>
  </si>
  <si>
    <t>廃棄物の発生抑制</t>
    <rPh sb="0" eb="3">
      <t>ハイキブツ</t>
    </rPh>
    <rPh sb="4" eb="6">
      <t>ハッセイ</t>
    </rPh>
    <rPh sb="6" eb="8">
      <t>ヨクセイ</t>
    </rPh>
    <phoneticPr fontId="130"/>
  </si>
  <si>
    <t>マイバッグ、マイ水筒の持参</t>
    <rPh sb="8" eb="10">
      <t>スイトウ</t>
    </rPh>
    <rPh sb="11" eb="13">
      <t>ジサン</t>
    </rPh>
    <phoneticPr fontId="130"/>
  </si>
  <si>
    <t>忘れ場合に備えてエコバッグを設置する</t>
    <rPh sb="0" eb="1">
      <t>ワス</t>
    </rPh>
    <rPh sb="2" eb="4">
      <t>バアイ</t>
    </rPh>
    <rPh sb="5" eb="6">
      <t>ソナ</t>
    </rPh>
    <rPh sb="14" eb="16">
      <t>セッチ</t>
    </rPh>
    <phoneticPr fontId="130"/>
  </si>
  <si>
    <t>廃棄物の分別排出</t>
    <rPh sb="0" eb="3">
      <t>ハイキブツ</t>
    </rPh>
    <rPh sb="4" eb="6">
      <t>ブンベツ</t>
    </rPh>
    <rPh sb="6" eb="8">
      <t>ハイシュツ</t>
    </rPh>
    <phoneticPr fontId="130"/>
  </si>
  <si>
    <t>雑紙の再資源化</t>
    <rPh sb="0" eb="1">
      <t>ザツ</t>
    </rPh>
    <rPh sb="1" eb="2">
      <t>カミ</t>
    </rPh>
    <rPh sb="3" eb="7">
      <t>サイシゲンカ</t>
    </rPh>
    <phoneticPr fontId="130"/>
  </si>
  <si>
    <t>EA21中央事務局</t>
    <rPh sb="4" eb="9">
      <t>チュウオウジムキョク</t>
    </rPh>
    <phoneticPr fontId="15"/>
  </si>
  <si>
    <t>EA21プラザ</t>
    <phoneticPr fontId="15"/>
  </si>
  <si>
    <t>SDGs活用ガイド</t>
    <rPh sb="4" eb="6">
      <t>カツヨウ</t>
    </rPh>
    <phoneticPr fontId="15"/>
  </si>
  <si>
    <t>SDGｓ紐づけ</t>
    <rPh sb="4" eb="5">
      <t>ヒモ</t>
    </rPh>
    <phoneticPr fontId="15"/>
  </si>
  <si>
    <t>SDGｓロゴ</t>
    <phoneticPr fontId="15"/>
  </si>
  <si>
    <t>分類</t>
    <phoneticPr fontId="61"/>
  </si>
  <si>
    <r>
      <rPr>
        <sz val="11"/>
        <rFont val="ＭＳ ゴシック"/>
        <family val="3"/>
        <charset val="128"/>
      </rPr>
      <t>出典</t>
    </r>
    <r>
      <rPr>
        <sz val="10.5"/>
        <rFont val="ＭＳ ゴシック"/>
        <family val="3"/>
        <charset val="128"/>
      </rPr>
      <t xml:space="preserve">
</t>
    </r>
    <r>
      <rPr>
        <sz val="11"/>
        <rFont val="ＭＳ ゴシック"/>
        <family val="3"/>
        <charset val="128"/>
      </rPr>
      <t>Ｎ０.</t>
    </r>
  </si>
  <si>
    <t>名称</t>
    <phoneticPr fontId="61"/>
  </si>
  <si>
    <t>認証制度</t>
    <phoneticPr fontId="82"/>
  </si>
  <si>
    <t>1）</t>
    <phoneticPr fontId="82"/>
  </si>
  <si>
    <t>エコアクション２１認証･登録制度</t>
    <phoneticPr fontId="190"/>
  </si>
  <si>
    <t>2）</t>
    <phoneticPr fontId="82"/>
  </si>
  <si>
    <t>さいたま市ＣＳＲチャレンジ企業認証制度</t>
    <phoneticPr fontId="43"/>
  </si>
  <si>
    <t>3）</t>
    <phoneticPr fontId="82"/>
  </si>
  <si>
    <t>CASBEE（建築環境総合性能評価システム）認証制度</t>
    <phoneticPr fontId="34"/>
  </si>
  <si>
    <t>4）</t>
    <phoneticPr fontId="82"/>
  </si>
  <si>
    <t>宇都宮まちづくり貢献企業認証制度</t>
    <phoneticPr fontId="43"/>
  </si>
  <si>
    <t>5）</t>
    <phoneticPr fontId="82"/>
  </si>
  <si>
    <t>横浜型地域貢献企業認証制度</t>
    <phoneticPr fontId="44"/>
  </si>
  <si>
    <t>国際標準化機構（ISO）認証</t>
    <phoneticPr fontId="191"/>
  </si>
  <si>
    <t>6）</t>
    <phoneticPr fontId="82"/>
  </si>
  <si>
    <t>ISO14001</t>
    <phoneticPr fontId="82"/>
  </si>
  <si>
    <t>7）</t>
    <phoneticPr fontId="192"/>
  </si>
  <si>
    <t>ISO26000</t>
    <phoneticPr fontId="82"/>
  </si>
  <si>
    <t>8）</t>
    <phoneticPr fontId="82"/>
  </si>
  <si>
    <t>ISO9001</t>
    <phoneticPr fontId="82"/>
  </si>
  <si>
    <t>行動計画</t>
    <phoneticPr fontId="82"/>
  </si>
  <si>
    <t>9）</t>
    <phoneticPr fontId="82"/>
  </si>
  <si>
    <t>低炭素社会実行計画</t>
    <phoneticPr fontId="44"/>
  </si>
  <si>
    <t>10）</t>
    <phoneticPr fontId="82"/>
  </si>
  <si>
    <t>環境自主行動計画</t>
    <phoneticPr fontId="44"/>
  </si>
  <si>
    <t>分類</t>
    <phoneticPr fontId="82"/>
  </si>
  <si>
    <t>既存の制度･枠組での取組等</t>
    <phoneticPr fontId="192"/>
  </si>
  <si>
    <r>
      <rPr>
        <sz val="9"/>
        <rFont val="ＭＳ ゴシック"/>
        <family val="3"/>
        <charset val="128"/>
      </rPr>
      <t>その他の</t>
    </r>
    <r>
      <rPr>
        <sz val="10.5"/>
        <rFont val="ＭＳ ゴシック"/>
        <family val="3"/>
        <charset val="128"/>
      </rPr>
      <t xml:space="preserve">
</t>
    </r>
    <r>
      <rPr>
        <sz val="9"/>
        <rFont val="ＭＳ ゴシック"/>
        <family val="3"/>
        <charset val="128"/>
      </rPr>
      <t>関連ゴｰル</t>
    </r>
  </si>
  <si>
    <t>出典</t>
    <phoneticPr fontId="34"/>
  </si>
  <si>
    <t>調達</t>
    <phoneticPr fontId="44"/>
  </si>
  <si>
    <t>原材料の生産や採掘が、現地の生物多様性に悪影響を与えるものではない
か、先住民の権利は尊重されているか等の情報を得ている</t>
  </si>
  <si>
    <t>ゴール1４</t>
    <phoneticPr fontId="192"/>
  </si>
  <si>
    <t>1）</t>
    <phoneticPr fontId="44"/>
  </si>
  <si>
    <r>
      <rPr>
        <sz val="9"/>
        <rFont val="ＭＳ ゴシック"/>
        <family val="3"/>
        <charset val="128"/>
      </rPr>
      <t>その他の</t>
    </r>
    <r>
      <rPr>
        <sz val="10.5"/>
        <rFont val="ＭＳ ゴシック"/>
        <family val="3"/>
        <charset val="128"/>
      </rPr>
      <t xml:space="preserve">
</t>
    </r>
    <r>
      <rPr>
        <sz val="9"/>
        <rFont val="ＭＳ ゴシック"/>
        <family val="3"/>
        <charset val="128"/>
      </rPr>
      <t>関連ゴール</t>
    </r>
  </si>
  <si>
    <t>化学物質</t>
    <phoneticPr fontId="34"/>
  </si>
  <si>
    <t>化学物質使用量の把握と削減に取り組んでいる</t>
    <phoneticPr fontId="190"/>
  </si>
  <si>
    <t>ゴール１１</t>
    <phoneticPr fontId="43"/>
  </si>
  <si>
    <t>燃料油、溶剤、塗料等の揮発を防止する等、ＶＯＣの排出抑制に取り組んでいる</t>
    <phoneticPr fontId="191"/>
  </si>
  <si>
    <t>有害性の化学物質について、その種類、使用量、保管量、使用方法、使用場所、保管場所等を経時的に把握し、記録･管理している</t>
    <phoneticPr fontId="191"/>
  </si>
  <si>
    <t>有害性の化学物質の排出量の計測、推定等を行つている</t>
    <phoneticPr fontId="190"/>
  </si>
  <si>
    <t>化学物質の安全性に関する情報伝達のため、MSDS（化学物質安全データシート）により管理している</t>
    <phoneticPr fontId="191"/>
  </si>
  <si>
    <t>化学物質排出移動量届出制度（ＰＲＴＲ制度）にもとづく取組を行つている</t>
    <phoneticPr fontId="47"/>
  </si>
  <si>
    <t>屋外での除草剤、殺虫剤の使用の削減に取り組んでいる</t>
    <phoneticPr fontId="47"/>
  </si>
  <si>
    <t>製品やサービスの提供プロセス･営業プロセスにおいて、法令で規制されている有害物質の混入や違法な営業行為などを発生させないための具体的な措置をとっている</t>
    <phoneticPr fontId="191"/>
  </si>
  <si>
    <t>2）</t>
    <phoneticPr fontId="44"/>
  </si>
  <si>
    <t>有害物質を含まない材料を（建築物の環境負荷低減性一資源･マテリアル）使用している</t>
    <phoneticPr fontId="191"/>
  </si>
  <si>
    <t>大気汚染</t>
    <phoneticPr fontId="34"/>
  </si>
  <si>
    <t>大気汚染の少ないプロセスや機器（低ＮＯＸ燃焼機器等）を採用している</t>
    <phoneticPr fontId="191"/>
  </si>
  <si>
    <t>ゴール１１</t>
  </si>
  <si>
    <t>大気汚染について、法令による基準より厳しい自主管理基準を設定し、その遵守に努めている</t>
    <phoneticPr fontId="191"/>
  </si>
  <si>
    <t>ばい煙等の監視及び測定やばい煙処理設備の点検を定期的に行う等、適正に管理している</t>
    <phoneticPr fontId="191"/>
  </si>
  <si>
    <t>大気汚染の防止（建築物の環境負荷低減性一敷地外環境）に取り組んでいる</t>
    <phoneticPr fontId="191"/>
  </si>
  <si>
    <t>騒音･振動･悪
臭</t>
  </si>
  <si>
    <t>騒音･振動･悪臭の防止（建築物の環境負荷低減性一敷地外環境）に取り組んでいる</t>
    <phoneticPr fontId="191"/>
  </si>
  <si>
    <t>従業員の健康</t>
    <phoneticPr fontId="192"/>
  </si>
  <si>
    <t>従業員の１週間当たりの労働時間が法定労働時間の範囲内である又は適法な手続きによって法定労働時間の上限を延長している</t>
    <phoneticPr fontId="191"/>
  </si>
  <si>
    <t>過重労働を防止するための具体的な措置をとっている</t>
    <phoneticPr fontId="191"/>
  </si>
  <si>
    <t>ゴール８</t>
  </si>
  <si>
    <t>労働災害を予防するための具体的な措置をとっている</t>
    <phoneticPr fontId="191"/>
  </si>
  <si>
    <t>法令で対象とされる全ての従業員に対し、法定健康診断を受診させている</t>
    <phoneticPr fontId="191"/>
  </si>
  <si>
    <t>ワーク･ライフ･バランス推進に向けた取組を行つている</t>
    <phoneticPr fontId="191"/>
  </si>
  <si>
    <t>4）</t>
    <phoneticPr fontId="44"/>
  </si>
  <si>
    <t>市民の健康</t>
    <phoneticPr fontId="34"/>
  </si>
  <si>
    <t>文化･スポーツ振興に係る寄付･寄贈･事業協力を行つている</t>
    <phoneticPr fontId="191"/>
  </si>
  <si>
    <t>製品･
サービス</t>
  </si>
  <si>
    <t>環境問題や社会問題に取り組む製品･サービスを提供している</t>
    <phoneticPr fontId="191"/>
  </si>
  <si>
    <t>環境問題や社会問題･地域に配慮したサービスや資材の調達を行つている</t>
    <phoneticPr fontId="191"/>
  </si>
  <si>
    <t>ユニノレサルデザイン製品の製造に係る方針策定･実施している</t>
    <phoneticPr fontId="191"/>
  </si>
  <si>
    <t>建築物</t>
    <phoneticPr fontId="44"/>
  </si>
  <si>
    <t>室内環境（音･温熱･光など）やサービス性能（建築物の環境品質）に配慮している</t>
    <phoneticPr fontId="191"/>
  </si>
  <si>
    <t>従業員教育</t>
    <phoneticPr fontId="34"/>
  </si>
  <si>
    <t>研修の受講や独立開業の支援など、従業員の能力を向上させるための人的投資を行つている</t>
    <phoneticPr fontId="191"/>
  </si>
  <si>
    <t>ゴール８</t>
    <phoneticPr fontId="43"/>
  </si>
  <si>
    <t>2）</t>
    <phoneticPr fontId="34"/>
  </si>
  <si>
    <t>組織内における具体的なＣＳＲの教育･普及活動を行つている</t>
    <phoneticPr fontId="191"/>
  </si>
  <si>
    <t>消費者教育</t>
    <phoneticPr fontId="34"/>
  </si>
  <si>
    <t>消費者教育の充実に取り組んでいる</t>
    <phoneticPr fontId="191"/>
  </si>
  <si>
    <t>4）</t>
    <phoneticPr fontId="34"/>
  </si>
  <si>
    <t>学校教育</t>
    <phoneticPr fontId="34"/>
  </si>
  <si>
    <t>組織として社会貢献活動を行つている（学校教育の支援）</t>
    <phoneticPr fontId="191"/>
  </si>
  <si>
    <t>学校教育への協力、地域教育推進への協力、食育応援団への登録･実践活動を行つている</t>
    <phoneticPr fontId="191"/>
  </si>
  <si>
    <t>人事</t>
    <phoneticPr fontId="34"/>
  </si>
  <si>
    <t>人事考課において、法令に定める権利の行使を理由とした実質的な報復措置および性別･障害･疾病･国籍･学歴･宗教･支持政党などを理由とした差別を行つていない</t>
    <phoneticPr fontId="191"/>
  </si>
  <si>
    <t>ゴール８
ゴール１０</t>
    <phoneticPr fontId="191"/>
  </si>
  <si>
    <t>役員の親族以外の女性役員や管理職が常勤している</t>
    <phoneticPr fontId="191"/>
  </si>
  <si>
    <t>人権侵害防止</t>
    <phoneticPr fontId="34"/>
  </si>
  <si>
    <t>セクシヤルハラスメント･パワーハラスメントなどの人権侵害を予防するための具体的な措置をとっている</t>
    <phoneticPr fontId="191"/>
  </si>
  <si>
    <t>環境整備</t>
    <phoneticPr fontId="34"/>
  </si>
  <si>
    <t>従業員、またはその家族の妊娠･出産･育児･介護･看護、その他健康状態に配慮した労働環境を整備している</t>
    <phoneticPr fontId="191"/>
  </si>
  <si>
    <t>外国人･セクシヤルマイノリティ･社会的弱者の社会参画を促進するための具体的な行動をとっている</t>
    <phoneticPr fontId="191"/>
  </si>
  <si>
    <t>ゴール１０</t>
    <phoneticPr fontId="191"/>
  </si>
  <si>
    <t>企業における事業所内託児施設を設置している</t>
    <phoneticPr fontId="191"/>
  </si>
  <si>
    <t>女性の活躍を促進し（よこはまグッドバランス賞認定など）、出産育児のサポートを行つている</t>
    <phoneticPr fontId="191"/>
  </si>
  <si>
    <t>5）</t>
    <phoneticPr fontId="34"/>
  </si>
  <si>
    <t>水使用量</t>
    <phoneticPr fontId="34"/>
  </si>
  <si>
    <t>水道使用量を○年比で○％削減に取り組んでいる</t>
    <phoneticPr fontId="190"/>
  </si>
  <si>
    <t>6）</t>
    <phoneticPr fontId="44"/>
  </si>
  <si>
    <t>資源利用量（水使用量）の削減･効率化に取り組んでいる</t>
    <phoneticPr fontId="190"/>
  </si>
  <si>
    <t>７）</t>
    <phoneticPr fontId="43"/>
  </si>
  <si>
    <t>水使用量（上水、工業用水、地下水）を把握し、削減に取り組んでいる</t>
    <phoneticPr fontId="190"/>
  </si>
  <si>
    <t>バルブの調整により水量及び水圧の調節を図つている</t>
    <phoneticPr fontId="190"/>
  </si>
  <si>
    <t>冷温水発生機、クーリングタワー等の稼働に伴い使用される水の量が適正に保たれるよう設備の管理を行つている</t>
    <phoneticPr fontId="190"/>
  </si>
  <si>
    <t>手洗い時、洗い物においては、日常的に節水を励行している</t>
    <phoneticPr fontId="190"/>
  </si>
  <si>
    <t>社用車の洗車を必要最小限に留め、洗車する場合は節水を励行している</t>
    <phoneticPr fontId="190"/>
  </si>
  <si>
    <t>ﾄｲﾚに水流し音発生器を取り付ける等、ﾄｲﾚ用水を節約している</t>
    <phoneticPr fontId="190"/>
  </si>
  <si>
    <t>蛇口に節水こま（適量の水を流す機能を持つこま）を設置している</t>
    <phoneticPr fontId="190"/>
  </si>
  <si>
    <t>水道配管からの漏水を定期的に点検している</t>
    <phoneticPr fontId="190"/>
  </si>
  <si>
    <t>排水</t>
    <phoneticPr fontId="44"/>
  </si>
  <si>
    <t>排水処理システムの品質管理システムの構築を行つている</t>
    <phoneticPr fontId="190"/>
  </si>
  <si>
    <t>8）</t>
    <phoneticPr fontId="44"/>
  </si>
  <si>
    <t>水汚染の低減･浄化対策に取り組んでいる</t>
    <phoneticPr fontId="190"/>
  </si>
  <si>
    <t>総排水量（公共用水域、下水道）を把握し、削減に取り組んでいる</t>
    <phoneticPr fontId="190"/>
  </si>
  <si>
    <t>水質汚濁の少ないプロセスや機器（廃液の回収･再利用等）を採用している</t>
    <phoneticPr fontId="190"/>
  </si>
  <si>
    <t>排水処理装置を適切に設置している</t>
    <phoneticPr fontId="190"/>
  </si>
  <si>
    <t>排水が閉鎖性水域（湖、内湾等）に流入する場合は、窒素及び燐の除去対策を講じている</t>
    <phoneticPr fontId="190"/>
  </si>
  <si>
    <t>ゴール1４</t>
  </si>
  <si>
    <t>有害物質や有機汚濁物質（生ごみ等）ができるだけ混入しないようにしている</t>
    <phoneticPr fontId="190"/>
  </si>
  <si>
    <t>水質汚濁等について、法令による基準より厳しい自主管理基準を設定し、その達成に努めている</t>
    <phoneticPr fontId="190"/>
  </si>
  <si>
    <t>排水等の監視及び測定や排水処理設備の点検を定期的に行い、適正に管理している</t>
    <phoneticPr fontId="190"/>
  </si>
  <si>
    <t>節水型の家電製品、水洗ﾄｲﾚ等を積極的に購入している</t>
    <phoneticPr fontId="190"/>
  </si>
  <si>
    <t>事業における汚水の排出を法令の基準以内に抑制している</t>
    <phoneticPr fontId="190"/>
  </si>
  <si>
    <t>再利用</t>
    <phoneticPr fontId="34"/>
  </si>
  <si>
    <t>資源（水）の再利用･再資源化に取り組んでいる</t>
    <phoneticPr fontId="190"/>
  </si>
  <si>
    <t>ｻｲﾄ内で循環的利用を行つている物質量等（水の利用量）</t>
    <phoneticPr fontId="190"/>
  </si>
  <si>
    <t>生産工程で使用する水を再利用するための設備を設置し、活用している（中水利用）</t>
    <phoneticPr fontId="190"/>
  </si>
  <si>
    <t>冷凍機や冷温水発生機等で使用する冷却水について、循環使用している</t>
    <phoneticPr fontId="190"/>
  </si>
  <si>
    <t>塗装やメッキに使用する洗浄水を多段（カスケード）使用している</t>
    <phoneticPr fontId="190"/>
  </si>
  <si>
    <t>雨水利用</t>
    <phoneticPr fontId="34"/>
  </si>
  <si>
    <t>雨水の貯留タンクや雨水利用施設の設置等により、雨水利用を行つている</t>
    <phoneticPr fontId="190"/>
  </si>
  <si>
    <t>雨水を地下浸透させる設備（浸透升等）を導入している</t>
    <phoneticPr fontId="190"/>
  </si>
  <si>
    <t>使用量</t>
    <phoneticPr fontId="44"/>
  </si>
  <si>
    <t>電気使用量を○年比で○％削減する</t>
    <phoneticPr fontId="190"/>
  </si>
  <si>
    <t>エネルギー使用量（購入電力（新エネルギーを除く）、化石燃料）を把握･報告し、削減に取り組む</t>
    <phoneticPr fontId="190"/>
  </si>
  <si>
    <t>経済活動量あたりのエネルギー使用量の減少によりＣ０２の排出量を削減する</t>
    <phoneticPr fontId="190"/>
  </si>
  <si>
    <t>9）</t>
    <phoneticPr fontId="44"/>
  </si>
  <si>
    <t>効率的運用</t>
    <phoneticPr fontId="34"/>
  </si>
  <si>
    <t>工程間の仕掛かり削減、ﾗｲﾝの並列化や部分統合等により生産工程の待機時間を短縮している</t>
    <phoneticPr fontId="190"/>
  </si>
  <si>
    <t>設備の効率評価（建築物の環境負荷低減性－エネルギー）</t>
    <phoneticPr fontId="190"/>
  </si>
  <si>
    <t>節電</t>
    <phoneticPr fontId="34"/>
  </si>
  <si>
    <t>事務室、工場等の照明は、昼休み、残業時等不必要な時は消灯している</t>
    <phoneticPr fontId="190"/>
  </si>
  <si>
    <r>
      <rPr>
        <sz val="9"/>
        <rFont val="ＭＳ ゴシック"/>
        <family val="3"/>
        <charset val="128"/>
      </rPr>
      <t>1）</t>
    </r>
    <r>
      <rPr>
        <sz val="10.5"/>
        <rFont val="ＭＳ ゴシック"/>
        <family val="3"/>
        <charset val="128"/>
      </rPr>
      <t xml:space="preserve">
</t>
    </r>
    <r>
      <rPr>
        <sz val="9"/>
        <rFont val="ＭＳ ゴシック"/>
        <family val="3"/>
        <charset val="128"/>
      </rPr>
      <t>1）</t>
    </r>
  </si>
  <si>
    <t>パソコン、コピー機等のＯＡ機器は、省電力設定にしている</t>
    <phoneticPr fontId="190"/>
  </si>
  <si>
    <t>エレベーターの使用を控え、階段を使用するよう努めている</t>
    <phoneticPr fontId="190"/>
  </si>
  <si>
    <t>空調の適温化（冷房28度程度、暖房20度程度）を徹底している</t>
    <phoneticPr fontId="190"/>
  </si>
  <si>
    <t>夏季における軽装（クールビズ）、冬季における重ね着等服装の工夫（ウォームビズ）をして、冷暖房の使用を抑えている</t>
    <phoneticPr fontId="190"/>
  </si>
  <si>
    <t>適正管理</t>
    <phoneticPr fontId="34"/>
  </si>
  <si>
    <t>電力不要時には、負荷遮断、変圧器の遮断を行つている</t>
    <phoneticPr fontId="47"/>
  </si>
  <si>
    <t>照明器具については、定期的な清掃、交換を行う等、適正に管理している</t>
    <phoneticPr fontId="47"/>
  </si>
  <si>
    <t>冬季以外は給湯を停止している</t>
    <phoneticPr fontId="47"/>
  </si>
  <si>
    <t>エレベーターの夜間、休日の部分的停止等を行つている</t>
    <phoneticPr fontId="47"/>
  </si>
  <si>
    <t>共用のコンピュータ一等の電源については、管理担当者や使用上のルールを決める等、適正に管理している</t>
    <phoneticPr fontId="47"/>
  </si>
  <si>
    <t>空調機については、フィルターの定期的な清掃、交換を行う等、適正に管理している</t>
    <phoneticPr fontId="47"/>
  </si>
  <si>
    <t>組織の施設運営や業務の管理において、環境問題･社会問題の抑制につながる具体的な措置をとっている</t>
    <phoneticPr fontId="47"/>
  </si>
  <si>
    <t>省エネ</t>
    <phoneticPr fontId="192"/>
  </si>
  <si>
    <t>空気圧縮機、冷凍機、ボイラー等のエネルギー供給設備については、新規購入及び更新時には省エネルギー型機を導入している</t>
    <phoneticPr fontId="47"/>
  </si>
  <si>
    <t>高効率蛍光灯等の省エネルギー型照明器具に切り替えるようにしている</t>
    <phoneticPr fontId="47"/>
  </si>
  <si>
    <t>屋根、壁、床等に断熱材を採用している</t>
    <phoneticPr fontId="47"/>
  </si>
  <si>
    <t>省エネルギー基準適合製品を購入している</t>
    <phoneticPr fontId="47"/>
  </si>
  <si>
    <t>ゴール12</t>
  </si>
  <si>
    <t>社用車について、ﾊｲﾌﾞﾘｯﾄﾞ車や低燃費車、低排出ガス認定車、電気自動車、天然ガス自動車等の低公害車への切り換えに取り組んでいる</t>
    <phoneticPr fontId="47"/>
  </si>
  <si>
    <t>ゴール13</t>
  </si>
  <si>
    <t>製品の使用過程でのエネルギーの削減を指向している</t>
    <phoneticPr fontId="47"/>
  </si>
  <si>
    <t>環境負荷</t>
    <phoneticPr fontId="34"/>
  </si>
  <si>
    <t>都市ガス、灯油等の環境負荷の少ない燃料を優先的に購入、使用している</t>
    <phoneticPr fontId="47"/>
  </si>
  <si>
    <t>建物外皮の熱負荷を抑制することにより、室内外の熱損失･熱取得を抑え、冷暖房の使用エネルギーの削減に取り組む（建築物の環境負荷低減性－エネルギー）</t>
    <phoneticPr fontId="47"/>
  </si>
  <si>
    <t>再生可能
エネルギー</t>
  </si>
  <si>
    <t>エネルギー使用量（新エネルギー）を把握し、利用を推進する</t>
    <phoneticPr fontId="47"/>
  </si>
  <si>
    <t>太陽光発電設備を導入し、太陽エネルギーを電気として利用している</t>
    <phoneticPr fontId="47"/>
  </si>
  <si>
    <t>太陽熱温水器等を導入し、加熱した水を暖房や給湯に利用している</t>
    <phoneticPr fontId="47"/>
  </si>
  <si>
    <t>マイクロ水力（発電規模100kW程度以下の水力発電）を導入している</t>
    <phoneticPr fontId="47"/>
  </si>
  <si>
    <t>自然エネルギー（昼光利用･太陽光発電等）をそのまま利用している。（建築物の環境負荷低減性－エネルギー）</t>
    <phoneticPr fontId="47"/>
  </si>
  <si>
    <t>緑化</t>
    <phoneticPr fontId="82"/>
  </si>
  <si>
    <t>敷地内、壁面、屋上等の緑化を行つている（大気浄化、都市気象の緩和にも資する）</t>
    <phoneticPr fontId="47"/>
  </si>
  <si>
    <t>ゴール１１
ゴール13</t>
  </si>
  <si>
    <t>雇用条件</t>
    <phoneticPr fontId="34"/>
  </si>
  <si>
    <t>雇用形態に関わらず、全ての従業員と労働条件を明示した労働契約を書面で交わしている又は労働条件通知書を交付している</t>
    <phoneticPr fontId="47"/>
  </si>
  <si>
    <t>ゴール10</t>
  </si>
  <si>
    <t>就業規則などの行動規範を定め、従業員が常に参照可能な状態にしている</t>
    <phoneticPr fontId="47"/>
  </si>
  <si>
    <t>対象となる全ての従業員について労働保険および社会保険に加入している</t>
    <phoneticPr fontId="47"/>
  </si>
  <si>
    <t>地元雇用を推進する取り組みを行つている</t>
    <phoneticPr fontId="47"/>
  </si>
  <si>
    <t>雇用環境</t>
    <phoneticPr fontId="34"/>
  </si>
  <si>
    <t>過重労働を防止するための具体的な措置をとっている</t>
    <phoneticPr fontId="47"/>
  </si>
  <si>
    <t>ゴール３</t>
  </si>
  <si>
    <t>労働災害を予防するための具体的な措置をとっている</t>
    <phoneticPr fontId="47"/>
  </si>
  <si>
    <t>事業所などにおいて、従業員の健康的な労働環境を保全するための具体的措置をとっている</t>
    <phoneticPr fontId="47"/>
  </si>
  <si>
    <t>研修の受講や独立開業の支援など、従業員の能力を向上させるための人的投資を行つている</t>
    <phoneticPr fontId="47"/>
  </si>
  <si>
    <t>ゴール４</t>
    <phoneticPr fontId="43"/>
  </si>
  <si>
    <t>人事考課において、法令に定める権利の行使を理由とした実質的な報復措置および性別･障害･疾病･国籍･学歴･宗教･支持政党などを理由とした差別を行つていない</t>
    <phoneticPr fontId="47"/>
  </si>
  <si>
    <r>
      <rPr>
        <sz val="9"/>
        <rFont val="ＭＳ ゴシック"/>
        <family val="3"/>
        <charset val="128"/>
      </rPr>
      <t>ゴール５</t>
    </r>
    <r>
      <rPr>
        <sz val="10.5"/>
        <rFont val="ＭＳ ゴシック"/>
        <family val="3"/>
        <charset val="128"/>
      </rPr>
      <t xml:space="preserve">
</t>
    </r>
    <r>
      <rPr>
        <sz val="9"/>
        <rFont val="ＭＳ ゴシック"/>
        <family val="3"/>
        <charset val="128"/>
      </rPr>
      <t>ゴール10</t>
    </r>
  </si>
  <si>
    <t>セクシヤルハラスメント･パワーハラスメントなどの人権侵害を予防するための具体的な措置をとっている</t>
    <phoneticPr fontId="47"/>
  </si>
  <si>
    <t>ゴール５</t>
    <phoneticPr fontId="43"/>
  </si>
  <si>
    <t>高齢者･障害者雇用</t>
    <phoneticPr fontId="191"/>
  </si>
  <si>
    <t>障害者の勤務に適した労働環境を整備し障害者を雇用している</t>
    <phoneticPr fontId="47"/>
  </si>
  <si>
    <t>定年を設けない又は65歳以上の従業員の就労が可能な状態にある</t>
    <phoneticPr fontId="47"/>
  </si>
  <si>
    <t>高齢者･障害者雇用環境の充実（法による義務付けを上回る制度及び実績）に取り組んでいる</t>
    <phoneticPr fontId="191"/>
  </si>
  <si>
    <t>高齢者･障害者積極雇用（法による義務付けを上回る制度及び実績）に取り組んでいる</t>
    <phoneticPr fontId="191"/>
  </si>
  <si>
    <t>製品の小型化、軽量化等により、同一機能に対して資源使用量のミニマム化を指向している</t>
    <phoneticPr fontId="191"/>
  </si>
  <si>
    <t>製品の長寿命化を指向している</t>
    <phoneticPr fontId="191"/>
  </si>
  <si>
    <t>国や県などの産業関連認証取得･表彰（栃木県フロンティア企業認証等）を行つている</t>
    <phoneticPr fontId="191"/>
  </si>
  <si>
    <t>連携</t>
    <phoneticPr fontId="82"/>
  </si>
  <si>
    <t>産学官等連携（市内企業･大学等と連携した製品開発や研究への支援）を行つている</t>
    <phoneticPr fontId="191"/>
  </si>
  <si>
    <t>産業振興に係る寄付･寄贈･事業協力を行つている</t>
    <phoneticPr fontId="191"/>
  </si>
  <si>
    <t>地元活用･志向として、地元企業を優先した業者選定を行つている</t>
    <phoneticPr fontId="191"/>
  </si>
  <si>
    <t>5）</t>
    <phoneticPr fontId="44"/>
  </si>
  <si>
    <t>地元活用の一環として地元ブランドﾞの販売に取り組む</t>
    <phoneticPr fontId="191"/>
  </si>
  <si>
    <t>雇用</t>
    <phoneticPr fontId="34"/>
  </si>
  <si>
    <t>雇用形態に関わらず、全ての従業員と労働条件を明示した労働契約を書面で交わしている又は労働条件通知書を交付している</t>
    <phoneticPr fontId="191"/>
  </si>
  <si>
    <t>障害者の勤務に適した労働環境を整備し障害者を雇用している</t>
    <phoneticPr fontId="191"/>
  </si>
  <si>
    <r>
      <rPr>
        <sz val="9"/>
        <rFont val="ＭＳ ゴシック"/>
        <family val="3"/>
        <charset val="128"/>
      </rPr>
      <t>ゴール５</t>
    </r>
    <r>
      <rPr>
        <sz val="10.5"/>
        <rFont val="ＭＳ ゴシック"/>
        <family val="3"/>
        <charset val="128"/>
      </rPr>
      <t xml:space="preserve">
</t>
    </r>
    <r>
      <rPr>
        <sz val="9"/>
        <rFont val="ＭＳ ゴシック"/>
        <family val="3"/>
        <charset val="128"/>
      </rPr>
      <t>ゴール８</t>
    </r>
  </si>
  <si>
    <t>廃棄物の削減</t>
    <phoneticPr fontId="192"/>
  </si>
  <si>
    <t>一般廃棄物量を○年比で○％削減する</t>
    <phoneticPr fontId="191"/>
  </si>
  <si>
    <t>廃棄物排出量及び廃棄物最終処分量を把握し、削減に取り組む</t>
    <phoneticPr fontId="191"/>
  </si>
  <si>
    <t>産業廃棄物最終処分量、発生量の削減に取り組む</t>
    <phoneticPr fontId="191"/>
  </si>
  <si>
    <t>10）</t>
    <phoneticPr fontId="44"/>
  </si>
  <si>
    <t>廃棄物の発生抑制</t>
    <phoneticPr fontId="191"/>
  </si>
  <si>
    <t>品質劣化等による不良在庫を減らすため、在庫数量の適正化等在庫管理を徹底している</t>
    <phoneticPr fontId="191"/>
  </si>
  <si>
    <t>使い捨て製品（紙コップ、使い捨て容器入りの弁当等）の使用や購入を抑制している</t>
    <phoneticPr fontId="191"/>
  </si>
  <si>
    <t>再使用またはﾘｻｲｸﾙしやすい製品を優先的に購入し、使用している</t>
    <phoneticPr fontId="191"/>
  </si>
  <si>
    <t>ゴール12</t>
    <phoneticPr fontId="43"/>
  </si>
  <si>
    <t>詰め替え可能な製品の利用や備品の修理等により、製品等の長期使用を進めている</t>
    <phoneticPr fontId="191"/>
  </si>
  <si>
    <t>廃棄物の発生抑制のため、モデルチェンジの適正化に取り組んでいる</t>
    <phoneticPr fontId="191"/>
  </si>
  <si>
    <t>廃棄物の適正処理</t>
    <phoneticPr fontId="191"/>
  </si>
  <si>
    <t>廃棄物管理票（マニフェスト）をもとに廃棄物の適正な処理を行つている</t>
    <phoneticPr fontId="47"/>
  </si>
  <si>
    <t>廃棄物の最終処分先を定期的に、直接、確認している</t>
    <phoneticPr fontId="47"/>
  </si>
  <si>
    <t>廃棄物焼却の際、塩化ビニール等焼却に適さない物が混入しないよう徹底するとともに、ばい煙の処理、近隣環境への配慮等を行つている</t>
    <phoneticPr fontId="47"/>
  </si>
  <si>
    <t>事業における廃棄物の処理を適法に行つている</t>
    <phoneticPr fontId="47"/>
  </si>
  <si>
    <t>化学物質</t>
    <phoneticPr fontId="47"/>
  </si>
  <si>
    <t>化学物質使用量の把握と削減に取り組んでいる</t>
    <phoneticPr fontId="47"/>
  </si>
  <si>
    <t>ゴール3</t>
    <phoneticPr fontId="43"/>
  </si>
  <si>
    <t>1）</t>
    <phoneticPr fontId="34"/>
  </si>
  <si>
    <t>燃料油、溶剤、塗料等の揮発を防止する等、ＶＯＣの排出抑制に取り組んでいる</t>
    <phoneticPr fontId="47"/>
  </si>
  <si>
    <t>ゴール３</t>
    <phoneticPr fontId="43"/>
  </si>
  <si>
    <t>有詈|生の化学物質について、その種類、使用量、保管量、使用方法、使用場所、保管場所等を経時的に把握し、記録･管理している</t>
    <phoneticPr fontId="47"/>
  </si>
  <si>
    <t>有害性の化学物質の排出量の計測、推定等を行つている</t>
    <phoneticPr fontId="47"/>
  </si>
  <si>
    <t>化学物質の安全|生に関する情報伝達のため、MSDS（化学物質安全データシート）により管理している</t>
    <phoneticPr fontId="47"/>
  </si>
  <si>
    <t>生産量</t>
    <phoneticPr fontId="192"/>
  </si>
  <si>
    <t>総製品生産量または総商品販売量をまとめることで、環境へ負荷をかける製品･商品を把握し、環境負荷の削減に取り組んでいる。</t>
    <phoneticPr fontId="47"/>
  </si>
  <si>
    <t>リサイクル</t>
    <phoneticPr fontId="195"/>
  </si>
  <si>
    <t>ｻｲﾄ内で循環的利用を行つている物質量（原材料や水等）を把握し、環境負荷の削減に取り組んでいる</t>
    <phoneticPr fontId="47"/>
  </si>
  <si>
    <t>生産工程から発生する金属屑、紙屑、廃液、汚泥等の回収･再利用のための設備やﾗｲﾝを設け、活用している</t>
    <phoneticPr fontId="47"/>
  </si>
  <si>
    <t>紙、金属缶、ガラスびん、プラスチック、電池等について、分別回収ボックスの適正配置等により、ごみの分別を徹底している</t>
    <phoneticPr fontId="47"/>
  </si>
  <si>
    <t>回収した資源ごみがﾘｻｲｸﾙされるよう確認している（委託業者等に対して）</t>
    <phoneticPr fontId="47"/>
  </si>
  <si>
    <t>食堂等における食べ残し、食品残渣等の有機物質については可能な限りコンポスト化（堆肥化）し、土壌に還元、利用している</t>
    <phoneticPr fontId="47"/>
  </si>
  <si>
    <t>リサイクルしやすいよう、素材の種類や製品の部品点数の削減や、ネジの数を減らすこと等による解体しやすい構造を指向している</t>
    <phoneticPr fontId="47"/>
  </si>
  <si>
    <t>産業廃棄物などの再資源化率のゴール指標を設定し、達成に取り組んでいる</t>
    <phoneticPr fontId="47"/>
  </si>
  <si>
    <t>10）</t>
    <phoneticPr fontId="34"/>
  </si>
  <si>
    <t>大気汚染の少ないプロセスや機器（低ＮＯＸ燃焼機器等）を採用している</t>
    <phoneticPr fontId="47"/>
  </si>
  <si>
    <t>日常的に大気汚染防止への配慮（燃焼管理等）を行つている</t>
    <phoneticPr fontId="47"/>
  </si>
  <si>
    <t>大気汚染について、法令による基準より厳しい自主管理基準を設定し、その遵守に努めている</t>
    <phoneticPr fontId="47"/>
  </si>
  <si>
    <t>ばい煙等の監視及び測定やばい煙処理設備の点検を定期的に行う等、適正に管理している</t>
    <phoneticPr fontId="47"/>
  </si>
  <si>
    <t>悪臭･騒音</t>
    <phoneticPr fontId="43"/>
  </si>
  <si>
    <t>悪臭防止のため排出口の位置等の配慮を行つている</t>
    <phoneticPr fontId="47"/>
  </si>
  <si>
    <t>低騒音型機器の使用、防音･防振設備の設置･管理等により騒音･振動を防止するとともに、日常的な監視及び測定を実施している</t>
    <phoneticPr fontId="47"/>
  </si>
  <si>
    <t>騒音･振動･悪臭の防止（建築物の環境負荷低減性一周辺環境への配慮）</t>
    <phoneticPr fontId="47"/>
  </si>
  <si>
    <t>3）</t>
    <phoneticPr fontId="34"/>
  </si>
  <si>
    <t>緑化</t>
    <phoneticPr fontId="34"/>
  </si>
  <si>
    <r>
      <rPr>
        <sz val="9"/>
        <rFont val="ＭＳ ゴシック"/>
        <family val="3"/>
        <charset val="128"/>
      </rPr>
      <t>ゴール７</t>
    </r>
    <r>
      <rPr>
        <sz val="10.5"/>
        <rFont val="ＭＳ ゴシック"/>
        <family val="3"/>
        <charset val="128"/>
      </rPr>
      <t xml:space="preserve">
</t>
    </r>
    <r>
      <rPr>
        <sz val="9"/>
        <rFont val="ＭＳ ゴシック"/>
        <family val="3"/>
        <charset val="128"/>
      </rPr>
      <t>ゴール13</t>
    </r>
    <phoneticPr fontId="191"/>
  </si>
  <si>
    <t>環境配慮</t>
    <phoneticPr fontId="34"/>
  </si>
  <si>
    <t>環境負荷の少ない建築材の使用、建築材の使用合理化等（合板型枠等の木材の使用合理化、高炉セメント、エコセメント、再生素材の積極的使用等）を依頼している</t>
    <phoneticPr fontId="47"/>
  </si>
  <si>
    <t>周辺の自然環境（動植物等）への影響を最小限に抑える、もしくは修復する等環境に配慮した施工計画の提案を依頼している</t>
    <phoneticPr fontId="47"/>
  </si>
  <si>
    <t>ゴール15</t>
  </si>
  <si>
    <t>ゴール７
ゴール13</t>
    <phoneticPr fontId="191"/>
  </si>
  <si>
    <t>まちなみ･景観への配慮（建築物の環境品質一室外環境（敷地内））</t>
    <phoneticPr fontId="47"/>
  </si>
  <si>
    <t>建築物</t>
    <phoneticPr fontId="34"/>
  </si>
  <si>
    <t>建築物の老朽化や運用の診断を行い、改善や環境保全設備の見直しを行つている</t>
    <phoneticPr fontId="47"/>
  </si>
  <si>
    <t>建築物の耐久性の向上に取り組んでいる</t>
    <phoneticPr fontId="47"/>
  </si>
  <si>
    <t>排水設備のメンテナンス、吹き付けアスベストの管理（特に解体時の事前除去）等を行つている</t>
    <phoneticPr fontId="47"/>
  </si>
  <si>
    <t>室内環境（音･温熱･光など）やサービス性能（建築物の環境品質）に配慮している。</t>
    <phoneticPr fontId="47"/>
  </si>
  <si>
    <t>災害</t>
    <phoneticPr fontId="34"/>
  </si>
  <si>
    <t>災害に遭遇した場合でも事業を復旧し、継続するための計画や準備がある</t>
    <phoneticPr fontId="47"/>
  </si>
  <si>
    <t>地域貢献</t>
    <phoneticPr fontId="34"/>
  </si>
  <si>
    <t>ＣＳＲ活動に関し、ステークホルダーの声を汲み取るための具体的な行動をとっている</t>
    <phoneticPr fontId="47"/>
  </si>
  <si>
    <t>組織として社会貢献活動を行つている</t>
    <phoneticPr fontId="47"/>
  </si>
  <si>
    <t>従業員が自発的に社会貢献活動やソーシャルビジネスなどに参加しやすくするための具体的な支援を行つている</t>
    <phoneticPr fontId="47"/>
  </si>
  <si>
    <t>地域コミュニティ参画（地域活動･祭事への参加･寄付地域清掃活動等）を行つている</t>
    <phoneticPr fontId="191"/>
  </si>
  <si>
    <t>NPOへの支援と協働（ＮＰＯへの事業協力）を行つている</t>
    <phoneticPr fontId="191"/>
  </si>
  <si>
    <t>地元密着･地域志向として、地元雇用･地元取引を行つている</t>
    <phoneticPr fontId="191"/>
  </si>
  <si>
    <t>地産地消の推進に取り組む</t>
    <phoneticPr fontId="191"/>
  </si>
  <si>
    <t>地域社会への貢献として、地域ボランティアに取り組んでいる</t>
    <phoneticPr fontId="191"/>
  </si>
  <si>
    <t>地域社会への貢献として、地域への寄附を行つている</t>
    <phoneticPr fontId="191"/>
  </si>
  <si>
    <t>ゴール９</t>
  </si>
  <si>
    <t>廃棄物の負荷を抑制することで地域性･アメニティヘの配慮に取り組んでいる（建築物の環境品質一室外環境（敷地内））</t>
    <phoneticPr fontId="191"/>
  </si>
  <si>
    <t>6）</t>
    <phoneticPr fontId="34"/>
  </si>
  <si>
    <t>廃棄物の
発生抑制</t>
  </si>
  <si>
    <t>廃棄物の
適正処理</t>
  </si>
  <si>
    <t>廃棄物管理票（マニフェスト）をもとに廃棄物の適正な処理を行つている</t>
    <phoneticPr fontId="191"/>
  </si>
  <si>
    <t>廃棄物の最終処分先を定期的に、直接、確認している</t>
    <phoneticPr fontId="191"/>
  </si>
  <si>
    <t>廃棄物焼却の際、塩化ビニール等焼却に適さない物が混入しないよう徹底するとともに、ばい煙の処理、近隣環境への配慮等を行つている</t>
    <phoneticPr fontId="191"/>
  </si>
  <si>
    <t>事業における廃棄物の処理を適法に行つている</t>
    <phoneticPr fontId="191"/>
  </si>
  <si>
    <t>生産</t>
    <phoneticPr fontId="192"/>
  </si>
  <si>
    <t>総製品生産量または総商品販売量をまとめることで、環境へ負荷をかける製品･商品を把握し、環境負荷の削減に取り組んでいる。</t>
    <phoneticPr fontId="191"/>
  </si>
  <si>
    <t>消費</t>
    <phoneticPr fontId="34"/>
  </si>
  <si>
    <t>用紙使用量を○年比で○％削減する。</t>
    <phoneticPr fontId="191"/>
  </si>
  <si>
    <t>省資源</t>
    <phoneticPr fontId="34"/>
  </si>
  <si>
    <t>打合せや会議の資料等については、ﾎﾜｲﾄﾎﾞｰﾄﾞやプロジェクターの利用により、ペーノレレス化に取り組んでいる</t>
    <phoneticPr fontId="191"/>
  </si>
  <si>
    <t>使用済み用紙、ポスター、カレンダー等の裏紙が活用できる紙は可能な限り利用するよう工夫している</t>
    <phoneticPr fontId="191"/>
  </si>
  <si>
    <t>コピー機は、枚数や拡大･縮小の誤り等のﾐｽｺﾋﾟｰを防止するため、使用前に設定を確認するとともに、次に使用する人に配慮し、使用後は必ず設定をﾘｾｯﾄしている</t>
    <phoneticPr fontId="191"/>
  </si>
  <si>
    <t>グリーン購入</t>
    <phoneticPr fontId="47"/>
  </si>
  <si>
    <t>グリーン購入の購入率を○％以上にする</t>
    <phoneticPr fontId="191"/>
  </si>
  <si>
    <t>環境に配慮した物品等の調達に係る方針、基準等を作成し、それらに基づき物品ﾘｽﾄを作成し、ﾘｽﾄに基づく購入を行つている</t>
    <phoneticPr fontId="191"/>
  </si>
  <si>
    <t>環境ラベル認定等製品を優先的に購入している</t>
    <phoneticPr fontId="191"/>
  </si>
  <si>
    <t>省エネルギー基準適合製品を購入している</t>
    <phoneticPr fontId="191"/>
  </si>
  <si>
    <t>ゴール７</t>
    <phoneticPr fontId="190"/>
  </si>
  <si>
    <t>修理や部品交換が可能で、部品の再使用、素材の再生利用が容易な設計の製品を優先的に購入、使用している</t>
    <phoneticPr fontId="191"/>
  </si>
  <si>
    <t>木材の調達にあたり、跡地の緑化、植林、環境修復が適切に行われていることに配慮したり、または跡地緑化等を考慮したりしている</t>
    <phoneticPr fontId="191"/>
  </si>
  <si>
    <t>調達する原材料（木材、水産品、農作物、鉱物等）の原産地を把握している</t>
    <phoneticPr fontId="191"/>
  </si>
  <si>
    <t>自社製品及び社外から購入する部品等について、想定される環境負荷のチェツクリストを作成している</t>
    <phoneticPr fontId="191"/>
  </si>
  <si>
    <t>新製品開発、モデルチェンジ等にあたり、環境負荷の測定･記録や製品アセスメント（製品が廃棄物になった場合の適正処理困難性の評価、製品の生産から消費、廃棄に至る各段階での環境負荷の評価（ライフサイクルアセスメント）等を含む）を実施している</t>
    <phoneticPr fontId="191"/>
  </si>
  <si>
    <t>環境負荷の少ない建築材の使用、建築材の使用合理化等（合板型枠等の木材の使用合理化、高炉セメント、エコセメント、再生素材の積極的使用等）を依頼している</t>
    <phoneticPr fontId="191"/>
  </si>
  <si>
    <t>ﾘサｲｸル</t>
    <phoneticPr fontId="195"/>
  </si>
  <si>
    <t>生産工程から発生する金属屑、紙屑、廃液、汚泥等の回収･再利用のための設備やﾗｲﾝを設け、活用している</t>
    <phoneticPr fontId="191"/>
  </si>
  <si>
    <t>紙、金属缶、ガラスびん、プラスチック、電池等について、分別回収ボックスの適正配置等により、ごみの分別を徹底している</t>
    <phoneticPr fontId="191"/>
  </si>
  <si>
    <t>回収した資源ごみがﾘｻｲｸﾙされるよう確認している（委託業者等に対して）</t>
    <phoneticPr fontId="191"/>
  </si>
  <si>
    <t>食堂等における食べ残し、食品残渣等の有機物質については可能な限りコンポスト化（堆肥化）し、土壌に還元、利用している</t>
    <phoneticPr fontId="191"/>
  </si>
  <si>
    <t>ﾘｻｲｸﾙしやすいよう、素材の種類や製品の部品点数の削減や、ネジの数を減らすこと等による解体しやすい構造を指向している</t>
    <phoneticPr fontId="191"/>
  </si>
  <si>
    <t>非再生性資源の使用量削減（建築物の環境負荷低減性）</t>
    <phoneticPr fontId="191"/>
  </si>
  <si>
    <t>簡易包装の推進、多重包装の見直し等を推進している</t>
    <phoneticPr fontId="191"/>
  </si>
  <si>
    <t>製品等の輸送の際には、繰り返し利用できるパレットや通い箱を利用している</t>
    <phoneticPr fontId="191"/>
  </si>
  <si>
    <t>再生資源を使用した商品、再生可能な商品、繰り返し使える商品、省エネ･省資源型の商品、容器包装を簡素化した商品、環境ラベル認定等製品等を重点的に販売している</t>
    <phoneticPr fontId="191"/>
  </si>
  <si>
    <t>製品の使用時や廃棄時の環境負荷の量をカタログ等に表示している</t>
    <phoneticPr fontId="191"/>
  </si>
  <si>
    <t>エコマーク及び自ら制定したマークや宣言等を製品やパンフレット等に表示している</t>
    <phoneticPr fontId="191"/>
  </si>
  <si>
    <t>地元ブランドの推進に取り組む</t>
    <phoneticPr fontId="191"/>
  </si>
  <si>
    <t>フロン</t>
    <phoneticPr fontId="47"/>
  </si>
  <si>
    <t>特定フロンの回収、適正処理を行つている</t>
    <phoneticPr fontId="191"/>
  </si>
  <si>
    <t>フロン類の漏洩防止のための留意点等、製品に関する環境への負荷を低減するための消費者への情報提供を行つている</t>
    <phoneticPr fontId="191"/>
  </si>
  <si>
    <t>温室効果
ガス</t>
  </si>
  <si>
    <t>温室効果ガス排出量を○年比で○％削減する</t>
    <phoneticPr fontId="191"/>
  </si>
  <si>
    <t>温室効果ガス排出量（二酸化炭素排出量等）を把握し、環境負荷の削減に取り組んでいる。</t>
    <phoneticPr fontId="191"/>
  </si>
  <si>
    <t>製品購入の際には、できるだけＨＦＣ（ハイドロフルオロカーボン）、PFC（ノレフルオロカーボン）、SF6（六フツ化硫黄）等を使用していない製品を選ぶように配慮している</t>
    <phoneticPr fontId="191"/>
  </si>
  <si>
    <t>HFC（ハイドロフルオロカーボン）、PFC（ノレフルオロカーボン）、SF6（六フツ化硫黄）等を使用している製品を廃棄する際の回収に努めている</t>
    <phoneticPr fontId="191"/>
  </si>
  <si>
    <t>C02排出量の削減に取り組んでいる</t>
    <phoneticPr fontId="191"/>
  </si>
  <si>
    <t>排気ガス</t>
    <phoneticPr fontId="43"/>
  </si>
  <si>
    <t>社用車について、ﾊｲﾌﾞﾘｯﾄﾞ車や低燃費車、低排出ガス認定車、電気自動車、天然ガス自動車等の低公害車への切り換えに取り組んでいる</t>
    <phoneticPr fontId="191"/>
  </si>
  <si>
    <t>排気ガスや騒音のレベルを抑えるため適正な車輛整備を行つている</t>
    <phoneticPr fontId="191"/>
  </si>
  <si>
    <t>共用自転車を導入して、近距離の用務には社用車を使用せず、自転車を利用するように努めている</t>
    <phoneticPr fontId="191"/>
  </si>
  <si>
    <t>熱</t>
    <phoneticPr fontId="44"/>
  </si>
  <si>
    <t>換気の際に屋外に排出される熱を回収して利用することのできる全熱交換器を採用している</t>
    <phoneticPr fontId="191"/>
  </si>
  <si>
    <t>カーボン･オフセッﾄ</t>
    <phoneticPr fontId="191"/>
  </si>
  <si>
    <t>カーボン･オフセットに取り組んでいる商品やサービスを購入または使用している</t>
    <phoneticPr fontId="191"/>
  </si>
  <si>
    <t>適応</t>
    <phoneticPr fontId="34"/>
  </si>
  <si>
    <t>災害に遭遇した場合でも事業を復旧し、継続するための計画や準備がある</t>
    <phoneticPr fontId="191"/>
  </si>
  <si>
    <t>温暖化対策</t>
    <phoneticPr fontId="34"/>
  </si>
  <si>
    <t>敷地内、壁面、屋上等の緑化を行つている（大気浄化、都市気象の緩和にも資する）</t>
    <phoneticPr fontId="191"/>
  </si>
  <si>
    <r>
      <rPr>
        <sz val="9"/>
        <rFont val="ＭＳ ゴシック"/>
        <family val="3"/>
        <charset val="128"/>
      </rPr>
      <t>ゴール７</t>
    </r>
    <r>
      <rPr>
        <sz val="10.5"/>
        <rFont val="ＭＳ ゴシック"/>
        <family val="3"/>
        <charset val="128"/>
      </rPr>
      <t xml:space="preserve">
</t>
    </r>
    <r>
      <rPr>
        <sz val="9"/>
        <rFont val="ＭＳ ゴシック"/>
        <family val="3"/>
        <charset val="128"/>
      </rPr>
      <t>ゴール１１</t>
    </r>
    <phoneticPr fontId="191"/>
  </si>
  <si>
    <t>もったいない運動（地球温暖化対策等）に取り組む</t>
    <phoneticPr fontId="191"/>
  </si>
  <si>
    <t>緑化活動（里山等の緑地保全活動等）に取り組む</t>
    <phoneticPr fontId="191"/>
  </si>
  <si>
    <t>その他の
関連ゴール</t>
  </si>
  <si>
    <t>原材料の生産や採掘が、現地の生物多様性に悪影響を与えるものではないか、先住民の権利は尊重されているか等についての情報を得ている</t>
    <phoneticPr fontId="191"/>
  </si>
  <si>
    <t>ゴール２</t>
  </si>
  <si>
    <t>調達する原材料について、認証品（森林認証、漁業認証等）の活用を指向している</t>
    <phoneticPr fontId="191"/>
  </si>
  <si>
    <t>排水が閉鎖性水域（湖、内湾等）に流入する場合は、窒素及び燐の除去対策を講じている</t>
    <phoneticPr fontId="191"/>
  </si>
  <si>
    <t>ゴール６</t>
  </si>
  <si>
    <t>資源利用</t>
    <phoneticPr fontId="34"/>
  </si>
  <si>
    <t>間伐材、未利用資源等を利用した製品を積極的に購入、使用している</t>
    <phoneticPr fontId="191"/>
  </si>
  <si>
    <t>生物多様性</t>
    <phoneticPr fontId="34"/>
  </si>
  <si>
    <t>事業活動が生物多様性に与える影響を公表している</t>
    <phoneticPr fontId="191"/>
  </si>
  <si>
    <t>事業所周辺の環境や生き物の保全活動（生息地の整備等）等を通し、事業活動を行う地域環境への配慮を行つている</t>
    <phoneticPr fontId="191"/>
  </si>
  <si>
    <t>周辺の自然環境（動植物等）への影響を最小限に抑える、もしくは修復する等環境に配慮した施工計画の提案を依頼している</t>
    <phoneticPr fontId="191"/>
  </si>
  <si>
    <t>生物環境の保全と剔出（建築物の環境品質一生物環境の保全と剔出）</t>
    <phoneticPr fontId="191"/>
  </si>
  <si>
    <t>防犯</t>
    <phoneticPr fontId="34"/>
  </si>
  <si>
    <t>安心のまちづくり（防犯活動への協力）に取り組む</t>
    <phoneticPr fontId="191"/>
  </si>
  <si>
    <t>国際協力</t>
    <phoneticPr fontId="34"/>
  </si>
  <si>
    <t>国際交流の推進（外国人のインターンシップ受け入れ）に取り組む</t>
    <phoneticPr fontId="191"/>
  </si>
  <si>
    <t>カーボンニュートラルに向けたわが社の取り組み</t>
    <rPh sb="11" eb="12">
      <t>ム</t>
    </rPh>
    <rPh sb="16" eb="17">
      <t>シャ</t>
    </rPh>
    <rPh sb="18" eb="19">
      <t>ト</t>
    </rPh>
    <rPh sb="20" eb="21">
      <t>ク</t>
    </rPh>
    <phoneticPr fontId="15"/>
  </si>
  <si>
    <t>現在</t>
    <rPh sb="0" eb="2">
      <t>ゲンザイ</t>
    </rPh>
    <phoneticPr fontId="15"/>
  </si>
  <si>
    <t>2030年</t>
    <rPh sb="4" eb="5">
      <t>ネン</t>
    </rPh>
    <phoneticPr fontId="15"/>
  </si>
  <si>
    <t>省エネ+太陽光発電+電気自動車+再エネ電力</t>
    <rPh sb="0" eb="1">
      <t>ショウ</t>
    </rPh>
    <rPh sb="4" eb="9">
      <t>タイヨウコウハツデン</t>
    </rPh>
    <rPh sb="10" eb="15">
      <t>デンキジドウシャ</t>
    </rPh>
    <rPh sb="16" eb="17">
      <t>サイ</t>
    </rPh>
    <rPh sb="19" eb="21">
      <t>デンリョク</t>
    </rPh>
    <phoneticPr fontId="15"/>
  </si>
  <si>
    <t>2050年</t>
    <rPh sb="4" eb="5">
      <t>ネン</t>
    </rPh>
    <phoneticPr fontId="15"/>
  </si>
  <si>
    <t>消火器の点検では、置き場所の確認、有効期限も確認する
消火器は離れたところからもすぐに分かるように表示を行う</t>
    <rPh sb="9" eb="10">
      <t>オ</t>
    </rPh>
    <rPh sb="11" eb="13">
      <t>バショ</t>
    </rPh>
    <rPh sb="14" eb="16">
      <t>カクニン</t>
    </rPh>
    <rPh sb="27" eb="30">
      <t>ショウカキ</t>
    </rPh>
    <rPh sb="31" eb="32">
      <t>ハナ</t>
    </rPh>
    <rPh sb="43" eb="44">
      <t>ワ</t>
    </rPh>
    <rPh sb="49" eb="51">
      <t>ヒョウジ</t>
    </rPh>
    <rPh sb="52" eb="53">
      <t>オコナ</t>
    </rPh>
    <phoneticPr fontId="15"/>
  </si>
  <si>
    <t>①　火器を使用する場合は消火器を用意する。
②　終業時は元電源をOFFにする。
③　火気使用工事後30分間は火の気を確認する。
④　消火器の点検は毎月初めに実施する。</t>
    <rPh sb="2" eb="4">
      <t>カキ</t>
    </rPh>
    <rPh sb="5" eb="7">
      <t>シヨウ</t>
    </rPh>
    <rPh sb="9" eb="11">
      <t>バアイ</t>
    </rPh>
    <rPh sb="12" eb="15">
      <t>ショウカキ</t>
    </rPh>
    <rPh sb="16" eb="18">
      <t>ヨウイ</t>
    </rPh>
    <rPh sb="24" eb="26">
      <t>シュウギョウ</t>
    </rPh>
    <rPh sb="26" eb="27">
      <t>ジ</t>
    </rPh>
    <rPh sb="28" eb="31">
      <t>モトデンゲン</t>
    </rPh>
    <rPh sb="42" eb="48">
      <t>カキシヨウコウジ</t>
    </rPh>
    <rPh sb="48" eb="49">
      <t>ゴ</t>
    </rPh>
    <rPh sb="51" eb="52">
      <t>プン</t>
    </rPh>
    <rPh sb="52" eb="53">
      <t>カン</t>
    </rPh>
    <rPh sb="54" eb="55">
      <t>ヒ</t>
    </rPh>
    <rPh sb="56" eb="57">
      <t>ケ</t>
    </rPh>
    <rPh sb="58" eb="60">
      <t>カクニン</t>
    </rPh>
    <rPh sb="66" eb="68">
      <t>ショウカ</t>
    </rPh>
    <rPh sb="68" eb="69">
      <t>キ</t>
    </rPh>
    <rPh sb="73" eb="75">
      <t>マイツキ</t>
    </rPh>
    <rPh sb="75" eb="76">
      <t>ハジ</t>
    </rPh>
    <phoneticPr fontId="15"/>
  </si>
  <si>
    <t>活動：〇よくできた　△あまりできなかった　×全くできなかった</t>
    <phoneticPr fontId="15"/>
  </si>
  <si>
    <t>内部監査</t>
    <rPh sb="0" eb="2">
      <t>ナイブ</t>
    </rPh>
    <rPh sb="2" eb="4">
      <t>カンサ</t>
    </rPh>
    <phoneticPr fontId="15"/>
  </si>
  <si>
    <t>キシレン</t>
    <phoneticPr fontId="15"/>
  </si>
  <si>
    <t>様式更新日：</t>
    <rPh sb="0" eb="2">
      <t>ヨウシキ</t>
    </rPh>
    <phoneticPr fontId="15"/>
  </si>
  <si>
    <t>事務局</t>
    <rPh sb="0" eb="3">
      <t>ジムキョク</t>
    </rPh>
    <phoneticPr fontId="15"/>
  </si>
  <si>
    <t>部門</t>
    <rPh sb="0" eb="2">
      <t>ブモン</t>
    </rPh>
    <phoneticPr fontId="15"/>
  </si>
  <si>
    <t>内部環境監査チェックリスト</t>
    <phoneticPr fontId="15"/>
  </si>
  <si>
    <t>Ｓ：優れた点（エコアクション21要求事項や自社が決めたルールを満たした上に特に優れており模範となる点）</t>
    <rPh sb="2" eb="3">
      <t>スグ</t>
    </rPh>
    <rPh sb="5" eb="6">
      <t>テン</t>
    </rPh>
    <rPh sb="16" eb="18">
      <t>ヨウキュウ</t>
    </rPh>
    <rPh sb="18" eb="20">
      <t>ジコウ</t>
    </rPh>
    <rPh sb="21" eb="23">
      <t>ジシャ</t>
    </rPh>
    <rPh sb="24" eb="25">
      <t>キ</t>
    </rPh>
    <rPh sb="31" eb="32">
      <t>ミ</t>
    </rPh>
    <rPh sb="35" eb="36">
      <t>ウエ</t>
    </rPh>
    <rPh sb="37" eb="38">
      <t>トク</t>
    </rPh>
    <rPh sb="39" eb="40">
      <t>スグ</t>
    </rPh>
    <rPh sb="44" eb="46">
      <t>モハン</t>
    </rPh>
    <rPh sb="49" eb="50">
      <t>テン</t>
    </rPh>
    <phoneticPr fontId="15"/>
  </si>
  <si>
    <t>Ｂ：改善が必要な点（エコアクション21要求事項や自社が決めたルールが、一部に改善または努力を要する)</t>
    <rPh sb="2" eb="4">
      <t>カイゼン</t>
    </rPh>
    <rPh sb="5" eb="7">
      <t>ヒツヨウ</t>
    </rPh>
    <phoneticPr fontId="15"/>
  </si>
  <si>
    <t>内部監査の重点項目は　5環境法の特定・遵守評価　 6環境経営目標と計画　　 8教育・訓練の実施　10実施及び運用   11緊急事態の準備対応</t>
    <rPh sb="0" eb="2">
      <t>ナイブ</t>
    </rPh>
    <rPh sb="12" eb="14">
      <t>カンキョウ</t>
    </rPh>
    <rPh sb="14" eb="15">
      <t>ホウ</t>
    </rPh>
    <rPh sb="16" eb="18">
      <t>トクテイ</t>
    </rPh>
    <rPh sb="19" eb="21">
      <t>ジュンシュ</t>
    </rPh>
    <rPh sb="21" eb="23">
      <t>ヒョウカ</t>
    </rPh>
    <rPh sb="26" eb="28">
      <t>カンキョウ</t>
    </rPh>
    <rPh sb="28" eb="30">
      <t>ケイエイ</t>
    </rPh>
    <rPh sb="30" eb="32">
      <t>モクヒョウ</t>
    </rPh>
    <rPh sb="33" eb="35">
      <t>ケイカク</t>
    </rPh>
    <rPh sb="39" eb="41">
      <t>キョウイク</t>
    </rPh>
    <rPh sb="42" eb="44">
      <t>クンレン</t>
    </rPh>
    <rPh sb="45" eb="47">
      <t>ジッシ</t>
    </rPh>
    <rPh sb="50" eb="52">
      <t>ジッシ</t>
    </rPh>
    <rPh sb="52" eb="53">
      <t>オヨ</t>
    </rPh>
    <rPh sb="54" eb="56">
      <t>ウンヨウ</t>
    </rPh>
    <rPh sb="61" eb="63">
      <t>キンキュウ</t>
    </rPh>
    <rPh sb="63" eb="65">
      <t>ジタイ</t>
    </rPh>
    <rPh sb="66" eb="68">
      <t>ジュンビ</t>
    </rPh>
    <rPh sb="68" eb="70">
      <t>タイオウ</t>
    </rPh>
    <phoneticPr fontId="15"/>
  </si>
  <si>
    <t>対象外のサイト、活動がある場合はそのことを環境経営レポートに明記していますか</t>
    <phoneticPr fontId="15"/>
  </si>
  <si>
    <t>必須項目の二酸化炭素排出量、廃棄物排出量、水使用量、化学物質使用量（PRTRの対象物質）は把握していますか</t>
    <rPh sb="0" eb="2">
      <t>ヒッス</t>
    </rPh>
    <rPh sb="2" eb="4">
      <t>コウモク</t>
    </rPh>
    <rPh sb="5" eb="8">
      <t>ニサンカ</t>
    </rPh>
    <rPh sb="8" eb="10">
      <t>タンソ</t>
    </rPh>
    <rPh sb="10" eb="12">
      <t>ハイシュツ</t>
    </rPh>
    <rPh sb="12" eb="13">
      <t>リョウ</t>
    </rPh>
    <rPh sb="14" eb="17">
      <t>ハイキブツ</t>
    </rPh>
    <rPh sb="17" eb="19">
      <t>ハイシュツ</t>
    </rPh>
    <rPh sb="19" eb="20">
      <t>リョウ</t>
    </rPh>
    <rPh sb="21" eb="22">
      <t>ミズ</t>
    </rPh>
    <rPh sb="22" eb="25">
      <t>シヨウリョウ</t>
    </rPh>
    <rPh sb="26" eb="28">
      <t>カガク</t>
    </rPh>
    <rPh sb="28" eb="30">
      <t>ブッシツ</t>
    </rPh>
    <rPh sb="30" eb="33">
      <t>シヨウリョウ</t>
    </rPh>
    <rPh sb="39" eb="41">
      <t>タイショウ</t>
    </rPh>
    <rPh sb="41" eb="43">
      <t>ブッシツ</t>
    </rPh>
    <rPh sb="45" eb="47">
      <t>ハアク</t>
    </rPh>
    <phoneticPr fontId="15"/>
  </si>
  <si>
    <t>部門で遵守しなければならない環境関連法規、条例、その他の環境要求事項が一覧表に取りまとめられていますか</t>
    <rPh sb="0" eb="2">
      <t>ブモン</t>
    </rPh>
    <rPh sb="3" eb="5">
      <t>ジュンシュ</t>
    </rPh>
    <phoneticPr fontId="15"/>
  </si>
  <si>
    <t>マニフェスト年間報告書提出の担当者が決まっておらず提出されていません。</t>
    <rPh sb="6" eb="8">
      <t>ネンカン</t>
    </rPh>
    <rPh sb="8" eb="11">
      <t>ホウコクショ</t>
    </rPh>
    <rPh sb="11" eb="13">
      <t>テイシュツ</t>
    </rPh>
    <rPh sb="14" eb="17">
      <t>タントウシャ</t>
    </rPh>
    <rPh sb="18" eb="19">
      <t>キ</t>
    </rPh>
    <rPh sb="25" eb="27">
      <t>テイシュツ</t>
    </rPh>
    <phoneticPr fontId="15"/>
  </si>
  <si>
    <r>
      <rPr>
        <b/>
        <sz val="11"/>
        <color theme="1"/>
        <rFont val="ＭＳ 明朝"/>
        <family val="1"/>
        <charset val="128"/>
      </rPr>
      <t>【現場観察】</t>
    </r>
    <r>
      <rPr>
        <b/>
        <sz val="11"/>
        <color rgb="FFFF0000"/>
        <rFont val="ＭＳ Ｐゴシック"/>
        <family val="3"/>
        <charset val="128"/>
      </rPr>
      <t>（事業場に応じ削除、追記、修正する）</t>
    </r>
    <phoneticPr fontId="15"/>
  </si>
  <si>
    <t xml:space="preserve">警報機、ガス遮断弁、消火器・消火栓（周辺に物がないこと）、避難通路
</t>
    <rPh sb="0" eb="3">
      <t>ケイホウキ</t>
    </rPh>
    <rPh sb="6" eb="8">
      <t>シャダン</t>
    </rPh>
    <rPh sb="8" eb="9">
      <t>ベン</t>
    </rPh>
    <rPh sb="10" eb="13">
      <t>ショウカキ</t>
    </rPh>
    <rPh sb="14" eb="17">
      <t>ショウカセン</t>
    </rPh>
    <rPh sb="18" eb="20">
      <t>シュウヘン</t>
    </rPh>
    <rPh sb="21" eb="22">
      <t>モノ</t>
    </rPh>
    <rPh sb="29" eb="31">
      <t>ヒナン</t>
    </rPh>
    <rPh sb="31" eb="33">
      <t>ツウロ</t>
    </rPh>
    <phoneticPr fontId="15"/>
  </si>
  <si>
    <t>比重：</t>
    <rPh sb="0" eb="2">
      <t>ヒジュウ</t>
    </rPh>
    <phoneticPr fontId="15"/>
  </si>
  <si>
    <t>※電力の二酸化炭素排出係数（調整後）</t>
    <rPh sb="1" eb="3">
      <t>デンリョク</t>
    </rPh>
    <rPh sb="14" eb="17">
      <t>チョウセイゴ</t>
    </rPh>
    <phoneticPr fontId="15"/>
  </si>
  <si>
    <t>〇〇電力</t>
    <rPh sb="2" eb="4">
      <t>デンリョク</t>
    </rPh>
    <phoneticPr fontId="15"/>
  </si>
  <si>
    <t>水使用量</t>
    <rPh sb="0" eb="4">
      <t>ミズシヨウリョウ</t>
    </rPh>
    <phoneticPr fontId="15"/>
  </si>
  <si>
    <t>□事業の紹介</t>
    <rPh sb="1" eb="3">
      <t>ジギョウ</t>
    </rPh>
    <rPh sb="4" eb="6">
      <t>ショウカイ</t>
    </rPh>
    <phoneticPr fontId="15"/>
  </si>
  <si>
    <t>主な環境負荷の実績</t>
    <rPh sb="0" eb="1">
      <t>オモ</t>
    </rPh>
    <rPh sb="2" eb="4">
      <t>カンキョウ</t>
    </rPh>
    <rPh sb="4" eb="6">
      <t>フカ</t>
    </rPh>
    <rPh sb="7" eb="9">
      <t>ジッセキ</t>
    </rPh>
    <phoneticPr fontId="15"/>
  </si>
  <si>
    <t>環境経営目標及びその実績</t>
    <rPh sb="0" eb="2">
      <t>カンキョウ</t>
    </rPh>
    <rPh sb="2" eb="4">
      <t>ケイエイ</t>
    </rPh>
    <rPh sb="4" eb="6">
      <t>モクヒョウ</t>
    </rPh>
    <rPh sb="6" eb="7">
      <t>オヨ</t>
    </rPh>
    <rPh sb="10" eb="12">
      <t>ジッセキ</t>
    </rPh>
    <phoneticPr fontId="15"/>
  </si>
  <si>
    <t>環境経営計画の取組結果とその評価、次年度の計画</t>
    <rPh sb="0" eb="2">
      <t>カンキョウ</t>
    </rPh>
    <rPh sb="2" eb="4">
      <t>ケイエイ</t>
    </rPh>
    <rPh sb="4" eb="6">
      <t>ケイカク</t>
    </rPh>
    <rPh sb="7" eb="9">
      <t>トリクミ</t>
    </rPh>
    <rPh sb="9" eb="11">
      <t>ケッカ</t>
    </rPh>
    <rPh sb="14" eb="16">
      <t>ヒョウカ</t>
    </rPh>
    <rPh sb="17" eb="20">
      <t>ジネンド</t>
    </rPh>
    <rPh sb="21" eb="23">
      <t>ケイカク</t>
    </rPh>
    <phoneticPr fontId="15"/>
  </si>
  <si>
    <t>各事業所の取組紹介</t>
    <rPh sb="0" eb="1">
      <t>カク</t>
    </rPh>
    <rPh sb="1" eb="4">
      <t>ジギョウショ</t>
    </rPh>
    <rPh sb="5" eb="7">
      <t>トリクミ</t>
    </rPh>
    <rPh sb="7" eb="9">
      <t>ショウカイ</t>
    </rPh>
    <phoneticPr fontId="15"/>
  </si>
  <si>
    <t>環境関連法規等の遵守状況の確認及び評価の結果，並びに違反，訴訟の有無</t>
    <rPh sb="0" eb="2">
      <t>カンキョウ</t>
    </rPh>
    <rPh sb="2" eb="4">
      <t>カンレン</t>
    </rPh>
    <rPh sb="4" eb="6">
      <t>ホウキ</t>
    </rPh>
    <rPh sb="6" eb="7">
      <t>トウ</t>
    </rPh>
    <rPh sb="8" eb="10">
      <t>ジュンシュ</t>
    </rPh>
    <rPh sb="10" eb="12">
      <t>ジョウキョウ</t>
    </rPh>
    <rPh sb="13" eb="15">
      <t>カクニン</t>
    </rPh>
    <rPh sb="15" eb="16">
      <t>オヨ</t>
    </rPh>
    <rPh sb="17" eb="19">
      <t>ヒョウカ</t>
    </rPh>
    <rPh sb="20" eb="22">
      <t>ケッカ</t>
    </rPh>
    <rPh sb="23" eb="24">
      <t>ナラ</t>
    </rPh>
    <rPh sb="26" eb="28">
      <t>イハン</t>
    </rPh>
    <rPh sb="29" eb="31">
      <t>ソショウ</t>
    </rPh>
    <rPh sb="32" eb="34">
      <t>ウム</t>
    </rPh>
    <phoneticPr fontId="15"/>
  </si>
  <si>
    <t>□外部からの環境上の苦情・要請等</t>
    <rPh sb="1" eb="3">
      <t>ガイブ</t>
    </rPh>
    <rPh sb="6" eb="8">
      <t>カンキョウ</t>
    </rPh>
    <rPh sb="8" eb="9">
      <t>ジョウ</t>
    </rPh>
    <rPh sb="10" eb="12">
      <t>クジョウ</t>
    </rPh>
    <rPh sb="13" eb="15">
      <t>ヨウセイ</t>
    </rPh>
    <rPh sb="15" eb="16">
      <t>トウ</t>
    </rPh>
    <phoneticPr fontId="15"/>
  </si>
  <si>
    <t>緊急事態対応の試行・訓練</t>
    <rPh sb="0" eb="2">
      <t>キンキュウ</t>
    </rPh>
    <rPh sb="2" eb="4">
      <t>ジタイ</t>
    </rPh>
    <rPh sb="4" eb="6">
      <t>タイオウ</t>
    </rPh>
    <rPh sb="7" eb="9">
      <t>シコウ</t>
    </rPh>
    <rPh sb="10" eb="12">
      <t>クンレン</t>
    </rPh>
    <phoneticPr fontId="15"/>
  </si>
  <si>
    <t>これまでの環境活動の紹介</t>
    <rPh sb="5" eb="7">
      <t>カンキョウ</t>
    </rPh>
    <rPh sb="7" eb="9">
      <t>カツドウ</t>
    </rPh>
    <rPh sb="10" eb="12">
      <t>ショウカイ</t>
    </rPh>
    <phoneticPr fontId="15"/>
  </si>
  <si>
    <t>化学物質適正管理</t>
    <rPh sb="0" eb="2">
      <t>カガク</t>
    </rPh>
    <rPh sb="2" eb="4">
      <t>ブッシツ</t>
    </rPh>
    <rPh sb="4" eb="6">
      <t>テキセイ</t>
    </rPh>
    <rPh sb="6" eb="8">
      <t>カンリ</t>
    </rPh>
    <phoneticPr fontId="15"/>
  </si>
  <si>
    <t>化学物質の適正管理</t>
    <rPh sb="0" eb="2">
      <t>カガク</t>
    </rPh>
    <rPh sb="2" eb="4">
      <t>ブッシツ</t>
    </rPh>
    <rPh sb="5" eb="7">
      <t>テキセイ</t>
    </rPh>
    <rPh sb="7" eb="9">
      <t>カンリ</t>
    </rPh>
    <phoneticPr fontId="15"/>
  </si>
  <si>
    <t>上期</t>
    <rPh sb="0" eb="2">
      <t>カミキ</t>
    </rPh>
    <phoneticPr fontId="15"/>
  </si>
  <si>
    <t>発行日：</t>
  </si>
  <si>
    <t>総括
・
次年度の計画</t>
    <rPh sb="0" eb="2">
      <t>ソウカツ</t>
    </rPh>
    <rPh sb="5" eb="8">
      <t>ジネンド</t>
    </rPh>
    <rPh sb="9" eb="11">
      <t>ケイカク</t>
    </rPh>
    <phoneticPr fontId="15"/>
  </si>
  <si>
    <t>総括
・
次年度の計画</t>
  </si>
  <si>
    <t>様式：13-01</t>
    <phoneticPr fontId="15"/>
  </si>
  <si>
    <t>単位：t-CO2</t>
    <rPh sb="0" eb="2">
      <t>タンイ</t>
    </rPh>
    <phoneticPr fontId="15"/>
  </si>
  <si>
    <t>対　策</t>
    <rPh sb="0" eb="1">
      <t>タイ</t>
    </rPh>
    <rPh sb="2" eb="3">
      <t>サク</t>
    </rPh>
    <phoneticPr fontId="15"/>
  </si>
  <si>
    <t>2020年</t>
    <rPh sb="4" eb="5">
      <t>ネン</t>
    </rPh>
    <phoneticPr fontId="15"/>
  </si>
  <si>
    <t>省エネ+ハイブリッド車+再エネ電力</t>
    <rPh sb="0" eb="1">
      <t>ショウ</t>
    </rPh>
    <rPh sb="10" eb="11">
      <t>シャ</t>
    </rPh>
    <rPh sb="12" eb="13">
      <t>サイ</t>
    </rPh>
    <rPh sb="15" eb="17">
      <t>デンリョク</t>
    </rPh>
    <phoneticPr fontId="15"/>
  </si>
  <si>
    <t>対象；第1種特定機器
・簡易点検（すべて　１回/3ｹ月以上）</t>
    <rPh sb="0" eb="2">
      <t>タイショウ</t>
    </rPh>
    <rPh sb="3" eb="4">
      <t>ダイ</t>
    </rPh>
    <rPh sb="5" eb="6">
      <t>シュ</t>
    </rPh>
    <rPh sb="6" eb="8">
      <t>トクテイ</t>
    </rPh>
    <rPh sb="8" eb="10">
      <t>キキ</t>
    </rPh>
    <rPh sb="12" eb="14">
      <t>カンイ</t>
    </rPh>
    <rPh sb="14" eb="16">
      <t>テンケン</t>
    </rPh>
    <rPh sb="22" eb="23">
      <t>カイ</t>
    </rPh>
    <rPh sb="26" eb="27">
      <t>ゲツ</t>
    </rPh>
    <rPh sb="27" eb="29">
      <t>イジョウ</t>
    </rPh>
    <phoneticPr fontId="15"/>
  </si>
  <si>
    <t>・有資格者による定期点検
　空調機器
　　　　 7.5kW以上1回/3年以上
         50kW以上1回/年以上
　冷蔵冷凍機器
        (7.5kW以上 1回/年以上</t>
    <rPh sb="1" eb="2">
      <t>ユウ</t>
    </rPh>
    <rPh sb="2" eb="4">
      <t>シカク</t>
    </rPh>
    <rPh sb="8" eb="10">
      <t>テイキ</t>
    </rPh>
    <rPh sb="10" eb="12">
      <t>テンケン</t>
    </rPh>
    <rPh sb="14" eb="16">
      <t>クウチョウ</t>
    </rPh>
    <rPh sb="16" eb="18">
      <t>キキ</t>
    </rPh>
    <rPh sb="29" eb="31">
      <t>イジョウ</t>
    </rPh>
    <rPh sb="52" eb="54">
      <t>イジョウ</t>
    </rPh>
    <phoneticPr fontId="15"/>
  </si>
  <si>
    <t>・点検記録の保存（廃棄後3年間）</t>
    <rPh sb="1" eb="3">
      <t>テンケン</t>
    </rPh>
    <rPh sb="3" eb="5">
      <t>キロク</t>
    </rPh>
    <rPh sb="6" eb="8">
      <t>ホゾン</t>
    </rPh>
    <rPh sb="9" eb="11">
      <t>ハイキ</t>
    </rPh>
    <rPh sb="11" eb="12">
      <t>ゴ</t>
    </rPh>
    <rPh sb="13" eb="15">
      <t>ネンカン</t>
    </rPh>
    <phoneticPr fontId="15"/>
  </si>
  <si>
    <t>エネルギー使用量1500kL以上
自動車100台以上</t>
    <rPh sb="5" eb="7">
      <t>シヨウ</t>
    </rPh>
    <rPh sb="7" eb="8">
      <t>リョウ</t>
    </rPh>
    <rPh sb="14" eb="16">
      <t>イジョウ</t>
    </rPh>
    <rPh sb="17" eb="19">
      <t>ジドウ</t>
    </rPh>
    <rPh sb="19" eb="20">
      <t>シャ</t>
    </rPh>
    <rPh sb="23" eb="26">
      <t>ダイイジョウ</t>
    </rPh>
    <phoneticPr fontId="15"/>
  </si>
  <si>
    <t>例：アルコール　○○L</t>
    <rPh sb="0" eb="1">
      <t>レイ</t>
    </rPh>
    <phoneticPr fontId="15"/>
  </si>
  <si>
    <t>例：シンナー　○○L</t>
    <rPh sb="0" eb="1">
      <t>レイ</t>
    </rPh>
    <phoneticPr fontId="15"/>
  </si>
  <si>
    <t>＜参考＞</t>
    <rPh sb="1" eb="3">
      <t>サンコウ</t>
    </rPh>
    <phoneticPr fontId="15"/>
  </si>
  <si>
    <t>熱量
MJ</t>
    <rPh sb="0" eb="2">
      <t>ネツリョウ</t>
    </rPh>
    <phoneticPr fontId="15"/>
  </si>
  <si>
    <t>係数</t>
    <rPh sb="0" eb="2">
      <t>ケイスウ</t>
    </rPh>
    <phoneticPr fontId="15"/>
  </si>
  <si>
    <t>(MJ/L)</t>
    <phoneticPr fontId="15"/>
  </si>
  <si>
    <t>(MJ/m3)</t>
  </si>
  <si>
    <t>ｋL/MJ</t>
    <phoneticPr fontId="15"/>
  </si>
  <si>
    <t>kL</t>
    <phoneticPr fontId="15"/>
  </si>
  <si>
    <t>原油換算</t>
    <rPh sb="0" eb="4">
      <t>ゲンユカンサン</t>
    </rPh>
    <phoneticPr fontId="15"/>
  </si>
  <si>
    <t>上段：通期</t>
    <rPh sb="0" eb="2">
      <t>ジョウダン</t>
    </rPh>
    <phoneticPr fontId="15"/>
  </si>
  <si>
    <t>売上高原単位</t>
    <phoneticPr fontId="15"/>
  </si>
  <si>
    <t>（累計）</t>
    <phoneticPr fontId="15"/>
  </si>
  <si>
    <t>目　標　　kWh</t>
    <rPh sb="0" eb="1">
      <t>メ</t>
    </rPh>
    <rPh sb="2" eb="3">
      <t>ヒョウ</t>
    </rPh>
    <phoneticPr fontId="15"/>
  </si>
  <si>
    <t>　（累計）</t>
    <rPh sb="2" eb="4">
      <t>ルイケイ</t>
    </rPh>
    <phoneticPr fontId="15"/>
  </si>
  <si>
    <t>kWh　月次評価</t>
    <phoneticPr fontId="15"/>
  </si>
  <si>
    <t>累計評価</t>
    <phoneticPr fontId="15"/>
  </si>
  <si>
    <t>カーボンニュートラルへの中長期目標</t>
    <rPh sb="12" eb="15">
      <t>チュウチョウキ</t>
    </rPh>
    <rPh sb="15" eb="17">
      <t>モクヒョウ</t>
    </rPh>
    <phoneticPr fontId="15"/>
  </si>
  <si>
    <t>年度実績</t>
    <rPh sb="2" eb="4">
      <t>ジッセキ</t>
    </rPh>
    <phoneticPr fontId="15"/>
  </si>
  <si>
    <t>使い方</t>
    <rPh sb="0" eb="1">
      <t>ツカ</t>
    </rPh>
    <rPh sb="2" eb="3">
      <t>カタ</t>
    </rPh>
    <phoneticPr fontId="15"/>
  </si>
  <si>
    <t>環境経営目標・計画の確認・評価・是正</t>
    <rPh sb="0" eb="2">
      <t>カンキョウ</t>
    </rPh>
    <rPh sb="2" eb="4">
      <t>ケイエイ</t>
    </rPh>
    <rPh sb="4" eb="6">
      <t>モクヒョウ</t>
    </rPh>
    <rPh sb="7" eb="9">
      <t>ケイカク</t>
    </rPh>
    <rPh sb="10" eb="12">
      <t>カクニン</t>
    </rPh>
    <rPh sb="13" eb="15">
      <t>ヒョウカ</t>
    </rPh>
    <rPh sb="16" eb="18">
      <t>ゼセイ</t>
    </rPh>
    <phoneticPr fontId="15"/>
  </si>
  <si>
    <t>使用方法</t>
    <rPh sb="0" eb="4">
      <t>シヨウホウホウ</t>
    </rPh>
    <phoneticPr fontId="15"/>
  </si>
  <si>
    <t>売電</t>
    <rPh sb="0" eb="2">
      <t>バイデン</t>
    </rPh>
    <phoneticPr fontId="15"/>
  </si>
  <si>
    <t>自家消費</t>
    <rPh sb="0" eb="4">
      <t>ジカショウヒ</t>
    </rPh>
    <phoneticPr fontId="15"/>
  </si>
  <si>
    <t>・解体時の事前確認</t>
    <rPh sb="1" eb="3">
      <t>カイタイ</t>
    </rPh>
    <rPh sb="3" eb="4">
      <t>ジ</t>
    </rPh>
    <rPh sb="5" eb="7">
      <t>ジゼン</t>
    </rPh>
    <rPh sb="7" eb="9">
      <t>カクニン</t>
    </rPh>
    <phoneticPr fontId="15"/>
  </si>
  <si>
    <t>法86条</t>
    <rPh sb="0" eb="1">
      <t>ホウ</t>
    </rPh>
    <rPh sb="3" eb="4">
      <t>ジョウ</t>
    </rPh>
    <phoneticPr fontId="15"/>
  </si>
  <si>
    <t>・フロン類の回収ができない機器の引取禁止</t>
    <rPh sb="4" eb="5">
      <t>ルイ</t>
    </rPh>
    <rPh sb="6" eb="8">
      <t>カイシュウ</t>
    </rPh>
    <rPh sb="13" eb="15">
      <t>キキ</t>
    </rPh>
    <rPh sb="16" eb="20">
      <t>ヒキトリキンシ</t>
    </rPh>
    <phoneticPr fontId="15"/>
  </si>
  <si>
    <t>法45条</t>
    <rPh sb="0" eb="1">
      <t>ホウ</t>
    </rPh>
    <rPh sb="3" eb="4">
      <t>ジョウ</t>
    </rPh>
    <phoneticPr fontId="15"/>
  </si>
  <si>
    <t>（試行・訓練及び評価・見直し）</t>
    <rPh sb="1" eb="3">
      <t>シコウ</t>
    </rPh>
    <rPh sb="4" eb="6">
      <t>クンレン</t>
    </rPh>
    <rPh sb="6" eb="7">
      <t>オヨ</t>
    </rPh>
    <rPh sb="8" eb="10">
      <t>ヒョウカ</t>
    </rPh>
    <rPh sb="11" eb="13">
      <t>ミナオ</t>
    </rPh>
    <phoneticPr fontId="15"/>
  </si>
  <si>
    <t>第</t>
    <rPh sb="0" eb="1">
      <t>ダイ</t>
    </rPh>
    <phoneticPr fontId="15"/>
  </si>
  <si>
    <t>●期</t>
    <rPh sb="1" eb="2">
      <t>キ</t>
    </rPh>
    <phoneticPr fontId="15"/>
  </si>
  <si>
    <t>年度 　第</t>
    <rPh sb="0" eb="2">
      <t>ネンド</t>
    </rPh>
    <rPh sb="4" eb="5">
      <t>ダイ</t>
    </rPh>
    <phoneticPr fontId="15"/>
  </si>
  <si>
    <t>環境経営計画書</t>
  </si>
  <si>
    <t>202*/*/*</t>
    <phoneticPr fontId="15"/>
  </si>
  <si>
    <t>脱炭素化社会に向けて電力や燃料の二酸化炭素排出量の削減に努めます。</t>
    <rPh sb="0" eb="6">
      <t>ダツタンソカシャカイ</t>
    </rPh>
    <rPh sb="7" eb="8">
      <t>ム</t>
    </rPh>
    <rPh sb="10" eb="12">
      <t>デンリョク</t>
    </rPh>
    <rPh sb="13" eb="15">
      <t>ネンリョウ</t>
    </rPh>
    <rPh sb="28" eb="29">
      <t>ツト</t>
    </rPh>
    <phoneticPr fontId="15"/>
  </si>
  <si>
    <t>水資源の有効利用のため水の削減に努めます。</t>
    <rPh sb="0" eb="3">
      <t>ミズシゲン</t>
    </rPh>
    <rPh sb="4" eb="8">
      <t>ユウコウリヨウ</t>
    </rPh>
    <rPh sb="11" eb="12">
      <t>ミズ</t>
    </rPh>
    <rPh sb="16" eb="17">
      <t>ツト</t>
    </rPh>
    <phoneticPr fontId="15"/>
  </si>
  <si>
    <t>塗料や接着剤など化学物質の適正管理に努めます。</t>
    <rPh sb="0" eb="2">
      <t>トリョウ</t>
    </rPh>
    <rPh sb="3" eb="6">
      <t>セッチャクザイ</t>
    </rPh>
    <rPh sb="8" eb="12">
      <t>カガクブッシツ</t>
    </rPh>
    <rPh sb="13" eb="15">
      <t>テキセイ</t>
    </rPh>
    <rPh sb="15" eb="17">
      <t>カンリ</t>
    </rPh>
    <rPh sb="18" eb="19">
      <t>ツト</t>
    </rPh>
    <phoneticPr fontId="15"/>
  </si>
  <si>
    <t>202*/**/**</t>
  </si>
  <si>
    <t>・排気ガス規制に適合した自動車の使用</t>
    <rPh sb="1" eb="3">
      <t>ハイキ</t>
    </rPh>
    <rPh sb="5" eb="7">
      <t>キセイ</t>
    </rPh>
    <rPh sb="8" eb="10">
      <t>テキゴウ</t>
    </rPh>
    <rPh sb="12" eb="15">
      <t>ジドウシャ</t>
    </rPh>
    <rPh sb="16" eb="18">
      <t>シヨウ</t>
    </rPh>
    <phoneticPr fontId="15"/>
  </si>
  <si>
    <t>Scope1（化石燃料）</t>
    <rPh sb="7" eb="11">
      <t>カセキネンリョウ</t>
    </rPh>
    <phoneticPr fontId="15"/>
  </si>
  <si>
    <t>Scope2（電力）</t>
    <rPh sb="7" eb="9">
      <t>デンリョク</t>
    </rPh>
    <phoneticPr fontId="15"/>
  </si>
  <si>
    <t>Scope1
化石燃料</t>
    <rPh sb="7" eb="11">
      <t>カセキネンリョウ</t>
    </rPh>
    <phoneticPr fontId="15"/>
  </si>
  <si>
    <t>Scope2
電力</t>
    <rPh sb="7" eb="9">
      <t>デンリョク</t>
    </rPh>
    <phoneticPr fontId="15"/>
  </si>
  <si>
    <r>
      <t>kg-CO</t>
    </r>
    <r>
      <rPr>
        <vertAlign val="subscript"/>
        <sz val="10"/>
        <rFont val="ＭＳ Ｐゴシック"/>
        <family val="3"/>
        <charset val="128"/>
      </rPr>
      <t>2</t>
    </r>
    <phoneticPr fontId="15"/>
  </si>
  <si>
    <t>Kg-CO2/kWh</t>
    <phoneticPr fontId="15"/>
  </si>
  <si>
    <t>GL</t>
    <phoneticPr fontId="15"/>
  </si>
  <si>
    <t>事業所</t>
    <rPh sb="0" eb="3">
      <t>ジギョウショ</t>
    </rPh>
    <phoneticPr fontId="15"/>
  </si>
  <si>
    <t>Scope2</t>
    <phoneticPr fontId="15"/>
  </si>
  <si>
    <t>Scope1</t>
    <phoneticPr fontId="15"/>
  </si>
  <si>
    <t>初回は「導入」から始め、「発展」「」継続的発展」と広げても構いません</t>
    <rPh sb="0" eb="2">
      <t>ショカイ</t>
    </rPh>
    <rPh sb="4" eb="6">
      <t>ドウニュウ</t>
    </rPh>
    <rPh sb="9" eb="10">
      <t>ハジ</t>
    </rPh>
    <rPh sb="13" eb="15">
      <t>ハッテン</t>
    </rPh>
    <rPh sb="18" eb="23">
      <t>ケイゾクテキハッテン</t>
    </rPh>
    <rPh sb="25" eb="26">
      <t>ヒロ</t>
    </rPh>
    <rPh sb="29" eb="30">
      <t>カマ</t>
    </rPh>
    <phoneticPr fontId="15"/>
  </si>
  <si>
    <r>
      <t xml:space="preserve">①
重要度
</t>
    </r>
    <r>
      <rPr>
        <b/>
        <sz val="9"/>
        <color theme="0"/>
        <rFont val="ＭＳ 明朝"/>
        <family val="1"/>
        <charset val="128"/>
      </rPr>
      <t>(3,2,1)</t>
    </r>
    <rPh sb="2" eb="5">
      <t>ジュウヨウド</t>
    </rPh>
    <phoneticPr fontId="15"/>
  </si>
  <si>
    <r>
      <t xml:space="preserve">②
取組
</t>
    </r>
    <r>
      <rPr>
        <b/>
        <sz val="9"/>
        <color theme="0"/>
        <rFont val="ＭＳ 明朝"/>
        <family val="1"/>
        <charset val="128"/>
      </rPr>
      <t>(2,1,0)</t>
    </r>
    <rPh sb="2" eb="4">
      <t>トリクミ</t>
    </rPh>
    <phoneticPr fontId="15"/>
  </si>
  <si>
    <r>
      <t>評価点</t>
    </r>
    <r>
      <rPr>
        <b/>
        <sz val="8"/>
        <color theme="0"/>
        <rFont val="ＭＳ 明朝"/>
        <family val="1"/>
        <charset val="128"/>
      </rPr>
      <t xml:space="preserve">
</t>
    </r>
    <r>
      <rPr>
        <b/>
        <sz val="6"/>
        <color theme="0"/>
        <rFont val="ＭＳ 明朝"/>
        <family val="1"/>
        <charset val="128"/>
      </rPr>
      <t>(①×②)</t>
    </r>
    <rPh sb="0" eb="2">
      <t>ヒョウカ</t>
    </rPh>
    <rPh sb="2" eb="3">
      <t>テン</t>
    </rPh>
    <phoneticPr fontId="15"/>
  </si>
  <si>
    <t>満点</t>
    <rPh sb="0" eb="2">
      <t>マンテン</t>
    </rPh>
    <phoneticPr fontId="15"/>
  </si>
  <si>
    <t>※段ボール等も把握する場合はコピーして使用する</t>
    <rPh sb="1" eb="2">
      <t>ダン</t>
    </rPh>
    <rPh sb="5" eb="6">
      <t>トウ</t>
    </rPh>
    <rPh sb="7" eb="9">
      <t>ハアク</t>
    </rPh>
    <rPh sb="11" eb="13">
      <t>バアイ</t>
    </rPh>
    <rPh sb="19" eb="21">
      <t>シヨウ</t>
    </rPh>
    <phoneticPr fontId="15"/>
  </si>
  <si>
    <t>ＳＤＳ義務のリスクアセスメント
基準濃度以下の管理
保護具の着用
化学物質管理者の選任
保護具着用管理責任者の選任</t>
    <rPh sb="3" eb="5">
      <t>ギム</t>
    </rPh>
    <rPh sb="16" eb="22">
      <t>キジュンノウドイカ</t>
    </rPh>
    <rPh sb="23" eb="25">
      <t>カンリ</t>
    </rPh>
    <rPh sb="26" eb="29">
      <t>ホゴグ</t>
    </rPh>
    <rPh sb="30" eb="32">
      <t>チャクヨウ</t>
    </rPh>
    <rPh sb="33" eb="37">
      <t>カガクブッシツ</t>
    </rPh>
    <rPh sb="37" eb="40">
      <t>カンリシャ</t>
    </rPh>
    <rPh sb="41" eb="43">
      <t>センニン</t>
    </rPh>
    <rPh sb="44" eb="47">
      <t>ホゴグ</t>
    </rPh>
    <rPh sb="47" eb="49">
      <t>チャクヨウ</t>
    </rPh>
    <rPh sb="49" eb="54">
      <t>カンリセキニンシャ</t>
    </rPh>
    <rPh sb="55" eb="57">
      <t>センニン</t>
    </rPh>
    <phoneticPr fontId="15"/>
  </si>
  <si>
    <t xml:space="preserve">法57条
安衛則５７７条の２
安衛則５９４条の２
安衛則１２条の５
安衛則１２条の６
</t>
    <rPh sb="0" eb="1">
      <t>ホウ</t>
    </rPh>
    <rPh sb="3" eb="4">
      <t>ジョウ</t>
    </rPh>
    <phoneticPr fontId="15"/>
  </si>
  <si>
    <t>第1種指定化学物質(515物質)、例：トルエン</t>
    <rPh sb="17" eb="18">
      <t>レイ</t>
    </rPh>
    <phoneticPr fontId="15"/>
  </si>
  <si>
    <t>大阪府生活環境の保全に関する条例による物質</t>
    <rPh sb="3" eb="5">
      <t>セイカツ</t>
    </rPh>
    <rPh sb="5" eb="7">
      <t>カンキョウ</t>
    </rPh>
    <rPh sb="8" eb="10">
      <t>ホゼン</t>
    </rPh>
    <rPh sb="11" eb="12">
      <t>カン</t>
    </rPh>
    <rPh sb="14" eb="16">
      <t>ジョウレイ</t>
    </rPh>
    <rPh sb="19" eb="21">
      <t>ブッシツ</t>
    </rPh>
    <phoneticPr fontId="15"/>
  </si>
  <si>
    <t>第2種指定化学物質(134物質)も対象</t>
    <rPh sb="0" eb="1">
      <t>ダイ</t>
    </rPh>
    <rPh sb="2" eb="3">
      <t>シュ</t>
    </rPh>
    <rPh sb="3" eb="5">
      <t>シテイ</t>
    </rPh>
    <rPh sb="5" eb="7">
      <t>カガク</t>
    </rPh>
    <rPh sb="7" eb="9">
      <t>ブッシツ</t>
    </rPh>
    <rPh sb="13" eb="15">
      <t>ブッシツ</t>
    </rPh>
    <rPh sb="17" eb="19">
      <t>タイショウ</t>
    </rPh>
    <phoneticPr fontId="15"/>
  </si>
  <si>
    <t>要求事項 13 取組状況の確認・評価，並びに問題の是正及び予防</t>
    <phoneticPr fontId="15"/>
  </si>
  <si>
    <t>・事前調査（特定建築材料※1の使用有無の調査）
※1　吹付け石綿(レベル１)、石綿含有断熱材、保温材、耐火被覆材(レベル２)
（元請又は自主施工者）</t>
    <phoneticPr fontId="15"/>
  </si>
  <si>
    <t xml:space="preserve">第18条の17第1・３項
</t>
    <phoneticPr fontId="15"/>
  </si>
  <si>
    <t>・下請け人への説明</t>
    <rPh sb="1" eb="3">
      <t>シタウ</t>
    </rPh>
    <rPh sb="4" eb="5">
      <t>ニン</t>
    </rPh>
    <rPh sb="7" eb="9">
      <t>セツメイ</t>
    </rPh>
    <phoneticPr fontId="15"/>
  </si>
  <si>
    <t>第18条の16第3項</t>
    <phoneticPr fontId="15"/>
  </si>
  <si>
    <t>・事前調査結果の掲示（元請・自主施工者）</t>
    <phoneticPr fontId="15"/>
  </si>
  <si>
    <t>第18条の15第５項</t>
    <phoneticPr fontId="15"/>
  </si>
  <si>
    <t>・事前調査結果の記録の作成・保存
（元請・自主施工者）　
解体工事終了日から3年保存</t>
    <rPh sb="29" eb="31">
      <t>カイタイ</t>
    </rPh>
    <rPh sb="31" eb="33">
      <t>コウジ</t>
    </rPh>
    <rPh sb="33" eb="36">
      <t>シュウリョウビ</t>
    </rPh>
    <rPh sb="39" eb="40">
      <t>ネン</t>
    </rPh>
    <rPh sb="40" eb="42">
      <t>ホゾン</t>
    </rPh>
    <phoneticPr fontId="15"/>
  </si>
  <si>
    <t>第18条の15第3項・第4項</t>
    <phoneticPr fontId="15"/>
  </si>
  <si>
    <t>・事前調査結果の都道府県知事への報告
（元請・自主施工者）</t>
    <phoneticPr fontId="15"/>
  </si>
  <si>
    <t>第18条の15第６項</t>
    <phoneticPr fontId="15"/>
  </si>
  <si>
    <t>都度</t>
    <rPh sb="0" eb="2">
      <t>ツド</t>
    </rPh>
    <phoneticPr fontId="15"/>
  </si>
  <si>
    <t xml:space="preserve">・都道府県知事への届出
（発注者・自主施工者）
</t>
    <phoneticPr fontId="15"/>
  </si>
  <si>
    <t>第18条の17</t>
    <phoneticPr fontId="15"/>
  </si>
  <si>
    <t>特定工事発生時
特定建築材料レベル1～3</t>
    <rPh sb="0" eb="2">
      <t>トクテイ</t>
    </rPh>
    <rPh sb="2" eb="4">
      <t>コウジ</t>
    </rPh>
    <rPh sb="4" eb="6">
      <t>ハッセイ</t>
    </rPh>
    <rPh sb="6" eb="7">
      <t>ジ</t>
    </rPh>
    <rPh sb="8" eb="10">
      <t>トクテイ</t>
    </rPh>
    <rPh sb="10" eb="12">
      <t>ケンチク</t>
    </rPh>
    <rPh sb="12" eb="14">
      <t>ザイリョウ</t>
    </rPh>
    <phoneticPr fontId="15"/>
  </si>
  <si>
    <t>・特定粉じん排出等作業の記録の作成・保存
（元請・自主施工者）
特定工事終了日から3年保存</t>
    <rPh sb="32" eb="34">
      <t>トクテイ</t>
    </rPh>
    <phoneticPr fontId="15"/>
  </si>
  <si>
    <t>第18条の23第1項・第2項</t>
    <phoneticPr fontId="15"/>
  </si>
  <si>
    <t>特定工事発生時
特定建築材料レベル
2～3</t>
    <rPh sb="0" eb="2">
      <t>トクテイ</t>
    </rPh>
    <rPh sb="2" eb="4">
      <t>コウジ</t>
    </rPh>
    <rPh sb="4" eb="6">
      <t>ハッセイ</t>
    </rPh>
    <rPh sb="6" eb="7">
      <t>ジ</t>
    </rPh>
    <rPh sb="8" eb="10">
      <t>トクテイ</t>
    </rPh>
    <rPh sb="10" eb="12">
      <t>ケンチク</t>
    </rPh>
    <rPh sb="12" eb="14">
      <t>ザイリョウ</t>
    </rPh>
    <phoneticPr fontId="15"/>
  </si>
  <si>
    <t>・作業終了後の発注者への報告・報告書面の保存（元請）
特定工事終了日から3年保存</t>
    <rPh sb="27" eb="29">
      <t>トクテイ</t>
    </rPh>
    <phoneticPr fontId="15"/>
  </si>
  <si>
    <t>第18条の23第1項</t>
    <phoneticPr fontId="15"/>
  </si>
  <si>
    <t>特定工事発生時
特定建築材料レベル1～5</t>
    <rPh sb="0" eb="2">
      <t>トクテイ</t>
    </rPh>
    <rPh sb="2" eb="4">
      <t>コウジ</t>
    </rPh>
    <rPh sb="4" eb="6">
      <t>ハッセイ</t>
    </rPh>
    <rPh sb="6" eb="7">
      <t>ジ</t>
    </rPh>
    <rPh sb="8" eb="10">
      <t>トクテイ</t>
    </rPh>
    <rPh sb="10" eb="12">
      <t>ケンチク</t>
    </rPh>
    <rPh sb="12" eb="14">
      <t>ザイリョウ</t>
    </rPh>
    <phoneticPr fontId="15"/>
  </si>
  <si>
    <t>・事前調査資格者の選任</t>
    <rPh sb="1" eb="3">
      <t>ジゼン</t>
    </rPh>
    <rPh sb="3" eb="5">
      <t>チョウサ</t>
    </rPh>
    <rPh sb="5" eb="7">
      <t>シカク</t>
    </rPh>
    <rPh sb="7" eb="8">
      <t>シャ</t>
    </rPh>
    <rPh sb="9" eb="11">
      <t>センニン</t>
    </rPh>
    <phoneticPr fontId="15"/>
  </si>
  <si>
    <t>　環境経営への行動指針</t>
    <rPh sb="1" eb="3">
      <t>カンキョウ</t>
    </rPh>
    <rPh sb="3" eb="5">
      <t>ケイエイ</t>
    </rPh>
    <rPh sb="7" eb="9">
      <t>コウドウ</t>
    </rPh>
    <rPh sb="9" eb="11">
      <t>シシン</t>
    </rPh>
    <phoneticPr fontId="15"/>
  </si>
  <si>
    <t>4負荷の「取りまとめ表」の各年度データを左の欄にコピー（数値のみ）する</t>
    <rPh sb="1" eb="3">
      <t>フカ</t>
    </rPh>
    <rPh sb="5" eb="6">
      <t>ト</t>
    </rPh>
    <rPh sb="10" eb="11">
      <t>ヒョウ</t>
    </rPh>
    <rPh sb="13" eb="14">
      <t>カク</t>
    </rPh>
    <rPh sb="14" eb="16">
      <t>ネンド</t>
    </rPh>
    <rPh sb="20" eb="21">
      <t>ヒダリ</t>
    </rPh>
    <rPh sb="22" eb="23">
      <t>ラン</t>
    </rPh>
    <rPh sb="28" eb="30">
      <t>スウチ</t>
    </rPh>
    <phoneticPr fontId="15"/>
  </si>
  <si>
    <t>4負荷（基準年）は使わないので非表示にする</t>
    <rPh sb="1" eb="3">
      <t>フカ</t>
    </rPh>
    <rPh sb="4" eb="6">
      <t>キジュン</t>
    </rPh>
    <rPh sb="6" eb="7">
      <t>ネン</t>
    </rPh>
    <rPh sb="9" eb="10">
      <t>ツカ</t>
    </rPh>
    <rPh sb="15" eb="18">
      <t>ヒヒョウジ</t>
    </rPh>
    <phoneticPr fontId="15"/>
  </si>
  <si>
    <t>ごあいさつ</t>
    <phoneticPr fontId="15"/>
  </si>
  <si>
    <t>経営理念</t>
    <rPh sb="0" eb="2">
      <t>ケイエイ</t>
    </rPh>
    <rPh sb="2" eb="4">
      <t>リネン</t>
    </rPh>
    <phoneticPr fontId="15"/>
  </si>
  <si>
    <r>
      <t xml:space="preserve">実施体制
</t>
    </r>
    <r>
      <rPr>
        <b/>
        <sz val="18"/>
        <color theme="8" tint="-0.249977111117893"/>
        <rFont val="Meiryo UI"/>
        <family val="3"/>
        <charset val="128"/>
      </rPr>
      <t>（環境経営組織及び役割・責任・権限）</t>
    </r>
    <rPh sb="0" eb="4">
      <t>ジッシタイセイ</t>
    </rPh>
    <rPh sb="6" eb="8">
      <t>カンキョウ</t>
    </rPh>
    <rPh sb="8" eb="10">
      <t>ケイエイ</t>
    </rPh>
    <rPh sb="10" eb="12">
      <t>ソシキ</t>
    </rPh>
    <rPh sb="12" eb="13">
      <t>オヨ</t>
    </rPh>
    <rPh sb="14" eb="16">
      <t>ヤクワリ</t>
    </rPh>
    <rPh sb="17" eb="19">
      <t>セキニン</t>
    </rPh>
    <rPh sb="20" eb="22">
      <t>ケンゲン</t>
    </rPh>
    <phoneticPr fontId="15"/>
  </si>
  <si>
    <t>202*年までに認証取得</t>
    <rPh sb="4" eb="5">
      <t>ネン</t>
    </rPh>
    <rPh sb="8" eb="10">
      <t>ニンショウ</t>
    </rPh>
    <rPh sb="10" eb="12">
      <t>シュトク</t>
    </rPh>
    <phoneticPr fontId="15"/>
  </si>
  <si>
    <t>☑通報訓練　☑消火訓練　☑避難訓練</t>
    <phoneticPr fontId="15"/>
  </si>
  <si>
    <t>☑通報訓練　☑漏洩油回収訓練</t>
    <rPh sb="7" eb="9">
      <t>ロウエイ</t>
    </rPh>
    <rPh sb="9" eb="10">
      <t>ユ</t>
    </rPh>
    <rPh sb="10" eb="12">
      <t>カイシュウ</t>
    </rPh>
    <phoneticPr fontId="15"/>
  </si>
  <si>
    <t>手順書の変更の必要性</t>
    <phoneticPr fontId="15"/>
  </si>
  <si>
    <t>代表取締役　〇〇　〇〇</t>
    <rPh sb="0" eb="5">
      <t>ダイヒョウトリシマリヤク</t>
    </rPh>
    <phoneticPr fontId="15"/>
  </si>
  <si>
    <t>□経営における課題とチャンス</t>
    <rPh sb="1" eb="3">
      <t>ケイエイ</t>
    </rPh>
    <rPh sb="7" eb="9">
      <t>カダイ</t>
    </rPh>
    <phoneticPr fontId="15"/>
  </si>
  <si>
    <t>□代表者による全体の評価と見直し・指示</t>
    <rPh sb="1" eb="4">
      <t>ダイヒョウシャ</t>
    </rPh>
    <rPh sb="7" eb="9">
      <t>ゼンタイ</t>
    </rPh>
    <rPh sb="10" eb="12">
      <t>ヒョウカ</t>
    </rPh>
    <rPh sb="13" eb="15">
      <t>ミナオ</t>
    </rPh>
    <rPh sb="17" eb="19">
      <t>シジ</t>
    </rPh>
    <phoneticPr fontId="15"/>
  </si>
  <si>
    <t>実施日：</t>
  </si>
  <si>
    <t>＜指示事項＞</t>
    <rPh sb="1" eb="5">
      <t>シジジコウ</t>
    </rPh>
    <phoneticPr fontId="15"/>
  </si>
  <si>
    <t>実施体制他</t>
    <rPh sb="0" eb="2">
      <t>ジッシ</t>
    </rPh>
    <rPh sb="2" eb="4">
      <t>タイセイ</t>
    </rPh>
    <rPh sb="4" eb="5">
      <t>ホカ</t>
    </rPh>
    <phoneticPr fontId="15"/>
  </si>
  <si>
    <t>・フロン排出抑制法に基づく点検</t>
    <rPh sb="4" eb="6">
      <t>ハイシュツ</t>
    </rPh>
    <rPh sb="6" eb="8">
      <t>ヨクセイ</t>
    </rPh>
    <rPh sb="8" eb="9">
      <t>ホウ</t>
    </rPh>
    <rPh sb="10" eb="11">
      <t>モト</t>
    </rPh>
    <rPh sb="13" eb="15">
      <t>テンケン</t>
    </rPh>
    <phoneticPr fontId="15"/>
  </si>
  <si>
    <t>・マニフェスト交付状況の定期報告</t>
    <rPh sb="7" eb="11">
      <t>コウフジョウキョウ</t>
    </rPh>
    <rPh sb="12" eb="16">
      <t>テイキホウコク</t>
    </rPh>
    <phoneticPr fontId="15"/>
  </si>
  <si>
    <t>環境に配慮した工事</t>
    <rPh sb="0" eb="2">
      <t>カンキョウ</t>
    </rPh>
    <rPh sb="3" eb="5">
      <t>ハイリョ</t>
    </rPh>
    <rPh sb="7" eb="9">
      <t>コウジ</t>
    </rPh>
    <phoneticPr fontId="15"/>
  </si>
  <si>
    <t>環境経営レポートのページレイアウト</t>
    <rPh sb="0" eb="2">
      <t>カンキョウ</t>
    </rPh>
    <rPh sb="2" eb="4">
      <t>ケイエイ</t>
    </rPh>
    <phoneticPr fontId="15"/>
  </si>
  <si>
    <t>改行の調整は、行の挿入・削除で行うとよい</t>
    <rPh sb="0" eb="2">
      <t>カイギョウ</t>
    </rPh>
    <rPh sb="3" eb="5">
      <t>チョウセイ</t>
    </rPh>
    <rPh sb="7" eb="8">
      <t>ギョウ</t>
    </rPh>
    <rPh sb="9" eb="11">
      <t>ソウニュウ</t>
    </rPh>
    <rPh sb="12" eb="14">
      <t>サクジョ</t>
    </rPh>
    <rPh sb="15" eb="16">
      <t>オコナ</t>
    </rPh>
    <phoneticPr fontId="15"/>
  </si>
  <si>
    <t>空いたスペースは創意工夫で埋めるとバランスが良くなる</t>
    <rPh sb="0" eb="1">
      <t>ア</t>
    </rPh>
    <rPh sb="8" eb="10">
      <t>ソウイ</t>
    </rPh>
    <rPh sb="10" eb="12">
      <t>クフウ</t>
    </rPh>
    <rPh sb="13" eb="14">
      <t>ウ</t>
    </rPh>
    <rPh sb="22" eb="23">
      <t>ヨ</t>
    </rPh>
    <phoneticPr fontId="15"/>
  </si>
  <si>
    <t>届出書
エネルギー管理統括者：●●
エネルギー管理企画推進者：●●</t>
    <rPh sb="0" eb="3">
      <t>トドケデショ</t>
    </rPh>
    <rPh sb="9" eb="14">
      <t>カンリトウカツシャ</t>
    </rPh>
    <phoneticPr fontId="15"/>
  </si>
  <si>
    <t>EEGSによる報告</t>
    <rPh sb="7" eb="9">
      <t>ホウコク</t>
    </rPh>
    <phoneticPr fontId="15"/>
  </si>
  <si>
    <t>リスクアセスメント記録
化学物質管理者：●●
保護具着用管理責任者：●●</t>
    <rPh sb="9" eb="11">
      <t>キロク</t>
    </rPh>
    <rPh sb="12" eb="16">
      <t>カガクブッシツ</t>
    </rPh>
    <rPh sb="16" eb="19">
      <t>カンリシャ</t>
    </rPh>
    <rPh sb="23" eb="26">
      <t>ホゴグ</t>
    </rPh>
    <rPh sb="26" eb="28">
      <t>チャクヨウ</t>
    </rPh>
    <rPh sb="28" eb="30">
      <t>カンリ</t>
    </rPh>
    <rPh sb="30" eb="33">
      <t>セキニンシャ</t>
    </rPh>
    <phoneticPr fontId="15"/>
  </si>
  <si>
    <t>廃棄の有無
有りの場合リサイクル券</t>
    <rPh sb="0" eb="2">
      <t>ハイキ</t>
    </rPh>
    <rPh sb="3" eb="5">
      <t>ウム</t>
    </rPh>
    <rPh sb="6" eb="7">
      <t>ア</t>
    </rPh>
    <rPh sb="9" eb="11">
      <t>バアイ</t>
    </rPh>
    <rPh sb="16" eb="17">
      <t>ケン</t>
    </rPh>
    <phoneticPr fontId="15"/>
  </si>
  <si>
    <t>対象期間</t>
    <rPh sb="0" eb="4">
      <t>タイショウキカン</t>
    </rPh>
    <phoneticPr fontId="15"/>
  </si>
  <si>
    <t>※今期のデータは期初から期の途中まで</t>
    <rPh sb="1" eb="3">
      <t>コンキ</t>
    </rPh>
    <rPh sb="8" eb="10">
      <t>キショ</t>
    </rPh>
    <rPh sb="12" eb="13">
      <t>キ</t>
    </rPh>
    <rPh sb="14" eb="16">
      <t>トチュウ</t>
    </rPh>
    <phoneticPr fontId="15"/>
  </si>
  <si>
    <t>中段：202*/*～202*/*</t>
    <rPh sb="0" eb="1">
      <t>チュウ</t>
    </rPh>
    <phoneticPr fontId="15"/>
  </si>
  <si>
    <t>最新版確認日：</t>
    <rPh sb="0" eb="3">
      <t>サイシンバン</t>
    </rPh>
    <rPh sb="3" eb="6">
      <t>カクニンビ</t>
    </rPh>
    <phoneticPr fontId="15"/>
  </si>
  <si>
    <t>・建設機器の自動化の進展</t>
    <rPh sb="1" eb="5">
      <t>ケンセツキキ</t>
    </rPh>
    <rPh sb="6" eb="9">
      <t>ジドウカ</t>
    </rPh>
    <rPh sb="10" eb="12">
      <t>シンテン</t>
    </rPh>
    <phoneticPr fontId="15"/>
  </si>
  <si>
    <t>・作業日報等のデジタル化</t>
    <rPh sb="1" eb="6">
      <t>サギョウニッポウトウ</t>
    </rPh>
    <rPh sb="11" eb="12">
      <t>カ</t>
    </rPh>
    <phoneticPr fontId="15"/>
  </si>
  <si>
    <t>・AIによる業務の効率化</t>
    <rPh sb="6" eb="8">
      <t>ギョウム</t>
    </rPh>
    <rPh sb="9" eb="12">
      <t>コウリツカ</t>
    </rPh>
    <phoneticPr fontId="15"/>
  </si>
  <si>
    <t>※二酸化炭素総排出量は目標設定しない●●含まれる</t>
    <rPh sb="1" eb="6">
      <t>ニサンカタンソ</t>
    </rPh>
    <rPh sb="6" eb="10">
      <t>ソウハイシュツリョウ</t>
    </rPh>
    <rPh sb="11" eb="15">
      <t>モクヒョウセッテイ</t>
    </rPh>
    <rPh sb="20" eb="21">
      <t>フク</t>
    </rPh>
    <phoneticPr fontId="15"/>
  </si>
  <si>
    <t xml:space="preserve">
法16条
第1種特定製品の管理者の判断の基準となるべき事項　H26経産・環境省告示第13号</t>
    <rPh sb="6" eb="7">
      <t>ダイ</t>
    </rPh>
    <rPh sb="8" eb="9">
      <t>シュ</t>
    </rPh>
    <rPh sb="9" eb="11">
      <t>トクテイ</t>
    </rPh>
    <rPh sb="11" eb="13">
      <t>セイヒン</t>
    </rPh>
    <rPh sb="14" eb="17">
      <t>カンリシャ</t>
    </rPh>
    <rPh sb="18" eb="20">
      <t>ハンダン</t>
    </rPh>
    <rPh sb="21" eb="23">
      <t>キジュン</t>
    </rPh>
    <rPh sb="28" eb="30">
      <t>ジコウ</t>
    </rPh>
    <rPh sb="34" eb="36">
      <t>ケイサン</t>
    </rPh>
    <rPh sb="37" eb="40">
      <t>カンキョウショウ</t>
    </rPh>
    <rPh sb="40" eb="42">
      <t>コクジ</t>
    </rPh>
    <rPh sb="42" eb="43">
      <t>ダイ</t>
    </rPh>
    <rPh sb="45" eb="46">
      <t>ゴウ</t>
    </rPh>
    <phoneticPr fontId="15"/>
  </si>
  <si>
    <t>メニューJ</t>
    <phoneticPr fontId="15"/>
  </si>
  <si>
    <t>事務部</t>
    <rPh sb="0" eb="3">
      <t>ジムブ</t>
    </rPh>
    <phoneticPr fontId="15"/>
  </si>
  <si>
    <t>営業部</t>
    <rPh sb="0" eb="3">
      <t>エイギョウブ</t>
    </rPh>
    <phoneticPr fontId="15"/>
  </si>
  <si>
    <t>○○支店</t>
    <rPh sb="2" eb="4">
      <t>シテン</t>
    </rPh>
    <phoneticPr fontId="15"/>
  </si>
  <si>
    <t>〇〇</t>
    <phoneticPr fontId="15"/>
  </si>
  <si>
    <t>工事部</t>
    <rPh sb="0" eb="2">
      <t>コウジ</t>
    </rPh>
    <rPh sb="2" eb="3">
      <t>ブ</t>
    </rPh>
    <phoneticPr fontId="15"/>
  </si>
  <si>
    <t>工事現場</t>
    <rPh sb="0" eb="4">
      <t>コウジゲンバ</t>
    </rPh>
    <phoneticPr fontId="15"/>
  </si>
  <si>
    <t>エネルギー管理統括者・管理企画推進者・管理者（管理員）の選任・解任届</t>
    <rPh sb="5" eb="7">
      <t>カンリ</t>
    </rPh>
    <rPh sb="7" eb="10">
      <t>トウカツシャ</t>
    </rPh>
    <rPh sb="11" eb="13">
      <t>カンリ</t>
    </rPh>
    <rPh sb="13" eb="15">
      <t>キカク</t>
    </rPh>
    <rPh sb="15" eb="17">
      <t>スイシン</t>
    </rPh>
    <rPh sb="17" eb="18">
      <t>シャ</t>
    </rPh>
    <rPh sb="19" eb="22">
      <t>カンリシャ</t>
    </rPh>
    <rPh sb="23" eb="25">
      <t>カンリ</t>
    </rPh>
    <rPh sb="25" eb="26">
      <t>イン</t>
    </rPh>
    <rPh sb="28" eb="30">
      <t>センニン</t>
    </rPh>
    <rPh sb="31" eb="33">
      <t>カイニン</t>
    </rPh>
    <rPh sb="33" eb="34">
      <t>トドケ</t>
    </rPh>
    <phoneticPr fontId="15"/>
  </si>
  <si>
    <t>・少子高齢化が進んでいる
・エネルギーや資源価格の高騰
・自然災害による影響が出るリスクがある
・取引先からのCO2削減要請</t>
    <rPh sb="1" eb="6">
      <t>ショウシコウレイカ</t>
    </rPh>
    <rPh sb="7" eb="8">
      <t>スス</t>
    </rPh>
    <rPh sb="20" eb="24">
      <t>シゲンカカク</t>
    </rPh>
    <rPh sb="25" eb="27">
      <t>コウトウ</t>
    </rPh>
    <rPh sb="29" eb="31">
      <t>シゼン</t>
    </rPh>
    <rPh sb="31" eb="33">
      <t>サイガイ</t>
    </rPh>
    <rPh sb="36" eb="38">
      <t>エイキョウ</t>
    </rPh>
    <rPh sb="39" eb="40">
      <t>デ</t>
    </rPh>
    <rPh sb="49" eb="52">
      <t>トリヒキサキ</t>
    </rPh>
    <rPh sb="58" eb="60">
      <t>サクゲン</t>
    </rPh>
    <rPh sb="60" eb="62">
      <t>ヨウセイ</t>
    </rPh>
    <phoneticPr fontId="15"/>
  </si>
  <si>
    <t>・取引先からSBT認定の要請がある</t>
    <rPh sb="1" eb="3">
      <t>トリヒキ</t>
    </rPh>
    <rPh sb="3" eb="4">
      <t>サキ</t>
    </rPh>
    <rPh sb="9" eb="11">
      <t>ニンテイ</t>
    </rPh>
    <rPh sb="12" eb="14">
      <t>ヨウセイ</t>
    </rPh>
    <phoneticPr fontId="15"/>
  </si>
  <si>
    <t>↧</t>
    <phoneticPr fontId="15"/>
  </si>
  <si>
    <t>どちらでも可</t>
    <rPh sb="5" eb="6">
      <t>カ</t>
    </rPh>
    <phoneticPr fontId="15"/>
  </si>
  <si>
    <t>　ごあいさつ</t>
    <phoneticPr fontId="15"/>
  </si>
  <si>
    <t>化学物質排出把握管理促進法（化管法）</t>
    <rPh sb="14" eb="17">
      <t>カカンホウ</t>
    </rPh>
    <phoneticPr fontId="15"/>
  </si>
  <si>
    <t>油類の流出事故発生</t>
    <rPh sb="0" eb="1">
      <t>ユ</t>
    </rPh>
    <rPh sb="1" eb="2">
      <t>ルイ</t>
    </rPh>
    <rPh sb="3" eb="5">
      <t>リュウシュツ</t>
    </rPh>
    <rPh sb="5" eb="7">
      <t>ジコ</t>
    </rPh>
    <rPh sb="7" eb="9">
      <t>ハッセイ</t>
    </rPh>
    <phoneticPr fontId="15"/>
  </si>
  <si>
    <t>＜係数調査サイト＞</t>
    <rPh sb="1" eb="3">
      <t>ケイスウ</t>
    </rPh>
    <rPh sb="3" eb="5">
      <t>チョウサ</t>
    </rPh>
    <phoneticPr fontId="15"/>
  </si>
  <si>
    <t>公害防止組織法</t>
    <rPh sb="6" eb="7">
      <t>ホウ</t>
    </rPh>
    <phoneticPr fontId="15"/>
  </si>
  <si>
    <t>公害防止管理者等の設置</t>
    <rPh sb="4" eb="7">
      <t>カンリシャ</t>
    </rPh>
    <rPh sb="7" eb="8">
      <t>トウ</t>
    </rPh>
    <rPh sb="9" eb="11">
      <t>セッチ</t>
    </rPh>
    <phoneticPr fontId="15"/>
  </si>
  <si>
    <t>法３条１</t>
    <phoneticPr fontId="15"/>
  </si>
  <si>
    <t>大気：1万㎥/時以上、有害物質発生施設</t>
    <rPh sb="0" eb="2">
      <t>タイキ</t>
    </rPh>
    <rPh sb="4" eb="5">
      <t>マン</t>
    </rPh>
    <rPh sb="7" eb="8">
      <t>ジ</t>
    </rPh>
    <rPh sb="8" eb="10">
      <t>イジョウ</t>
    </rPh>
    <phoneticPr fontId="15"/>
  </si>
  <si>
    <t>測定及び記録</t>
    <rPh sb="0" eb="2">
      <t>ソクテイ</t>
    </rPh>
    <rPh sb="2" eb="3">
      <t>オヨ</t>
    </rPh>
    <rPh sb="4" eb="6">
      <t>キロク</t>
    </rPh>
    <phoneticPr fontId="15"/>
  </si>
  <si>
    <t>水質：千㎥/日以上、有害物質発生施設</t>
    <rPh sb="0" eb="2">
      <t>スイシツ</t>
    </rPh>
    <rPh sb="3" eb="4">
      <t>セン</t>
    </rPh>
    <rPh sb="6" eb="7">
      <t>ヒ</t>
    </rPh>
    <rPh sb="7" eb="9">
      <t>イジョウ</t>
    </rPh>
    <rPh sb="10" eb="12">
      <t>ユウガイ</t>
    </rPh>
    <rPh sb="12" eb="14">
      <t>ブッシツ</t>
    </rPh>
    <rPh sb="14" eb="16">
      <t>ハッセイ</t>
    </rPh>
    <rPh sb="16" eb="18">
      <t>シセツ</t>
    </rPh>
    <phoneticPr fontId="15"/>
  </si>
  <si>
    <t>騒音：加圧能力980kN以上の機械プレス等</t>
    <rPh sb="0" eb="2">
      <t>ソウオン</t>
    </rPh>
    <rPh sb="20" eb="21">
      <t>ナド</t>
    </rPh>
    <phoneticPr fontId="15"/>
  </si>
  <si>
    <t>振動：加圧能力980kN以上の機械プレス、落下部分の重量が1トン以上のハンマー鍛造機等</t>
    <rPh sb="0" eb="2">
      <t>シンドウ</t>
    </rPh>
    <rPh sb="39" eb="41">
      <t>タンゾウ</t>
    </rPh>
    <rPh sb="41" eb="42">
      <t>キ</t>
    </rPh>
    <rPh sb="42" eb="43">
      <t>ナド</t>
    </rPh>
    <phoneticPr fontId="15"/>
  </si>
  <si>
    <t>工場立地法</t>
    <rPh sb="0" eb="2">
      <t>コウジョウ</t>
    </rPh>
    <rPh sb="2" eb="4">
      <t>リッチ</t>
    </rPh>
    <rPh sb="4" eb="5">
      <t>ホウ</t>
    </rPh>
    <phoneticPr fontId="15"/>
  </si>
  <si>
    <t>・敷地面積9000㎡、建築面積3000㎡以上の届出（新設、変更、緑化計画、生産施設の面積）</t>
    <rPh sb="1" eb="3">
      <t>シキチ</t>
    </rPh>
    <rPh sb="3" eb="5">
      <t>メンセキ</t>
    </rPh>
    <rPh sb="11" eb="13">
      <t>ケンチク</t>
    </rPh>
    <rPh sb="13" eb="15">
      <t>メンセキ</t>
    </rPh>
    <rPh sb="20" eb="22">
      <t>イジョウ</t>
    </rPh>
    <rPh sb="23" eb="25">
      <t>トドケデ</t>
    </rPh>
    <rPh sb="26" eb="28">
      <t>シンセツ</t>
    </rPh>
    <rPh sb="29" eb="31">
      <t>ヘンコウ</t>
    </rPh>
    <rPh sb="32" eb="34">
      <t>リョッカ</t>
    </rPh>
    <rPh sb="34" eb="36">
      <t>ケイカク</t>
    </rPh>
    <rPh sb="37" eb="39">
      <t>セイサン</t>
    </rPh>
    <rPh sb="39" eb="41">
      <t>シセツ</t>
    </rPh>
    <rPh sb="42" eb="44">
      <t>メンセキ</t>
    </rPh>
    <phoneticPr fontId="15"/>
  </si>
  <si>
    <t>敷地面積*****㎡</t>
    <rPh sb="0" eb="2">
      <t>シキチ</t>
    </rPh>
    <rPh sb="2" eb="4">
      <t>メンセキ</t>
    </rPh>
    <phoneticPr fontId="15"/>
  </si>
  <si>
    <t>水使用量の削減</t>
    <rPh sb="0" eb="1">
      <t>ミズ</t>
    </rPh>
    <rPh sb="1" eb="4">
      <t>シヨウリョウ</t>
    </rPh>
    <rPh sb="5" eb="7">
      <t>サクゲン</t>
    </rPh>
    <phoneticPr fontId="15"/>
  </si>
  <si>
    <t>環境経営目標・計画の策定</t>
    <rPh sb="0" eb="2">
      <t>カンキョウ</t>
    </rPh>
    <rPh sb="2" eb="4">
      <t>ケイエイ</t>
    </rPh>
    <rPh sb="4" eb="6">
      <t>モクヒョウ</t>
    </rPh>
    <rPh sb="7" eb="9">
      <t>ケイカク</t>
    </rPh>
    <rPh sb="10" eb="12">
      <t>サクテイ</t>
    </rPh>
    <phoneticPr fontId="15"/>
  </si>
  <si>
    <t>環境関連法規制等の取りまとめ</t>
    <rPh sb="0" eb="2">
      <t>カンキョウ</t>
    </rPh>
    <rPh sb="2" eb="4">
      <t>カンレン</t>
    </rPh>
    <rPh sb="4" eb="5">
      <t>ホウ</t>
    </rPh>
    <rPh sb="5" eb="7">
      <t>キセイ</t>
    </rPh>
    <rPh sb="7" eb="8">
      <t>トウ</t>
    </rPh>
    <rPh sb="9" eb="10">
      <t>ト</t>
    </rPh>
    <phoneticPr fontId="15"/>
  </si>
  <si>
    <t>環境教育訓練の実施</t>
    <rPh sb="0" eb="2">
      <t>カンキョウ</t>
    </rPh>
    <rPh sb="2" eb="4">
      <t>キョウイク</t>
    </rPh>
    <rPh sb="4" eb="6">
      <t>クンレン</t>
    </rPh>
    <rPh sb="7" eb="9">
      <t>ジッシ</t>
    </rPh>
    <phoneticPr fontId="15"/>
  </si>
  <si>
    <t>実施及び運用（手順書の作成）</t>
    <rPh sb="0" eb="2">
      <t>ジッシ</t>
    </rPh>
    <rPh sb="2" eb="3">
      <t>オヨ</t>
    </rPh>
    <rPh sb="4" eb="6">
      <t>ウンヨウ</t>
    </rPh>
    <rPh sb="7" eb="10">
      <t>テジュンショ</t>
    </rPh>
    <rPh sb="11" eb="13">
      <t>サクセイ</t>
    </rPh>
    <phoneticPr fontId="15"/>
  </si>
  <si>
    <t>環境コミュニケーション</t>
    <phoneticPr fontId="15"/>
  </si>
  <si>
    <t>緊急事態への対応（手順書の作成）</t>
    <rPh sb="0" eb="2">
      <t>キンキュウ</t>
    </rPh>
    <rPh sb="2" eb="4">
      <t>ジタイ</t>
    </rPh>
    <rPh sb="6" eb="8">
      <t>タイオウ</t>
    </rPh>
    <rPh sb="9" eb="12">
      <t>テジュンショ</t>
    </rPh>
    <rPh sb="13" eb="15">
      <t>サクセイ</t>
    </rPh>
    <phoneticPr fontId="15"/>
  </si>
  <si>
    <t>環境関連文書類の作成・管理</t>
    <rPh sb="0" eb="2">
      <t>カンキョウ</t>
    </rPh>
    <rPh sb="2" eb="4">
      <t>カンレン</t>
    </rPh>
    <rPh sb="4" eb="6">
      <t>ブンショ</t>
    </rPh>
    <rPh sb="6" eb="7">
      <t>ルイ</t>
    </rPh>
    <rPh sb="8" eb="10">
      <t>サクセイ</t>
    </rPh>
    <rPh sb="11" eb="13">
      <t>カンリ</t>
    </rPh>
    <phoneticPr fontId="15"/>
  </si>
  <si>
    <t>・受注に（季節）変動がある</t>
    <rPh sb="1" eb="3">
      <t>ジュチュウ</t>
    </rPh>
    <rPh sb="5" eb="7">
      <t>キセツ</t>
    </rPh>
    <rPh sb="8" eb="10">
      <t>ヘンドウ</t>
    </rPh>
    <phoneticPr fontId="15"/>
  </si>
  <si>
    <t>・改善提案が出てこない</t>
    <rPh sb="1" eb="5">
      <t>カイゼンテイアン</t>
    </rPh>
    <rPh sb="6" eb="7">
      <t>デ</t>
    </rPh>
    <phoneticPr fontId="15"/>
  </si>
  <si>
    <t>・取引先から納入部品のCO2負荷データの報告を求められている</t>
    <rPh sb="1" eb="4">
      <t>トリヒキサキ</t>
    </rPh>
    <rPh sb="6" eb="10">
      <t>ノウニュウブヒン</t>
    </rPh>
    <rPh sb="14" eb="16">
      <t>フカ</t>
    </rPh>
    <rPh sb="20" eb="22">
      <t>ホウコク</t>
    </rPh>
    <rPh sb="23" eb="24">
      <t>モト</t>
    </rPh>
    <phoneticPr fontId="15"/>
  </si>
  <si>
    <t>・建築物省エネ法の義務化</t>
    <rPh sb="1" eb="4">
      <t>ケンチクブツ</t>
    </rPh>
    <rPh sb="4" eb="5">
      <t>ショウ</t>
    </rPh>
    <rPh sb="7" eb="8">
      <t>ホウ</t>
    </rPh>
    <rPh sb="9" eb="12">
      <t>ギムカ</t>
    </rPh>
    <phoneticPr fontId="15"/>
  </si>
  <si>
    <t>・大気汚染防止法（アスベスト対策等）の規制強化</t>
    <rPh sb="1" eb="8">
      <t>タイキオセンボウシホウ</t>
    </rPh>
    <rPh sb="14" eb="16">
      <t>タイサク</t>
    </rPh>
    <rPh sb="16" eb="17">
      <t>トウ</t>
    </rPh>
    <rPh sb="19" eb="23">
      <t>キセイキョウカ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</si>
</sst>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0;[Red]\-#,##0.0"/>
    <numFmt numFmtId="177" formatCode="yyyy&quot;年&quot;m&quot;月&quot;d&quot;日&quot;;@"/>
    <numFmt numFmtId="178" formatCode="0.00_);[Red]\(0.00\)"/>
    <numFmt numFmtId="179" formatCode="0.0%"/>
    <numFmt numFmtId="180" formatCode="0.0_);[Red]\(0.0\)"/>
    <numFmt numFmtId="181" formatCode="yyyy/m/d;@"/>
    <numFmt numFmtId="182" formatCode="m&quot;月&quot;d&quot;日&quot;;@"/>
    <numFmt numFmtId="183" formatCode="0.0"/>
    <numFmt numFmtId="184" formatCode="0.000"/>
    <numFmt numFmtId="185" formatCode="####&quot;年&quot;"/>
    <numFmt numFmtId="186" formatCode="#,##0.000;[Red]\-#,##0.000"/>
    <numFmt numFmtId="187" formatCode="0.00000"/>
    <numFmt numFmtId="188" formatCode="0.0_ "/>
    <numFmt numFmtId="189" formatCode="[$-411]ggge&quot;年&quot;m&quot;月&quot;d&quot;日&quot;;@"/>
    <numFmt numFmtId="190" formatCode="0.000_);[Red]\(0.000\)"/>
    <numFmt numFmtId="191" formatCode="0.000_ "/>
    <numFmt numFmtId="192" formatCode="####&quot;年度&quot;"/>
  </numFmts>
  <fonts count="21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0.5"/>
      <name val="Century"/>
      <family val="1"/>
    </font>
    <font>
      <sz val="10.5"/>
      <name val="ＭＳ 明朝"/>
      <family val="1"/>
      <charset val="128"/>
    </font>
    <font>
      <sz val="10"/>
      <name val="ＭＳ 明朝"/>
      <family val="1"/>
      <charset val="128"/>
    </font>
    <font>
      <sz val="12"/>
      <name val="ＭＳ 明朝"/>
      <family val="1"/>
      <charset val="128"/>
    </font>
    <font>
      <sz val="12"/>
      <color indexed="12"/>
      <name val="ＭＳ 明朝"/>
      <family val="1"/>
      <charset val="128"/>
    </font>
    <font>
      <sz val="6"/>
      <name val="ＭＳ Ｐゴシック"/>
      <family val="3"/>
      <charset val="128"/>
    </font>
    <font>
      <b/>
      <sz val="12"/>
      <name val="ＭＳ 明朝"/>
      <family val="1"/>
      <charset val="128"/>
    </font>
    <font>
      <b/>
      <sz val="12"/>
      <name val="ＭＳ Ｐゴシック"/>
      <family val="3"/>
      <charset val="128"/>
    </font>
    <font>
      <u/>
      <sz val="11"/>
      <color indexed="12"/>
      <name val="ＭＳ Ｐゴシック"/>
      <family val="3"/>
      <charset val="128"/>
    </font>
    <font>
      <b/>
      <sz val="16"/>
      <name val="ＭＳ 明朝"/>
      <family val="1"/>
      <charset val="128"/>
    </font>
    <font>
      <sz val="10"/>
      <name val="ＭＳ Ｐゴシック"/>
      <family val="3"/>
      <charset val="128"/>
    </font>
    <font>
      <b/>
      <sz val="10"/>
      <name val="ＭＳ Ｐゴシック"/>
      <family val="3"/>
      <charset val="128"/>
    </font>
    <font>
      <b/>
      <sz val="14"/>
      <name val="ＭＳ Ｐゴシック"/>
      <family val="3"/>
      <charset val="128"/>
    </font>
    <font>
      <b/>
      <sz val="14"/>
      <name val="ＭＳ 明朝"/>
      <family val="1"/>
      <charset val="128"/>
    </font>
    <font>
      <sz val="9"/>
      <name val="ＭＳ Ｐゴシック"/>
      <family val="3"/>
      <charset val="128"/>
    </font>
    <font>
      <sz val="8"/>
      <name val="ＭＳ Ｐゴシック"/>
      <family val="3"/>
      <charset val="128"/>
    </font>
    <font>
      <sz val="9"/>
      <name val="ＭＳ 明朝"/>
      <family val="1"/>
      <charset val="128"/>
    </font>
    <font>
      <sz val="11"/>
      <color indexed="10"/>
      <name val="ＭＳ Ｐゴシック"/>
      <family val="3"/>
      <charset val="128"/>
    </font>
    <font>
      <b/>
      <sz val="9"/>
      <color indexed="81"/>
      <name val="ＭＳ Ｐゴシック"/>
      <family val="3"/>
      <charset val="128"/>
    </font>
    <font>
      <sz val="9"/>
      <color indexed="81"/>
      <name val="ＭＳ Ｐゴシック"/>
      <family val="3"/>
      <charset val="128"/>
    </font>
    <font>
      <sz val="10"/>
      <name val="Times New Roman"/>
      <family val="1"/>
    </font>
    <font>
      <b/>
      <sz val="10.5"/>
      <name val="Century"/>
      <family val="1"/>
    </font>
    <font>
      <b/>
      <u/>
      <sz val="16"/>
      <name val="ＭＳ ゴシック"/>
      <family val="3"/>
      <charset val="128"/>
    </font>
    <font>
      <sz val="10"/>
      <name val="Century"/>
      <family val="1"/>
    </font>
    <font>
      <sz val="10"/>
      <name val="ＭＳ ゴシック"/>
      <family val="3"/>
      <charset val="128"/>
    </font>
    <font>
      <u/>
      <sz val="10"/>
      <name val="ＭＳ ゴシック"/>
      <family val="3"/>
      <charset val="128"/>
    </font>
    <font>
      <sz val="5.5"/>
      <name val="ＭＳ 明朝"/>
      <family val="1"/>
      <charset val="128"/>
    </font>
    <font>
      <b/>
      <sz val="16"/>
      <name val="ＭＳ Ｐゴシック"/>
      <family val="3"/>
      <charset val="128"/>
    </font>
    <font>
      <sz val="11"/>
      <name val="ＭＳ 明朝"/>
      <family val="1"/>
      <charset val="128"/>
    </font>
    <font>
      <sz val="12"/>
      <name val="ＭＳ Ｐゴシック"/>
      <family val="3"/>
      <charset val="128"/>
    </font>
    <font>
      <b/>
      <u/>
      <sz val="16"/>
      <name val="ＭＳ 明朝"/>
      <family val="1"/>
      <charset val="128"/>
    </font>
    <font>
      <sz val="8"/>
      <name val="ＭＳ 明朝"/>
      <family val="1"/>
      <charset val="128"/>
    </font>
    <font>
      <b/>
      <sz val="11"/>
      <name val="ＭＳ 明朝"/>
      <family val="1"/>
      <charset val="128"/>
    </font>
    <font>
      <sz val="9"/>
      <name val="ＭＳ ゴシック"/>
      <family val="3"/>
      <charset val="128"/>
    </font>
    <font>
      <sz val="10.5"/>
      <name val="ＭＳ ゴシック"/>
      <family val="3"/>
      <charset val="128"/>
    </font>
    <font>
      <u/>
      <sz val="10.5"/>
      <name val="ＭＳ ゴシック"/>
      <family val="3"/>
      <charset val="128"/>
    </font>
    <font>
      <sz val="7"/>
      <name val="ＭＳ ゴシック"/>
      <family val="3"/>
      <charset val="128"/>
    </font>
    <font>
      <sz val="8"/>
      <name val="ＭＳ ゴシック"/>
      <family val="3"/>
      <charset val="128"/>
    </font>
    <font>
      <b/>
      <sz val="10.5"/>
      <name val="ＭＳ ゴシック"/>
      <family val="3"/>
      <charset val="128"/>
    </font>
    <font>
      <sz val="28"/>
      <name val="ＭＳ Ｐゴシック"/>
      <family val="3"/>
      <charset val="128"/>
    </font>
    <font>
      <b/>
      <sz val="28"/>
      <name val="ＭＳ Ｐ明朝"/>
      <family val="1"/>
      <charset val="128"/>
    </font>
    <font>
      <b/>
      <sz val="28"/>
      <name val="Century"/>
      <family val="1"/>
    </font>
    <font>
      <sz val="20"/>
      <name val="ＭＳ Ｐゴシック"/>
      <family val="3"/>
      <charset val="128"/>
    </font>
    <font>
      <sz val="14"/>
      <name val="ＭＳ 明朝"/>
      <family val="1"/>
      <charset val="128"/>
    </font>
    <font>
      <b/>
      <sz val="10.5"/>
      <name val="ＭＳ 明朝"/>
      <family val="1"/>
      <charset val="128"/>
    </font>
    <font>
      <b/>
      <sz val="18"/>
      <name val="ＭＳ 明朝"/>
      <family val="1"/>
      <charset val="128"/>
    </font>
    <font>
      <vertAlign val="subscript"/>
      <sz val="10"/>
      <name val="Century"/>
      <family val="1"/>
    </font>
    <font>
      <sz val="10.5"/>
      <color indexed="12"/>
      <name val="ＭＳ 明朝"/>
      <family val="1"/>
      <charset val="128"/>
    </font>
    <font>
      <sz val="7"/>
      <name val="ＭＳ 明朝"/>
      <family val="1"/>
      <charset val="128"/>
    </font>
    <font>
      <sz val="10"/>
      <color indexed="12"/>
      <name val="ＭＳ Ｐゴシック"/>
      <family val="3"/>
      <charset val="128"/>
    </font>
    <font>
      <sz val="11"/>
      <color indexed="12"/>
      <name val="ＭＳ Ｐゴシック"/>
      <family val="3"/>
      <charset val="128"/>
    </font>
    <font>
      <sz val="12"/>
      <name val="ＭＳ ゴシック"/>
      <family val="3"/>
      <charset val="128"/>
    </font>
    <font>
      <b/>
      <sz val="11"/>
      <name val="Century"/>
      <family val="1"/>
    </font>
    <font>
      <b/>
      <sz val="11"/>
      <name val="ＭＳ Ｐ明朝"/>
      <family val="1"/>
      <charset val="128"/>
    </font>
    <font>
      <b/>
      <sz val="11"/>
      <name val="ＭＳ Ｐゴシック"/>
      <family val="3"/>
      <charset val="128"/>
    </font>
    <font>
      <sz val="11"/>
      <color indexed="12"/>
      <name val="ＭＳ ゴシック"/>
      <family val="3"/>
      <charset val="128"/>
    </font>
    <font>
      <sz val="11"/>
      <color indexed="8"/>
      <name val="ＭＳ Ｐゴシック"/>
      <family val="3"/>
      <charset val="128"/>
    </font>
    <font>
      <sz val="18"/>
      <name val="ＭＳ Ｐゴシック"/>
      <family val="3"/>
      <charset val="128"/>
    </font>
    <font>
      <b/>
      <sz val="18"/>
      <name val="Century"/>
      <family val="1"/>
    </font>
    <font>
      <sz val="14"/>
      <name val="ＭＳ Ｐゴシック"/>
      <family val="3"/>
      <charset val="128"/>
    </font>
    <font>
      <sz val="9.5"/>
      <name val="ＭＳ 明朝"/>
      <family val="1"/>
      <charset val="128"/>
    </font>
    <font>
      <sz val="14"/>
      <color indexed="12"/>
      <name val="ＭＳ 明朝"/>
      <family val="1"/>
      <charset val="128"/>
    </font>
    <font>
      <b/>
      <sz val="12"/>
      <name val="ＭＳ ゴシック"/>
      <family val="3"/>
      <charset val="128"/>
    </font>
    <font>
      <sz val="16"/>
      <name val="ＭＳ Ｐゴシック"/>
      <family val="3"/>
      <charset val="128"/>
    </font>
    <font>
      <b/>
      <sz val="26"/>
      <name val="ＭＳ Ｐゴシック"/>
      <family val="3"/>
      <charset val="128"/>
    </font>
    <font>
      <b/>
      <u/>
      <sz val="12"/>
      <name val="ＭＳ Ｐゴシック"/>
      <family val="3"/>
      <charset val="128"/>
    </font>
    <font>
      <b/>
      <u/>
      <sz val="15"/>
      <name val="ＭＳ Ｐゴシック"/>
      <family val="3"/>
      <charset val="128"/>
    </font>
    <font>
      <sz val="9"/>
      <color indexed="12"/>
      <name val="ＭＳ Ｐゴシック"/>
      <family val="3"/>
      <charset val="128"/>
    </font>
    <font>
      <b/>
      <sz val="9"/>
      <name val="ＭＳ Ｐゴシック"/>
      <family val="3"/>
      <charset val="128"/>
    </font>
    <font>
      <sz val="11"/>
      <name val="Century"/>
      <family val="1"/>
    </font>
    <font>
      <b/>
      <sz val="16"/>
      <name val="ＭＳ ゴシック"/>
      <family val="3"/>
      <charset val="128"/>
    </font>
    <font>
      <b/>
      <sz val="15.5"/>
      <name val="ＭＳ ゴシック"/>
      <family val="3"/>
      <charset val="128"/>
    </font>
    <font>
      <sz val="11"/>
      <name val="ＭＳ ゴシック"/>
      <family val="3"/>
      <charset val="128"/>
    </font>
    <font>
      <sz val="5"/>
      <name val="ＭＳ ゴシック"/>
      <family val="3"/>
      <charset val="128"/>
    </font>
    <font>
      <sz val="11"/>
      <color indexed="12"/>
      <name val="Century"/>
      <family val="1"/>
    </font>
    <font>
      <sz val="11"/>
      <name val="ＭＳ Ｐ明朝"/>
      <family val="1"/>
      <charset val="128"/>
    </font>
    <font>
      <sz val="10.5"/>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vertAlign val="superscript"/>
      <sz val="10"/>
      <name val="ＭＳ Ｐゴシック"/>
      <family val="3"/>
      <charset val="128"/>
    </font>
    <font>
      <vertAlign val="subscript"/>
      <sz val="10"/>
      <name val="ＭＳ Ｐゴシック"/>
      <family val="3"/>
      <charset val="128"/>
    </font>
    <font>
      <sz val="10"/>
      <name val="ＭＳ Ｐ明朝"/>
      <family val="1"/>
      <charset val="128"/>
    </font>
    <font>
      <sz val="7"/>
      <name val="ＭＳ Ｐ明朝"/>
      <family val="1"/>
      <charset val="128"/>
    </font>
    <font>
      <vertAlign val="subscript"/>
      <sz val="9"/>
      <name val="ＭＳ Ｐゴシック"/>
      <family val="3"/>
      <charset val="128"/>
    </font>
    <font>
      <sz val="8"/>
      <name val="ＭＳ Ｐ明朝"/>
      <family val="1"/>
      <charset val="128"/>
    </font>
    <font>
      <vertAlign val="superscript"/>
      <sz val="10"/>
      <name val="ＭＳ Ｐ明朝"/>
      <family val="1"/>
      <charset val="128"/>
    </font>
    <font>
      <b/>
      <sz val="14"/>
      <name val="ＭＳ Ｐ明朝"/>
      <family val="1"/>
      <charset val="128"/>
    </font>
    <font>
      <b/>
      <sz val="20"/>
      <name val="ＭＳ Ｐゴシック"/>
      <family val="3"/>
      <charset val="128"/>
    </font>
    <font>
      <sz val="11"/>
      <color indexed="12"/>
      <name val="ＭＳ Ｐ明朝"/>
      <family val="1"/>
      <charset val="128"/>
    </font>
    <font>
      <b/>
      <u/>
      <sz val="14"/>
      <name val="ＭＳ Ｐゴシック"/>
      <family val="3"/>
      <charset val="128"/>
    </font>
    <font>
      <sz val="16"/>
      <name val="ＭＳ 明朝"/>
      <family val="1"/>
      <charset val="128"/>
    </font>
    <font>
      <b/>
      <sz val="10"/>
      <name val="ＭＳ Ｐ明朝"/>
      <family val="1"/>
      <charset val="128"/>
    </font>
    <font>
      <u/>
      <sz val="11"/>
      <name val="ＭＳ Ｐゴシック"/>
      <family val="3"/>
      <charset val="128"/>
    </font>
    <font>
      <b/>
      <sz val="10.5"/>
      <name val="ＭＳ Ｐ明朝"/>
      <family val="1"/>
      <charset val="128"/>
    </font>
    <font>
      <sz val="6"/>
      <name val="ＭＳ Ｐ明朝"/>
      <family val="1"/>
      <charset val="128"/>
    </font>
    <font>
      <sz val="9"/>
      <name val="ＭＳ Ｐ明朝"/>
      <family val="1"/>
      <charset val="128"/>
    </font>
    <font>
      <b/>
      <sz val="9"/>
      <name val="ＭＳ Ｐ明朝"/>
      <family val="1"/>
      <charset val="128"/>
    </font>
    <font>
      <vertAlign val="superscript"/>
      <sz val="9"/>
      <name val="ＭＳ ゴシック"/>
      <family val="3"/>
      <charset val="128"/>
    </font>
    <font>
      <sz val="11"/>
      <color theme="1"/>
      <name val="ＭＳ Ｐゴシック"/>
      <family val="3"/>
      <charset val="128"/>
      <scheme val="minor"/>
    </font>
    <font>
      <u/>
      <sz val="11"/>
      <color indexed="12"/>
      <name val="ＭＳ 明朝"/>
      <family val="1"/>
      <charset val="128"/>
    </font>
    <font>
      <b/>
      <sz val="10"/>
      <color indexed="10"/>
      <name val="ＭＳ Ｐゴシック"/>
      <family val="3"/>
      <charset val="128"/>
    </font>
    <font>
      <strike/>
      <sz val="11"/>
      <name val="ＭＳ Ｐゴシック"/>
      <family val="3"/>
      <charset val="128"/>
    </font>
    <font>
      <vertAlign val="superscript"/>
      <sz val="9"/>
      <name val="ＭＳ Ｐゴシック"/>
      <family val="3"/>
      <charset val="128"/>
    </font>
    <font>
      <b/>
      <u/>
      <sz val="11"/>
      <color indexed="12"/>
      <name val="ＭＳ Ｐゴシック"/>
      <family val="3"/>
      <charset val="128"/>
    </font>
    <font>
      <b/>
      <sz val="10"/>
      <color indexed="9"/>
      <name val="ＭＳ Ｐゴシック"/>
      <family val="3"/>
      <charset val="128"/>
    </font>
    <font>
      <b/>
      <sz val="10"/>
      <color theme="1"/>
      <name val="ＭＳ Ｐ明朝"/>
      <family val="1"/>
      <charset val="128"/>
    </font>
    <font>
      <sz val="10"/>
      <color theme="1"/>
      <name val="ＭＳ Ｐ明朝"/>
      <family val="1"/>
      <charset val="128"/>
    </font>
    <font>
      <sz val="6"/>
      <name val="ＭＳ Ｐゴシック"/>
      <family val="2"/>
      <charset val="128"/>
      <scheme val="minor"/>
    </font>
    <font>
      <b/>
      <sz val="11"/>
      <color theme="1"/>
      <name val="ＭＳ Ｐ明朝"/>
      <family val="1"/>
      <charset val="128"/>
    </font>
    <font>
      <sz val="11"/>
      <color theme="1"/>
      <name val="ＭＳ Ｐ明朝"/>
      <family val="1"/>
      <charset val="128"/>
    </font>
    <font>
      <sz val="10"/>
      <color theme="1"/>
      <name val="ＭＳ 明朝"/>
      <family val="1"/>
      <charset val="128"/>
    </font>
    <font>
      <b/>
      <sz val="12"/>
      <color theme="1"/>
      <name val="ＭＳ 明朝"/>
      <family val="1"/>
      <charset val="128"/>
    </font>
    <font>
      <b/>
      <sz val="11"/>
      <color rgb="FFFF0000"/>
      <name val="ＭＳ 明朝"/>
      <family val="1"/>
      <charset val="128"/>
    </font>
    <font>
      <b/>
      <sz val="10"/>
      <color theme="1"/>
      <name val="Century"/>
      <family val="1"/>
    </font>
    <font>
      <b/>
      <u/>
      <sz val="10"/>
      <color rgb="FFFF0000"/>
      <name val="ＭＳ Ｐ明朝"/>
      <family val="1"/>
      <charset val="128"/>
    </font>
    <font>
      <b/>
      <sz val="10"/>
      <color rgb="FFFF0000"/>
      <name val="ＭＳ Ｐ明朝"/>
      <family val="1"/>
      <charset val="128"/>
    </font>
    <font>
      <b/>
      <u/>
      <sz val="10"/>
      <color rgb="FFFF0000"/>
      <name val="Century"/>
      <family val="1"/>
    </font>
    <font>
      <b/>
      <sz val="10"/>
      <color theme="1"/>
      <name val="ＭＳ 明朝"/>
      <family val="1"/>
      <charset val="128"/>
    </font>
    <font>
      <sz val="10"/>
      <color theme="1"/>
      <name val="Century"/>
      <family val="1"/>
    </font>
    <font>
      <sz val="10"/>
      <color rgb="FFFF0000"/>
      <name val="ＭＳ 明朝"/>
      <family val="1"/>
      <charset val="128"/>
    </font>
    <font>
      <sz val="10"/>
      <color rgb="FFFF0000"/>
      <name val="ＭＳ Ｐ明朝"/>
      <family val="1"/>
      <charset val="128"/>
    </font>
    <font>
      <b/>
      <sz val="11"/>
      <color rgb="FFFF0000"/>
      <name val="ＭＳ Ｐゴシック"/>
      <family val="3"/>
      <charset val="128"/>
    </font>
    <font>
      <b/>
      <sz val="11"/>
      <color theme="1"/>
      <name val="ＭＳ Ｐゴシック"/>
      <family val="3"/>
      <charset val="128"/>
    </font>
    <font>
      <b/>
      <sz val="9"/>
      <color indexed="81"/>
      <name val="MS P ゴシック"/>
      <family val="3"/>
      <charset val="128"/>
    </font>
    <font>
      <sz val="14"/>
      <name val="ＭＳ ゴシック"/>
      <family val="3"/>
      <charset val="128"/>
    </font>
    <font>
      <sz val="10.5"/>
      <name val="Times New Roman"/>
      <family val="1"/>
    </font>
    <font>
      <sz val="10"/>
      <name val="丸ｺﾞｼｯｸ"/>
      <family val="3"/>
      <charset val="128"/>
    </font>
    <font>
      <b/>
      <sz val="12"/>
      <color rgb="FF000000"/>
      <name val="ＭＳ Ｐゴシック"/>
      <family val="3"/>
      <charset val="128"/>
    </font>
    <font>
      <sz val="12"/>
      <color rgb="FF000000"/>
      <name val="ＭＳ Ｐゴシック"/>
      <family val="3"/>
      <charset val="128"/>
    </font>
    <font>
      <sz val="11"/>
      <color rgb="FF000000"/>
      <name val="ＭＳ Ｐゴシック"/>
      <family val="3"/>
      <charset val="128"/>
    </font>
    <font>
      <b/>
      <sz val="16"/>
      <name val="HG正楷書体-PRO"/>
      <family val="4"/>
      <charset val="128"/>
    </font>
    <font>
      <b/>
      <u/>
      <sz val="10.5"/>
      <name val="ＭＳ 明朝"/>
      <family val="1"/>
      <charset val="128"/>
    </font>
    <font>
      <sz val="11"/>
      <color indexed="81"/>
      <name val="ＭＳ Ｐゴシック"/>
      <family val="3"/>
      <charset val="128"/>
    </font>
    <font>
      <sz val="11"/>
      <color indexed="81"/>
      <name val="MS P ゴシック"/>
      <family val="3"/>
      <charset val="128"/>
    </font>
    <font>
      <sz val="11"/>
      <name val="ＭＳ Ｐゴシック"/>
      <family val="2"/>
      <charset val="128"/>
      <scheme val="minor"/>
    </font>
    <font>
      <vertAlign val="superscript"/>
      <sz val="6"/>
      <name val="ＭＳ Ｐゴシック"/>
      <family val="3"/>
      <charset val="128"/>
    </font>
    <font>
      <sz val="11"/>
      <color theme="0"/>
      <name val="ＭＳ Ｐゴシック"/>
      <family val="3"/>
      <charset val="128"/>
    </font>
    <font>
      <sz val="9"/>
      <color indexed="81"/>
      <name val="MS P ゴシック"/>
      <family val="3"/>
      <charset val="128"/>
    </font>
    <font>
      <sz val="14"/>
      <color theme="1"/>
      <name val="ＭＳ Ｐ明朝"/>
      <family val="1"/>
      <charset val="128"/>
    </font>
    <font>
      <sz val="16"/>
      <color theme="1"/>
      <name val="ＭＳ Ｐ明朝"/>
      <family val="1"/>
      <charset val="128"/>
    </font>
    <font>
      <vertAlign val="subscript"/>
      <sz val="11"/>
      <name val="ＭＳ Ｐゴシック"/>
      <family val="3"/>
      <charset val="128"/>
    </font>
    <font>
      <sz val="10.5"/>
      <color theme="0"/>
      <name val="ＭＳ 明朝"/>
      <family val="1"/>
      <charset val="128"/>
    </font>
    <font>
      <sz val="10"/>
      <name val="ＭＳ Ｐゴシック"/>
      <family val="3"/>
      <charset val="128"/>
    </font>
    <font>
      <sz val="11"/>
      <name val="ＭＳ Ｐゴシック"/>
      <family val="3"/>
      <charset val="128"/>
    </font>
    <font>
      <b/>
      <sz val="10"/>
      <name val="ＭＳ 明朝"/>
      <family val="1"/>
      <charset val="128"/>
    </font>
    <font>
      <b/>
      <sz val="14"/>
      <color theme="0"/>
      <name val="ＭＳ 明朝"/>
      <family val="1"/>
      <charset val="128"/>
    </font>
    <font>
      <b/>
      <sz val="11"/>
      <color theme="0"/>
      <name val="ＭＳ 明朝"/>
      <family val="1"/>
      <charset val="128"/>
    </font>
    <font>
      <sz val="10.5"/>
      <name val="ＭＳ Ｐゴシック"/>
      <family val="3"/>
      <charset val="128"/>
    </font>
    <font>
      <b/>
      <sz val="12"/>
      <name val="ＭＳ Ｐ明朝"/>
      <family val="1"/>
      <charset val="128"/>
    </font>
    <font>
      <b/>
      <u/>
      <sz val="11"/>
      <name val="ＭＳ Ｐゴシック"/>
      <family val="3"/>
      <charset val="128"/>
    </font>
    <font>
      <sz val="10"/>
      <name val="ＭＳ Ｐゴシック"/>
      <family val="3"/>
      <charset val="128"/>
      <scheme val="minor"/>
    </font>
    <font>
      <b/>
      <sz val="14"/>
      <color rgb="FF0070C0"/>
      <name val="ＭＳ Ｐゴシック"/>
      <family val="3"/>
      <charset val="128"/>
    </font>
    <font>
      <b/>
      <u/>
      <sz val="14"/>
      <color rgb="FF0070C0"/>
      <name val="ＭＳ Ｐゴシック"/>
      <family val="3"/>
      <charset val="128"/>
    </font>
    <font>
      <b/>
      <sz val="16"/>
      <color rgb="FF0070C0"/>
      <name val="ＭＳ Ｐゴシック"/>
      <family val="3"/>
      <charset val="128"/>
    </font>
    <font>
      <sz val="36"/>
      <color rgb="FF0070C0"/>
      <name val="ＭＳ Ｐゴシック"/>
      <family val="3"/>
      <charset val="128"/>
    </font>
    <font>
      <sz val="20"/>
      <color theme="1"/>
      <name val="ＭＳ Ｐゴシック"/>
      <family val="2"/>
      <charset val="128"/>
      <scheme val="minor"/>
    </font>
    <font>
      <b/>
      <sz val="11"/>
      <color theme="1"/>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22"/>
      <color theme="1"/>
      <name val="ＭＳ Ｐゴシック"/>
      <family val="3"/>
      <charset val="128"/>
      <scheme val="minor"/>
    </font>
    <font>
      <sz val="12"/>
      <color theme="1"/>
      <name val="ＭＳ Ｐゴシック"/>
      <family val="2"/>
      <charset val="128"/>
      <scheme val="minor"/>
    </font>
    <font>
      <sz val="16"/>
      <color theme="1"/>
      <name val="ＭＳ Ｐゴシック"/>
      <family val="2"/>
      <charset val="128"/>
      <scheme val="minor"/>
    </font>
    <font>
      <i/>
      <sz val="16"/>
      <color theme="1"/>
      <name val="ＭＳ Ｐゴシック"/>
      <family val="3"/>
      <charset val="128"/>
      <scheme val="minor"/>
    </font>
    <font>
      <i/>
      <sz val="11"/>
      <color theme="1"/>
      <name val="ＭＳ Ｐゴシック"/>
      <family val="3"/>
      <charset val="128"/>
      <scheme val="minor"/>
    </font>
    <font>
      <sz val="6"/>
      <name val="ＭＳ ゴシック"/>
      <family val="3"/>
      <charset val="128"/>
    </font>
    <font>
      <sz val="15"/>
      <name val="ＭＳ Ｐゴシック"/>
      <family val="3"/>
      <charset val="128"/>
    </font>
    <font>
      <sz val="11"/>
      <name val="ＭＳ Ｐゴシック"/>
      <family val="2"/>
      <charset val="128"/>
    </font>
    <font>
      <sz val="8.5"/>
      <name val="ＭＳ ゴシック"/>
      <family val="3"/>
      <charset val="128"/>
    </font>
    <font>
      <sz val="6"/>
      <name val="ＭＳ Ｐゴシック"/>
      <family val="2"/>
      <charset val="128"/>
    </font>
    <font>
      <sz val="9.5"/>
      <name val="ＭＳ ゴシック"/>
      <family val="3"/>
      <charset val="128"/>
    </font>
    <font>
      <sz val="7.5"/>
      <color rgb="FF243C68"/>
      <name val="ＭＳ ゴシック"/>
      <family val="3"/>
      <charset val="128"/>
    </font>
    <font>
      <sz val="9"/>
      <name val="ＭＳ Ｐゴシック"/>
      <family val="2"/>
      <charset val="128"/>
    </font>
    <font>
      <sz val="7.5"/>
      <name val="ＭＳ ゴシック"/>
      <family val="3"/>
      <charset val="128"/>
    </font>
    <font>
      <sz val="10"/>
      <name val="ＭＳ Ｐゴシック"/>
      <family val="2"/>
      <charset val="128"/>
    </font>
    <font>
      <b/>
      <sz val="24"/>
      <color theme="8" tint="-0.249977111117893"/>
      <name val="Meiryo UI"/>
      <family val="3"/>
      <charset val="128"/>
    </font>
    <font>
      <b/>
      <sz val="11"/>
      <color theme="1"/>
      <name val="ＭＳ 明朝"/>
      <family val="1"/>
      <charset val="128"/>
    </font>
    <font>
      <sz val="11"/>
      <color theme="8" tint="-0.249977111117893"/>
      <name val="Meiryo UI"/>
      <family val="3"/>
      <charset val="128"/>
    </font>
    <font>
      <b/>
      <sz val="16"/>
      <color theme="8" tint="-0.249977111117893"/>
      <name val="Meiryo UI"/>
      <family val="3"/>
      <charset val="128"/>
    </font>
    <font>
      <sz val="11"/>
      <name val="Meiryo UI"/>
      <family val="3"/>
      <charset val="128"/>
    </font>
    <font>
      <b/>
      <sz val="14"/>
      <color theme="4"/>
      <name val="ＭＳ Ｐゴシック"/>
      <family val="3"/>
      <charset val="128"/>
    </font>
    <font>
      <sz val="26"/>
      <name val="ＭＳ Ｐゴシック"/>
      <family val="3"/>
      <charset val="128"/>
    </font>
    <font>
      <sz val="24"/>
      <name val="ＭＳ Ｐゴシック"/>
      <family val="3"/>
      <charset val="128"/>
    </font>
    <font>
      <sz val="36"/>
      <name val="ＭＳ Ｐゴシック"/>
      <family val="3"/>
      <charset val="128"/>
    </font>
    <font>
      <b/>
      <sz val="9"/>
      <color theme="0"/>
      <name val="ＭＳ 明朝"/>
      <family val="1"/>
      <charset val="128"/>
    </font>
    <font>
      <b/>
      <sz val="8"/>
      <color theme="0"/>
      <name val="ＭＳ 明朝"/>
      <family val="1"/>
      <charset val="128"/>
    </font>
    <font>
      <b/>
      <sz val="6"/>
      <color theme="0"/>
      <name val="ＭＳ 明朝"/>
      <family val="1"/>
      <charset val="128"/>
    </font>
    <font>
      <sz val="11"/>
      <color rgb="FFFF0000"/>
      <name val="ＭＳ Ｐゴシック"/>
      <family val="3"/>
      <charset val="128"/>
    </font>
    <font>
      <b/>
      <sz val="18"/>
      <color theme="8" tint="-0.249977111117893"/>
      <name val="Meiryo UI"/>
      <family val="3"/>
      <charset val="128"/>
    </font>
    <font>
      <sz val="11"/>
      <name val="Cambria Math"/>
      <family val="3"/>
    </font>
    <font>
      <u/>
      <sz val="6"/>
      <color indexed="12"/>
      <name val="ＭＳ Ｐゴシック"/>
      <family val="3"/>
      <charset val="128"/>
    </font>
    <font>
      <sz val="11"/>
      <color theme="4"/>
      <name val="ＭＳ Ｐゴシック"/>
      <family val="3"/>
      <charset val="128"/>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31"/>
        <bgColor indexed="64"/>
      </patternFill>
    </fill>
    <fill>
      <patternFill patternType="solid">
        <fgColor indexed="45"/>
        <bgColor indexed="64"/>
      </patternFill>
    </fill>
    <fill>
      <patternFill patternType="solid">
        <fgColor indexed="11"/>
        <bgColor indexed="64"/>
      </patternFill>
    </fill>
    <fill>
      <patternFill patternType="solid">
        <fgColor indexed="49"/>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26"/>
        <bgColor indexed="64"/>
      </patternFill>
    </fill>
    <fill>
      <patternFill patternType="solid">
        <fgColor rgb="FFFFFFCC"/>
        <bgColor indexed="64"/>
      </patternFill>
    </fill>
    <fill>
      <patternFill patternType="solid">
        <fgColor indexed="30"/>
        <bgColor indexed="64"/>
      </patternFill>
    </fill>
    <fill>
      <patternFill patternType="solid">
        <fgColor rgb="FFCCECFF"/>
        <bgColor indexed="64"/>
      </patternFill>
    </fill>
    <fill>
      <patternFill patternType="solid">
        <fgColor theme="0"/>
        <bgColor indexed="64"/>
      </patternFill>
    </fill>
    <fill>
      <patternFill patternType="solid">
        <fgColor rgb="FFCCFFCC"/>
        <bgColor indexed="64"/>
      </patternFill>
    </fill>
    <fill>
      <patternFill patternType="solid">
        <fgColor rgb="FFF8CBAD"/>
        <bgColor indexed="64"/>
      </patternFill>
    </fill>
    <fill>
      <patternFill patternType="solid">
        <fgColor theme="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FF"/>
        <bgColor rgb="FF000000"/>
      </patternFill>
    </fill>
  </fills>
  <borders count="3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style="hair">
        <color indexed="64"/>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top style="mediumDashDotDot">
        <color indexed="64"/>
      </top>
      <bottom style="mediumDashDotDot">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bottom style="thin">
        <color indexed="64"/>
      </bottom>
      <diagonal/>
    </border>
    <border>
      <left/>
      <right/>
      <top style="mediumDashDotDot">
        <color indexed="64"/>
      </top>
      <bottom/>
      <diagonal/>
    </border>
    <border>
      <left/>
      <right/>
      <top/>
      <bottom style="mediumDashDotDot">
        <color indexed="64"/>
      </bottom>
      <diagonal/>
    </border>
    <border>
      <left/>
      <right style="hair">
        <color indexed="64"/>
      </right>
      <top style="hair">
        <color indexed="64"/>
      </top>
      <bottom style="hair">
        <color indexed="64"/>
      </bottom>
      <diagonal/>
    </border>
    <border>
      <left/>
      <right style="hair">
        <color indexed="64"/>
      </right>
      <top/>
      <bottom style="dotted">
        <color indexed="64"/>
      </bottom>
      <diagonal/>
    </border>
    <border>
      <left/>
      <right style="hair">
        <color indexed="64"/>
      </right>
      <top style="dotted">
        <color indexed="64"/>
      </top>
      <bottom style="thin">
        <color indexed="64"/>
      </bottom>
      <diagonal/>
    </border>
    <border>
      <left/>
      <right style="hair">
        <color indexed="64"/>
      </right>
      <top style="dotted">
        <color indexed="64"/>
      </top>
      <bottom style="medium">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8"/>
      </top>
      <bottom/>
      <diagonal/>
    </border>
    <border>
      <left style="thin">
        <color indexed="64"/>
      </left>
      <right style="thin">
        <color indexed="64"/>
      </right>
      <top style="hair">
        <color indexed="8"/>
      </top>
      <bottom/>
      <diagonal/>
    </border>
    <border>
      <left style="medium">
        <color indexed="64"/>
      </left>
      <right style="thin">
        <color indexed="64"/>
      </right>
      <top style="medium">
        <color indexed="64"/>
      </top>
      <bottom style="thin">
        <color indexed="64"/>
      </bottom>
      <diagonal/>
    </border>
    <border>
      <left/>
      <right/>
      <top style="hair">
        <color indexed="64"/>
      </top>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style="dotted">
        <color indexed="64"/>
      </top>
      <bottom style="dotted">
        <color indexed="64"/>
      </bottom>
      <diagonal/>
    </border>
    <border>
      <left style="hair">
        <color indexed="64"/>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diagonalDown="1">
      <left style="thin">
        <color indexed="64"/>
      </left>
      <right style="thin">
        <color indexed="64"/>
      </right>
      <top/>
      <bottom style="thin">
        <color indexed="64"/>
      </bottom>
      <diagonal style="thin">
        <color indexed="64"/>
      </diagonal>
    </border>
    <border>
      <left style="thin">
        <color indexed="64"/>
      </left>
      <right/>
      <top style="hair">
        <color indexed="64"/>
      </top>
      <bottom/>
      <diagonal/>
    </border>
    <border>
      <left/>
      <right/>
      <top/>
      <bottom style="hair">
        <color indexed="64"/>
      </bottom>
      <diagonal/>
    </border>
    <border>
      <left/>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bottom/>
      <diagonal/>
    </border>
    <border>
      <left style="thin">
        <color indexed="64"/>
      </left>
      <right style="thin">
        <color indexed="64"/>
      </right>
      <top style="dotted">
        <color indexed="64"/>
      </top>
      <bottom style="dotted">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diagonal/>
    </border>
    <border>
      <left style="medium">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medium">
        <color indexed="64"/>
      </top>
      <bottom/>
      <diagonal/>
    </border>
    <border>
      <left style="thin">
        <color indexed="64"/>
      </left>
      <right style="medium">
        <color indexed="64"/>
      </right>
      <top style="dotted">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dotted">
        <color indexed="64"/>
      </top>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diagonalDown="1">
      <left style="medium">
        <color indexed="64"/>
      </left>
      <right style="thin">
        <color indexed="64"/>
      </right>
      <top/>
      <bottom/>
      <diagonal style="thin">
        <color indexed="64"/>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medium">
        <color indexed="64"/>
      </top>
      <bottom style="medium">
        <color indexed="64"/>
      </bottom>
      <diagonal/>
    </border>
    <border diagonalDown="1">
      <left style="medium">
        <color indexed="64"/>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style="hair">
        <color indexed="64"/>
      </top>
      <bottom style="medium">
        <color indexed="64"/>
      </bottom>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right/>
      <top/>
      <bottom/>
      <diagonal style="thin">
        <color indexed="64"/>
      </diagonal>
    </border>
    <border>
      <left/>
      <right/>
      <top style="hair">
        <color indexed="64"/>
      </top>
      <bottom style="double">
        <color indexed="64"/>
      </bottom>
      <diagonal/>
    </border>
    <border>
      <left/>
      <right/>
      <top/>
      <bottom style="hair">
        <color indexed="8"/>
      </bottom>
      <diagonal/>
    </border>
    <border>
      <left/>
      <right style="thin">
        <color indexed="64"/>
      </right>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top style="hair">
        <color indexed="8"/>
      </top>
      <bottom style="thin">
        <color indexed="8"/>
      </bottom>
      <diagonal/>
    </border>
    <border>
      <left/>
      <right style="thin">
        <color indexed="64"/>
      </right>
      <top style="hair">
        <color indexed="8"/>
      </top>
      <bottom style="thin">
        <color indexed="8"/>
      </bottom>
      <diagonal/>
    </border>
    <border>
      <left/>
      <right/>
      <top style="thin">
        <color indexed="8"/>
      </top>
      <bottom/>
      <diagonal/>
    </border>
    <border>
      <left/>
      <right style="thin">
        <color indexed="64"/>
      </right>
      <top style="thin">
        <color indexed="8"/>
      </top>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64"/>
      </left>
      <right style="thin">
        <color indexed="64"/>
      </right>
      <top style="hair">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bottom style="thin">
        <color indexed="8"/>
      </bottom>
      <diagonal/>
    </border>
    <border>
      <left/>
      <right style="thin">
        <color indexed="64"/>
      </right>
      <top/>
      <bottom style="thin">
        <color indexed="8"/>
      </bottom>
      <diagonal/>
    </border>
    <border>
      <left style="medium">
        <color indexed="64"/>
      </left>
      <right/>
      <top style="thin">
        <color indexed="8"/>
      </top>
      <bottom style="thin">
        <color indexed="8"/>
      </bottom>
      <diagonal/>
    </border>
    <border>
      <left/>
      <right style="thin">
        <color indexed="64"/>
      </right>
      <top style="thin">
        <color indexed="8"/>
      </top>
      <bottom style="thin">
        <color indexed="8"/>
      </bottom>
      <diagonal/>
    </border>
    <border>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hair">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double">
        <color indexed="64"/>
      </top>
      <bottom style="double">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right style="medium">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dotted">
        <color indexed="64"/>
      </top>
      <bottom style="hair">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Down="1">
      <left/>
      <right style="thin">
        <color indexed="64"/>
      </right>
      <top/>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bottom style="thin">
        <color auto="1"/>
      </bottom>
      <diagonal/>
    </border>
    <border>
      <left style="medium">
        <color indexed="64"/>
      </left>
      <right/>
      <top/>
      <bottom style="double">
        <color indexed="64"/>
      </bottom>
      <diagonal/>
    </border>
    <border>
      <left/>
      <right style="medium">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s>
  <cellStyleXfs count="85">
    <xf numFmtId="0" fontId="0" fillId="0" borderId="0">
      <alignment vertical="center"/>
    </xf>
    <xf numFmtId="0" fontId="66" fillId="2" borderId="0" applyNumberFormat="0" applyBorder="0" applyAlignment="0" applyProtection="0">
      <alignment vertical="center"/>
    </xf>
    <xf numFmtId="0" fontId="66" fillId="3" borderId="0" applyNumberFormat="0" applyBorder="0" applyAlignment="0" applyProtection="0">
      <alignment vertical="center"/>
    </xf>
    <xf numFmtId="0" fontId="66" fillId="4" borderId="0" applyNumberFormat="0" applyBorder="0" applyAlignment="0" applyProtection="0">
      <alignment vertical="center"/>
    </xf>
    <xf numFmtId="0" fontId="66" fillId="5" borderId="0" applyNumberFormat="0" applyBorder="0" applyAlignment="0" applyProtection="0">
      <alignment vertical="center"/>
    </xf>
    <xf numFmtId="0" fontId="66" fillId="6" borderId="0" applyNumberFormat="0" applyBorder="0" applyAlignment="0" applyProtection="0">
      <alignment vertical="center"/>
    </xf>
    <xf numFmtId="0" fontId="66" fillId="7" borderId="0" applyNumberFormat="0" applyBorder="0" applyAlignment="0" applyProtection="0">
      <alignment vertical="center"/>
    </xf>
    <xf numFmtId="0" fontId="66" fillId="8" borderId="0" applyNumberFormat="0" applyBorder="0" applyAlignment="0" applyProtection="0">
      <alignment vertical="center"/>
    </xf>
    <xf numFmtId="0" fontId="66" fillId="9" borderId="0" applyNumberFormat="0" applyBorder="0" applyAlignment="0" applyProtection="0">
      <alignment vertical="center"/>
    </xf>
    <xf numFmtId="0" fontId="66" fillId="10" borderId="0" applyNumberFormat="0" applyBorder="0" applyAlignment="0" applyProtection="0">
      <alignment vertical="center"/>
    </xf>
    <xf numFmtId="0" fontId="66" fillId="5" borderId="0" applyNumberFormat="0" applyBorder="0" applyAlignment="0" applyProtection="0">
      <alignment vertical="center"/>
    </xf>
    <xf numFmtId="0" fontId="66" fillId="8" borderId="0" applyNumberFormat="0" applyBorder="0" applyAlignment="0" applyProtection="0">
      <alignment vertical="center"/>
    </xf>
    <xf numFmtId="0" fontId="66" fillId="11" borderId="0" applyNumberFormat="0" applyBorder="0" applyAlignment="0" applyProtection="0">
      <alignment vertical="center"/>
    </xf>
    <xf numFmtId="0" fontId="87" fillId="12" borderId="0" applyNumberFormat="0" applyBorder="0" applyAlignment="0" applyProtection="0">
      <alignment vertical="center"/>
    </xf>
    <xf numFmtId="0" fontId="87" fillId="9" borderId="0" applyNumberFormat="0" applyBorder="0" applyAlignment="0" applyProtection="0">
      <alignment vertical="center"/>
    </xf>
    <xf numFmtId="0" fontId="87" fillId="10" borderId="0" applyNumberFormat="0" applyBorder="0" applyAlignment="0" applyProtection="0">
      <alignment vertical="center"/>
    </xf>
    <xf numFmtId="0" fontId="87" fillId="13" borderId="0" applyNumberFormat="0" applyBorder="0" applyAlignment="0" applyProtection="0">
      <alignment vertical="center"/>
    </xf>
    <xf numFmtId="0" fontId="87" fillId="14" borderId="0" applyNumberFormat="0" applyBorder="0" applyAlignment="0" applyProtection="0">
      <alignment vertical="center"/>
    </xf>
    <xf numFmtId="0" fontId="87" fillId="15" borderId="0" applyNumberFormat="0" applyBorder="0" applyAlignment="0" applyProtection="0">
      <alignment vertical="center"/>
    </xf>
    <xf numFmtId="0" fontId="87" fillId="16" borderId="0" applyNumberFormat="0" applyBorder="0" applyAlignment="0" applyProtection="0">
      <alignment vertical="center"/>
    </xf>
    <xf numFmtId="0" fontId="87" fillId="17" borderId="0" applyNumberFormat="0" applyBorder="0" applyAlignment="0" applyProtection="0">
      <alignment vertical="center"/>
    </xf>
    <xf numFmtId="0" fontId="87" fillId="18" borderId="0" applyNumberFormat="0" applyBorder="0" applyAlignment="0" applyProtection="0">
      <alignment vertical="center"/>
    </xf>
    <xf numFmtId="0" fontId="87" fillId="13" borderId="0" applyNumberFormat="0" applyBorder="0" applyAlignment="0" applyProtection="0">
      <alignment vertical="center"/>
    </xf>
    <xf numFmtId="0" fontId="87" fillId="14" borderId="0" applyNumberFormat="0" applyBorder="0" applyAlignment="0" applyProtection="0">
      <alignment vertical="center"/>
    </xf>
    <xf numFmtId="0" fontId="87" fillId="19" borderId="0" applyNumberFormat="0" applyBorder="0" applyAlignment="0" applyProtection="0">
      <alignment vertical="center"/>
    </xf>
    <xf numFmtId="0" fontId="88" fillId="0" borderId="0" applyNumberFormat="0" applyFill="0" applyBorder="0" applyAlignment="0" applyProtection="0">
      <alignment vertical="center"/>
    </xf>
    <xf numFmtId="0" fontId="89" fillId="20" borderId="1" applyNumberFormat="0" applyAlignment="0" applyProtection="0">
      <alignment vertical="center"/>
    </xf>
    <xf numFmtId="0" fontId="90" fillId="21" borderId="0" applyNumberFormat="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8" fillId="22" borderId="2" applyNumberFormat="0" applyFont="0" applyAlignment="0" applyProtection="0">
      <alignment vertical="center"/>
    </xf>
    <xf numFmtId="0" fontId="91" fillId="0" borderId="3" applyNumberFormat="0" applyFill="0" applyAlignment="0" applyProtection="0">
      <alignment vertical="center"/>
    </xf>
    <xf numFmtId="0" fontId="92" fillId="3" borderId="0" applyNumberFormat="0" applyBorder="0" applyAlignment="0" applyProtection="0">
      <alignment vertical="center"/>
    </xf>
    <xf numFmtId="0" fontId="93" fillId="23" borderId="4" applyNumberFormat="0" applyAlignment="0" applyProtection="0">
      <alignment vertical="center"/>
    </xf>
    <xf numFmtId="0" fontId="27" fillId="0" borderId="0" applyNumberFormat="0" applyFill="0" applyBorder="0" applyAlignment="0" applyProtection="0">
      <alignment vertical="center"/>
    </xf>
    <xf numFmtId="38" fontId="9" fillId="0" borderId="0" applyFont="0" applyFill="0" applyBorder="0" applyAlignment="0" applyProtection="0">
      <alignment vertical="center"/>
    </xf>
    <xf numFmtId="0" fontId="94" fillId="0" borderId="5" applyNumberFormat="0" applyFill="0" applyAlignment="0" applyProtection="0">
      <alignment vertical="center"/>
    </xf>
    <xf numFmtId="0" fontId="95" fillId="0" borderId="6" applyNumberFormat="0" applyFill="0" applyAlignment="0" applyProtection="0">
      <alignment vertical="center"/>
    </xf>
    <xf numFmtId="0" fontId="96" fillId="0" borderId="7" applyNumberFormat="0" applyFill="0" applyAlignment="0" applyProtection="0">
      <alignment vertical="center"/>
    </xf>
    <xf numFmtId="0" fontId="96" fillId="0" borderId="0" applyNumberFormat="0" applyFill="0" applyBorder="0" applyAlignment="0" applyProtection="0">
      <alignment vertical="center"/>
    </xf>
    <xf numFmtId="0" fontId="97" fillId="0" borderId="8" applyNumberFormat="0" applyFill="0" applyAlignment="0" applyProtection="0">
      <alignment vertical="center"/>
    </xf>
    <xf numFmtId="0" fontId="98" fillId="23" borderId="9" applyNumberFormat="0" applyAlignment="0" applyProtection="0">
      <alignment vertical="center"/>
    </xf>
    <xf numFmtId="0" fontId="99" fillId="0" borderId="0" applyNumberFormat="0" applyFill="0" applyBorder="0" applyAlignment="0" applyProtection="0">
      <alignment vertical="center"/>
    </xf>
    <xf numFmtId="0" fontId="100" fillId="7" borderId="4" applyNumberFormat="0" applyAlignment="0" applyProtection="0">
      <alignment vertical="center"/>
    </xf>
    <xf numFmtId="0" fontId="9" fillId="0" borderId="0"/>
    <xf numFmtId="0" fontId="121" fillId="0" borderId="0">
      <alignment vertical="center"/>
    </xf>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101" fillId="4" borderId="0" applyNumberFormat="0" applyBorder="0" applyAlignment="0" applyProtection="0">
      <alignment vertical="center"/>
    </xf>
    <xf numFmtId="0" fontId="8" fillId="0" borderId="0"/>
    <xf numFmtId="38" fontId="8" fillId="0" borderId="0" applyFont="0" applyFill="0" applyBorder="0" applyAlignment="0" applyProtection="0"/>
    <xf numFmtId="38" fontId="8" fillId="0" borderId="0" applyFont="0" applyFill="0" applyBorder="0" applyAlignment="0" applyProtection="0">
      <alignment vertical="center"/>
    </xf>
    <xf numFmtId="0" fontId="8" fillId="0" borderId="0"/>
    <xf numFmtId="9" fontId="8" fillId="0" borderId="0" applyFont="0" applyFill="0" applyBorder="0" applyAlignment="0" applyProtection="0">
      <alignment vertical="center"/>
    </xf>
    <xf numFmtId="0" fontId="8" fillId="0" borderId="0"/>
    <xf numFmtId="9" fontId="8" fillId="0" borderId="0" applyFont="0" applyFill="0" applyBorder="0" applyAlignment="0" applyProtection="0"/>
    <xf numFmtId="0" fontId="8" fillId="0" borderId="0"/>
    <xf numFmtId="6" fontId="8" fillId="0" borderId="0" applyFont="0" applyFill="0" applyBorder="0" applyAlignment="0" applyProtection="0">
      <alignment vertical="center"/>
    </xf>
    <xf numFmtId="0" fontId="8" fillId="0" borderId="0"/>
    <xf numFmtId="0" fontId="8" fillId="0" borderId="0"/>
    <xf numFmtId="0" fontId="7" fillId="0" borderId="0">
      <alignment vertical="center"/>
    </xf>
    <xf numFmtId="0" fontId="8" fillId="0" borderId="0"/>
    <xf numFmtId="0" fontId="8" fillId="0" borderId="0"/>
    <xf numFmtId="0" fontId="8" fillId="0" borderId="0"/>
    <xf numFmtId="0" fontId="6" fillId="0" borderId="0">
      <alignment vertical="center"/>
    </xf>
    <xf numFmtId="0" fontId="8" fillId="0" borderId="0"/>
    <xf numFmtId="0" fontId="5" fillId="0" borderId="0">
      <alignment vertical="center"/>
    </xf>
    <xf numFmtId="0" fontId="180" fillId="0" borderId="0" applyNumberFormat="0" applyFill="0" applyBorder="0" applyAlignment="0" applyProtection="0">
      <alignment vertical="center"/>
    </xf>
    <xf numFmtId="0" fontId="4" fillId="0" borderId="0">
      <alignment vertical="center"/>
    </xf>
    <xf numFmtId="0" fontId="82" fillId="0" borderId="0">
      <alignment vertical="center"/>
    </xf>
    <xf numFmtId="0" fontId="4" fillId="0" borderId="0">
      <alignment vertical="center"/>
    </xf>
    <xf numFmtId="0" fontId="3" fillId="0" borderId="0">
      <alignment vertical="center"/>
    </xf>
    <xf numFmtId="0" fontId="189" fillId="0" borderId="0">
      <alignment vertical="center"/>
    </xf>
    <xf numFmtId="0" fontId="2" fillId="0" borderId="0">
      <alignment vertical="center"/>
    </xf>
  </cellStyleXfs>
  <cellXfs count="5268">
    <xf numFmtId="0" fontId="0" fillId="0" borderId="0" xfId="0">
      <alignment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0" fillId="0" borderId="0" xfId="0" applyAlignment="1">
      <alignment horizontal="center" vertical="center"/>
    </xf>
    <xf numFmtId="0" fontId="19" fillId="0" borderId="0" xfId="48" applyFont="1" applyAlignment="1">
      <alignment horizontal="left" vertical="center"/>
    </xf>
    <xf numFmtId="0" fontId="0" fillId="0" borderId="0" xfId="0" applyAlignment="1">
      <alignment horizontal="left" vertical="center"/>
    </xf>
    <xf numFmtId="0" fontId="26" fillId="0" borderId="0" xfId="0" applyFont="1" applyAlignment="1">
      <alignment horizontal="left" vertical="center"/>
    </xf>
    <xf numFmtId="0" fontId="13" fillId="0" borderId="15" xfId="0" applyFont="1" applyBorder="1" applyAlignment="1">
      <alignment horizontal="center" vertical="center" wrapText="1"/>
    </xf>
    <xf numFmtId="0" fontId="26" fillId="0" borderId="15" xfId="0" applyFont="1" applyBorder="1" applyAlignment="1">
      <alignment horizontal="center" vertical="center" wrapText="1"/>
    </xf>
    <xf numFmtId="0" fontId="30" fillId="0" borderId="0" xfId="0" applyFont="1" applyAlignment="1">
      <alignment horizontal="left" vertical="center" wrapText="1"/>
    </xf>
    <xf numFmtId="0" fontId="42" fillId="0" borderId="0" xfId="0" applyFont="1" applyAlignment="1">
      <alignment horizontal="left" vertical="center"/>
    </xf>
    <xf numFmtId="0" fontId="32" fillId="0" borderId="0" xfId="0" applyFont="1" applyAlignment="1">
      <alignment vertical="top" wrapText="1"/>
    </xf>
    <xf numFmtId="0" fontId="43" fillId="0" borderId="0" xfId="0" applyFont="1" applyAlignment="1">
      <alignment horizontal="right" vertical="center"/>
    </xf>
    <xf numFmtId="0" fontId="32" fillId="0" borderId="16" xfId="0" applyFont="1" applyBorder="1" applyAlignment="1">
      <alignment vertical="top" wrapText="1"/>
    </xf>
    <xf numFmtId="0" fontId="44" fillId="0" borderId="15" xfId="0" applyFont="1" applyBorder="1" applyAlignment="1">
      <alignment horizontal="center" vertical="center" wrapText="1"/>
    </xf>
    <xf numFmtId="0" fontId="44" fillId="0" borderId="0" xfId="0" applyFont="1" applyAlignment="1">
      <alignment vertical="top" wrapText="1"/>
    </xf>
    <xf numFmtId="0" fontId="44" fillId="0" borderId="16" xfId="0" applyFont="1" applyBorder="1" applyAlignment="1">
      <alignment vertical="top" wrapText="1"/>
    </xf>
    <xf numFmtId="0" fontId="46" fillId="0" borderId="17" xfId="0" applyFont="1" applyBorder="1" applyAlignment="1">
      <alignment horizontal="center" wrapText="1"/>
    </xf>
    <xf numFmtId="0" fontId="47" fillId="0" borderId="17" xfId="0" applyFont="1" applyBorder="1" applyAlignment="1">
      <alignment horizontal="center" wrapText="1"/>
    </xf>
    <xf numFmtId="0" fontId="44" fillId="0" borderId="18" xfId="0" applyFont="1" applyBorder="1" applyAlignment="1">
      <alignment horizontal="center" vertical="center" wrapText="1"/>
    </xf>
    <xf numFmtId="0" fontId="44" fillId="0" borderId="19"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1"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3" xfId="0" applyFont="1" applyBorder="1" applyAlignment="1">
      <alignment horizontal="justify" vertical="center" wrapText="1"/>
    </xf>
    <xf numFmtId="0" fontId="44" fillId="0" borderId="17" xfId="0" applyFont="1" applyBorder="1" applyAlignment="1">
      <alignment horizontal="justify" vertical="center" wrapText="1"/>
    </xf>
    <xf numFmtId="0" fontId="44" fillId="0" borderId="24"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25" xfId="0" applyFont="1" applyBorder="1" applyAlignment="1">
      <alignment horizontal="justify" vertical="center" wrapText="1"/>
    </xf>
    <xf numFmtId="0" fontId="44" fillId="0" borderId="15" xfId="0" applyFont="1" applyBorder="1" applyAlignment="1">
      <alignment horizontal="justify" vertical="center" wrapText="1"/>
    </xf>
    <xf numFmtId="0" fontId="44" fillId="0" borderId="15" xfId="0" applyFont="1" applyBorder="1" applyAlignment="1">
      <alignment vertical="center" wrapText="1"/>
    </xf>
    <xf numFmtId="0" fontId="44" fillId="0" borderId="19" xfId="0" applyFont="1" applyBorder="1" applyAlignment="1">
      <alignment vertical="center" wrapText="1"/>
    </xf>
    <xf numFmtId="0" fontId="44" fillId="0" borderId="24" xfId="0" applyFont="1" applyBorder="1" applyAlignment="1">
      <alignment vertical="center" wrapText="1"/>
    </xf>
    <xf numFmtId="0" fontId="44" fillId="0" borderId="17" xfId="0" applyFont="1" applyBorder="1" applyAlignment="1">
      <alignment vertical="center" wrapText="1"/>
    </xf>
    <xf numFmtId="0" fontId="44" fillId="0" borderId="26" xfId="0" applyFont="1" applyBorder="1" applyAlignment="1">
      <alignment horizontal="center" vertical="center" wrapText="1"/>
    </xf>
    <xf numFmtId="0" fontId="13" fillId="0" borderId="15" xfId="0" applyFont="1" applyBorder="1" applyAlignment="1">
      <alignment horizontal="center" wrapText="1"/>
    </xf>
    <xf numFmtId="0" fontId="0" fillId="0" borderId="0" xfId="0" applyAlignment="1">
      <alignment horizontal="right" vertical="center"/>
    </xf>
    <xf numFmtId="0" fontId="0" fillId="0" borderId="0" xfId="0" applyAlignment="1">
      <alignment vertical="center" shrinkToFit="1"/>
    </xf>
    <xf numFmtId="0" fontId="0" fillId="0" borderId="31" xfId="0" applyBorder="1">
      <alignment vertical="center"/>
    </xf>
    <xf numFmtId="0" fontId="0" fillId="0" borderId="32" xfId="0" applyBorder="1">
      <alignment vertical="center"/>
    </xf>
    <xf numFmtId="0" fontId="0" fillId="0" borderId="15" xfId="0" applyBorder="1">
      <alignment vertical="center"/>
    </xf>
    <xf numFmtId="0" fontId="0" fillId="0" borderId="33" xfId="0" applyBorder="1" applyAlignment="1">
      <alignment horizontal="right" vertical="center"/>
    </xf>
    <xf numFmtId="0" fontId="64" fillId="0" borderId="0" xfId="0" applyFont="1">
      <alignment vertical="center"/>
    </xf>
    <xf numFmtId="38" fontId="20" fillId="24" borderId="36" xfId="35" applyFont="1" applyFill="1" applyBorder="1" applyAlignment="1">
      <alignment vertical="top" wrapText="1"/>
    </xf>
    <xf numFmtId="38" fontId="20" fillId="24" borderId="37" xfId="35" applyFont="1" applyFill="1" applyBorder="1" applyAlignment="1">
      <alignment horizontal="center"/>
    </xf>
    <xf numFmtId="38" fontId="20" fillId="24" borderId="38" xfId="35" applyFont="1" applyFill="1" applyBorder="1" applyAlignment="1">
      <alignment horizontal="center"/>
    </xf>
    <xf numFmtId="38" fontId="20" fillId="24" borderId="37" xfId="35" applyFont="1" applyFill="1" applyBorder="1" applyAlignment="1">
      <alignment horizontal="right"/>
    </xf>
    <xf numFmtId="38" fontId="24" fillId="25" borderId="39" xfId="35" applyFont="1" applyFill="1" applyBorder="1" applyAlignment="1">
      <alignment horizontal="right"/>
    </xf>
    <xf numFmtId="38" fontId="24" fillId="25" borderId="40" xfId="35" applyFont="1" applyFill="1" applyBorder="1" applyAlignment="1">
      <alignment horizontal="right"/>
    </xf>
    <xf numFmtId="38" fontId="24" fillId="25" borderId="41" xfId="35" applyFont="1" applyFill="1" applyBorder="1" applyAlignment="1">
      <alignment horizontal="right"/>
    </xf>
    <xf numFmtId="38" fontId="24" fillId="0" borderId="39" xfId="35" applyFont="1" applyFill="1" applyBorder="1" applyAlignment="1">
      <alignment horizontal="right"/>
    </xf>
    <xf numFmtId="38" fontId="24" fillId="0" borderId="40" xfId="35" applyFont="1" applyFill="1" applyBorder="1" applyAlignment="1">
      <alignment horizontal="right"/>
    </xf>
    <xf numFmtId="38" fontId="24" fillId="0" borderId="41" xfId="35" applyFont="1" applyFill="1" applyBorder="1" applyAlignment="1">
      <alignment horizontal="right"/>
    </xf>
    <xf numFmtId="38" fontId="24" fillId="24" borderId="42" xfId="35" applyFont="1" applyFill="1" applyBorder="1" applyAlignment="1">
      <alignment horizontal="right"/>
    </xf>
    <xf numFmtId="38" fontId="24" fillId="24" borderId="43" xfId="35" applyFont="1" applyFill="1" applyBorder="1" applyAlignment="1">
      <alignment horizontal="right"/>
    </xf>
    <xf numFmtId="38" fontId="24" fillId="24" borderId="44" xfId="35" applyFont="1" applyFill="1" applyBorder="1" applyAlignment="1">
      <alignment horizontal="right"/>
    </xf>
    <xf numFmtId="38" fontId="24" fillId="24" borderId="45" xfId="35" applyFont="1" applyFill="1" applyBorder="1" applyAlignment="1">
      <alignment horizontal="right"/>
    </xf>
    <xf numFmtId="38" fontId="24" fillId="24" borderId="46" xfId="35" applyFont="1" applyFill="1" applyBorder="1" applyAlignment="1">
      <alignment horizontal="right"/>
    </xf>
    <xf numFmtId="38" fontId="24" fillId="24" borderId="47" xfId="35" applyFont="1" applyFill="1" applyBorder="1" applyAlignment="1">
      <alignment horizontal="right"/>
    </xf>
    <xf numFmtId="38" fontId="24" fillId="24" borderId="48" xfId="35" applyFont="1" applyFill="1" applyBorder="1" applyAlignment="1">
      <alignment horizontal="right"/>
    </xf>
    <xf numFmtId="38" fontId="24" fillId="24" borderId="49" xfId="35" applyFont="1" applyFill="1" applyBorder="1" applyAlignment="1">
      <alignment horizontal="right"/>
    </xf>
    <xf numFmtId="38" fontId="24" fillId="24" borderId="50" xfId="35" applyFont="1" applyFill="1" applyBorder="1" applyAlignment="1">
      <alignment horizontal="right"/>
    </xf>
    <xf numFmtId="38" fontId="78" fillId="0" borderId="51" xfId="35" applyFont="1" applyFill="1" applyBorder="1" applyAlignment="1">
      <alignment horizontal="center"/>
    </xf>
    <xf numFmtId="38" fontId="24" fillId="24" borderId="55" xfId="35" applyFont="1" applyFill="1" applyBorder="1" applyAlignment="1">
      <alignment horizontal="right"/>
    </xf>
    <xf numFmtId="38" fontId="24" fillId="24" borderId="56" xfId="35" applyFont="1" applyFill="1" applyBorder="1" applyAlignment="1">
      <alignment horizontal="right"/>
    </xf>
    <xf numFmtId="38" fontId="20" fillId="24" borderId="43" xfId="35" applyFont="1" applyFill="1" applyBorder="1" applyAlignment="1">
      <alignment horizontal="right"/>
    </xf>
    <xf numFmtId="38" fontId="24" fillId="25" borderId="45" xfId="35" applyFont="1" applyFill="1" applyBorder="1" applyAlignment="1">
      <alignment horizontal="right"/>
    </xf>
    <xf numFmtId="38" fontId="24" fillId="25" borderId="46" xfId="35" applyFont="1" applyFill="1" applyBorder="1" applyAlignment="1">
      <alignment horizontal="right"/>
    </xf>
    <xf numFmtId="0" fontId="82" fillId="0" borderId="17" xfId="0" applyFont="1" applyBorder="1" applyAlignment="1">
      <alignment horizontal="center" vertical="top" wrapText="1"/>
    </xf>
    <xf numFmtId="0" fontId="82" fillId="0" borderId="27" xfId="0" applyFont="1" applyBorder="1" applyAlignment="1">
      <alignment horizontal="center" vertical="top" wrapText="1"/>
    </xf>
    <xf numFmtId="0" fontId="82" fillId="0" borderId="15" xfId="0" applyFont="1" applyBorder="1" applyAlignment="1">
      <alignment horizontal="center" vertical="top" wrapText="1"/>
    </xf>
    <xf numFmtId="0" fontId="83" fillId="0" borderId="17" xfId="0" applyFont="1" applyBorder="1" applyAlignment="1">
      <alignment horizontal="center" wrapText="1"/>
    </xf>
    <xf numFmtId="0" fontId="85" fillId="0" borderId="15" xfId="0" applyFont="1" applyBorder="1" applyAlignment="1">
      <alignment horizontal="center" vertical="top" wrapText="1"/>
    </xf>
    <xf numFmtId="0" fontId="20" fillId="0" borderId="0" xfId="0" applyFont="1">
      <alignment vertical="center"/>
    </xf>
    <xf numFmtId="38" fontId="20" fillId="0" borderId="61" xfId="35" applyFont="1" applyBorder="1" applyAlignment="1">
      <alignment horizontal="right"/>
    </xf>
    <xf numFmtId="38" fontId="20" fillId="0" borderId="62" xfId="35" applyFont="1" applyBorder="1" applyAlignment="1">
      <alignment horizontal="right"/>
    </xf>
    <xf numFmtId="38" fontId="20" fillId="0" borderId="15" xfId="35" applyFont="1" applyBorder="1" applyAlignment="1">
      <alignment horizontal="right" vertical="top"/>
    </xf>
    <xf numFmtId="38" fontId="24" fillId="0" borderId="66" xfId="35" applyFont="1" applyFill="1" applyBorder="1" applyAlignment="1">
      <alignment horizontal="right"/>
    </xf>
    <xf numFmtId="38" fontId="24" fillId="24" borderId="67" xfId="35" applyFont="1" applyFill="1" applyBorder="1" applyAlignment="1">
      <alignment horizontal="right"/>
    </xf>
    <xf numFmtId="0" fontId="45" fillId="0" borderId="29" xfId="0" applyFont="1" applyBorder="1" applyAlignment="1">
      <alignment horizontal="right" wrapText="1"/>
    </xf>
    <xf numFmtId="0" fontId="35" fillId="0" borderId="0" xfId="53" applyFont="1" applyAlignment="1">
      <alignment horizontal="right" vertical="top" wrapText="1"/>
    </xf>
    <xf numFmtId="0" fontId="20" fillId="0" borderId="57"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72" xfId="0" applyFont="1" applyBorder="1" applyAlignment="1">
      <alignment horizontal="center" vertical="center" wrapText="1"/>
    </xf>
    <xf numFmtId="0" fontId="8" fillId="0" borderId="0" xfId="46"/>
    <xf numFmtId="49" fontId="22" fillId="0" borderId="77" xfId="46" applyNumberFormat="1" applyFont="1" applyBorder="1" applyAlignment="1">
      <alignment horizontal="right" vertical="top"/>
    </xf>
    <xf numFmtId="0" fontId="19" fillId="0" borderId="77" xfId="46" applyFont="1" applyBorder="1" applyAlignment="1">
      <alignment horizontal="justify" vertical="top" wrapText="1"/>
    </xf>
    <xf numFmtId="0" fontId="110" fillId="0" borderId="77" xfId="46" applyFont="1" applyBorder="1" applyAlignment="1">
      <alignment vertical="top"/>
    </xf>
    <xf numFmtId="0" fontId="19" fillId="0" borderId="0" xfId="46" applyFont="1" applyAlignment="1">
      <alignment horizontal="justify" vertical="top" wrapText="1"/>
    </xf>
    <xf numFmtId="0" fontId="0" fillId="0" borderId="31" xfId="0" applyBorder="1" applyAlignment="1">
      <alignment horizontal="right" vertical="center"/>
    </xf>
    <xf numFmtId="0" fontId="12" fillId="0" borderId="26" xfId="0" applyFont="1" applyBorder="1" applyAlignment="1">
      <alignment horizontal="center" vertical="center" wrapText="1"/>
    </xf>
    <xf numFmtId="0" fontId="36" fillId="0" borderId="17" xfId="0" applyFont="1" applyBorder="1" applyAlignment="1">
      <alignment horizontal="center" wrapText="1"/>
    </xf>
    <xf numFmtId="0" fontId="11" fillId="0" borderId="0" xfId="0" applyFont="1" applyAlignment="1">
      <alignment horizontal="left" vertical="center"/>
    </xf>
    <xf numFmtId="49" fontId="22" fillId="0" borderId="80" xfId="46" applyNumberFormat="1" applyFont="1" applyBorder="1" applyAlignment="1">
      <alignment horizontal="right" vertical="top"/>
    </xf>
    <xf numFmtId="0" fontId="19" fillId="0" borderId="80" xfId="46" applyFont="1" applyBorder="1" applyAlignment="1">
      <alignment horizontal="justify" vertical="top" wrapText="1"/>
    </xf>
    <xf numFmtId="0" fontId="110" fillId="0" borderId="80" xfId="46" applyFont="1" applyBorder="1" applyAlignment="1">
      <alignment vertical="top"/>
    </xf>
    <xf numFmtId="0" fontId="8" fillId="0" borderId="81" xfId="46" applyBorder="1"/>
    <xf numFmtId="38" fontId="20" fillId="24" borderId="82" xfId="35" applyFont="1" applyFill="1" applyBorder="1" applyAlignment="1">
      <alignment horizontal="right"/>
    </xf>
    <xf numFmtId="38" fontId="24" fillId="25" borderId="66" xfId="35" applyFont="1" applyFill="1" applyBorder="1" applyAlignment="1">
      <alignment horizontal="right"/>
    </xf>
    <xf numFmtId="38" fontId="24" fillId="24" borderId="83" xfId="35" applyFont="1" applyFill="1" applyBorder="1" applyAlignment="1">
      <alignment horizontal="right"/>
    </xf>
    <xf numFmtId="38" fontId="24" fillId="24" borderId="84" xfId="35" applyFont="1" applyFill="1" applyBorder="1" applyAlignment="1">
      <alignment horizontal="right"/>
    </xf>
    <xf numFmtId="38" fontId="24" fillId="24" borderId="85" xfId="35" applyFont="1" applyFill="1" applyBorder="1" applyAlignment="1">
      <alignment horizontal="right"/>
    </xf>
    <xf numFmtId="38" fontId="24" fillId="25" borderId="83" xfId="35" applyFont="1" applyFill="1" applyBorder="1" applyAlignment="1">
      <alignment horizontal="right"/>
    </xf>
    <xf numFmtId="38" fontId="20" fillId="24" borderId="36" xfId="35" applyFont="1" applyFill="1" applyBorder="1" applyAlignment="1"/>
    <xf numFmtId="38" fontId="20" fillId="24" borderId="89" xfId="35" applyFont="1" applyFill="1" applyBorder="1" applyAlignment="1">
      <alignment horizontal="center"/>
    </xf>
    <xf numFmtId="38" fontId="24" fillId="25" borderId="90" xfId="35" applyFont="1" applyFill="1" applyBorder="1" applyAlignment="1">
      <alignment horizontal="right"/>
    </xf>
    <xf numFmtId="38" fontId="24" fillId="0" borderId="90" xfId="35" applyFont="1" applyFill="1" applyBorder="1" applyAlignment="1">
      <alignment horizontal="right"/>
    </xf>
    <xf numFmtId="38" fontId="24" fillId="24" borderId="91" xfId="35" applyFont="1" applyFill="1" applyBorder="1" applyAlignment="1">
      <alignment horizontal="right"/>
    </xf>
    <xf numFmtId="38" fontId="24" fillId="24" borderId="92" xfId="35" applyFont="1" applyFill="1" applyBorder="1" applyAlignment="1">
      <alignment horizontal="right"/>
    </xf>
    <xf numFmtId="38" fontId="24" fillId="24" borderId="93" xfId="35" applyFont="1" applyFill="1" applyBorder="1" applyAlignment="1">
      <alignment horizontal="right"/>
    </xf>
    <xf numFmtId="38" fontId="24" fillId="24" borderId="94" xfId="35" applyFont="1" applyFill="1" applyBorder="1" applyAlignment="1">
      <alignment horizontal="right"/>
    </xf>
    <xf numFmtId="38" fontId="24" fillId="24" borderId="95" xfId="35" applyFont="1" applyFill="1" applyBorder="1" applyAlignment="1">
      <alignment horizontal="right"/>
    </xf>
    <xf numFmtId="38" fontId="24" fillId="24" borderId="98" xfId="35" applyFont="1" applyFill="1" applyBorder="1" applyAlignment="1">
      <alignment horizontal="right"/>
    </xf>
    <xf numFmtId="38" fontId="24" fillId="25" borderId="55" xfId="35" applyFont="1" applyFill="1" applyBorder="1" applyAlignment="1">
      <alignment horizontal="right"/>
    </xf>
    <xf numFmtId="38" fontId="24" fillId="25" borderId="92" xfId="35" applyFont="1" applyFill="1" applyBorder="1" applyAlignment="1">
      <alignment horizontal="right"/>
    </xf>
    <xf numFmtId="38" fontId="20" fillId="24" borderId="89" xfId="35" applyFont="1" applyFill="1" applyBorder="1" applyAlignment="1">
      <alignment horizontal="left"/>
    </xf>
    <xf numFmtId="38" fontId="20" fillId="24" borderId="36" xfId="35" applyFont="1" applyFill="1" applyBorder="1" applyAlignment="1">
      <alignment horizontal="right"/>
    </xf>
    <xf numFmtId="38" fontId="20" fillId="24" borderId="89" xfId="35" applyFont="1" applyFill="1" applyBorder="1" applyAlignment="1">
      <alignment horizontal="right"/>
    </xf>
    <xf numFmtId="38" fontId="20" fillId="24" borderId="91" xfId="35" applyFont="1" applyFill="1" applyBorder="1" applyAlignment="1">
      <alignment horizontal="right"/>
    </xf>
    <xf numFmtId="0" fontId="0" fillId="0" borderId="10" xfId="0" applyBorder="1">
      <alignment vertical="center"/>
    </xf>
    <xf numFmtId="38" fontId="20" fillId="0" borderId="15" xfId="35" applyFont="1" applyBorder="1" applyAlignment="1">
      <alignment horizontal="right"/>
    </xf>
    <xf numFmtId="38" fontId="20" fillId="0" borderId="15" xfId="35" applyFont="1" applyBorder="1" applyAlignment="1">
      <alignment horizontal="center"/>
    </xf>
    <xf numFmtId="38" fontId="104" fillId="0" borderId="62" xfId="35" applyFont="1" applyBorder="1" applyAlignment="1">
      <alignment horizontal="right"/>
    </xf>
    <xf numFmtId="9" fontId="20" fillId="0" borderId="17" xfId="28" applyFont="1" applyBorder="1" applyAlignment="1">
      <alignment horizontal="right"/>
    </xf>
    <xf numFmtId="9" fontId="20" fillId="0" borderId="15" xfId="28" applyFont="1" applyBorder="1" applyAlignment="1">
      <alignment horizontal="right"/>
    </xf>
    <xf numFmtId="0" fontId="104" fillId="0" borderId="109" xfId="0" applyFont="1" applyBorder="1" applyAlignment="1">
      <alignment horizontal="justify"/>
    </xf>
    <xf numFmtId="0" fontId="104" fillId="0" borderId="110" xfId="0" applyFont="1" applyBorder="1" applyAlignment="1">
      <alignment horizontal="center"/>
    </xf>
    <xf numFmtId="0" fontId="104" fillId="0" borderId="32" xfId="0" applyFont="1" applyBorder="1" applyAlignment="1">
      <alignment horizontal="center"/>
    </xf>
    <xf numFmtId="38" fontId="104" fillId="0" borderId="32" xfId="35" applyFont="1" applyBorder="1" applyAlignment="1">
      <alignment horizontal="right"/>
    </xf>
    <xf numFmtId="38" fontId="20" fillId="0" borderId="111" xfId="35" applyFont="1" applyFill="1" applyBorder="1" applyAlignment="1">
      <alignment horizontal="right"/>
    </xf>
    <xf numFmtId="9" fontId="20" fillId="0" borderId="112" xfId="28" applyFont="1" applyFill="1" applyBorder="1" applyAlignment="1">
      <alignment horizontal="right"/>
    </xf>
    <xf numFmtId="38" fontId="20" fillId="26" borderId="19" xfId="35" applyFont="1" applyFill="1" applyBorder="1" applyAlignment="1">
      <alignment horizontal="right"/>
    </xf>
    <xf numFmtId="9" fontId="20" fillId="0" borderId="15" xfId="28" applyFont="1" applyFill="1" applyBorder="1" applyAlignment="1">
      <alignment horizontal="right"/>
    </xf>
    <xf numFmtId="38" fontId="104" fillId="0" borderId="19" xfId="35" applyFont="1" applyFill="1" applyBorder="1" applyAlignment="1">
      <alignment horizontal="center"/>
    </xf>
    <xf numFmtId="9" fontId="20" fillId="0" borderId="15" xfId="28" applyFont="1" applyFill="1" applyBorder="1" applyAlignment="1">
      <alignment horizontal="center"/>
    </xf>
    <xf numFmtId="9" fontId="20" fillId="0" borderId="31" xfId="28" applyFont="1" applyFill="1" applyBorder="1" applyAlignment="1">
      <alignment horizontal="center"/>
    </xf>
    <xf numFmtId="9" fontId="20" fillId="0" borderId="32" xfId="28" applyFont="1" applyFill="1" applyBorder="1" applyAlignment="1">
      <alignment horizontal="center"/>
    </xf>
    <xf numFmtId="9" fontId="20" fillId="0" borderId="33" xfId="28" applyFont="1" applyFill="1" applyBorder="1" applyAlignment="1">
      <alignment horizontal="center"/>
    </xf>
    <xf numFmtId="38" fontId="20" fillId="26" borderId="15" xfId="35" applyFont="1" applyFill="1" applyBorder="1" applyAlignment="1">
      <alignment horizontal="right" vertical="top"/>
    </xf>
    <xf numFmtId="38" fontId="20" fillId="0" borderId="31" xfId="35" applyFont="1" applyBorder="1" applyAlignment="1">
      <alignment horizontal="right" vertical="top"/>
    </xf>
    <xf numFmtId="38" fontId="20" fillId="0" borderId="32" xfId="35" applyFont="1" applyBorder="1" applyAlignment="1">
      <alignment horizontal="right" vertical="top"/>
    </xf>
    <xf numFmtId="38" fontId="20" fillId="0" borderId="33" xfId="35" applyFont="1" applyBorder="1" applyAlignment="1">
      <alignment horizontal="right" vertical="top"/>
    </xf>
    <xf numFmtId="38" fontId="20" fillId="0" borderId="33" xfId="35" applyFont="1" applyFill="1" applyBorder="1" applyAlignment="1">
      <alignment horizontal="right" vertical="top"/>
    </xf>
    <xf numFmtId="38" fontId="20" fillId="0" borderId="112" xfId="35" applyFont="1" applyFill="1" applyBorder="1" applyAlignment="1">
      <alignment horizontal="right" vertical="top"/>
    </xf>
    <xf numFmtId="38" fontId="20" fillId="0" borderId="27" xfId="35" applyFont="1" applyBorder="1" applyAlignment="1">
      <alignment horizontal="right" vertical="top"/>
    </xf>
    <xf numFmtId="38" fontId="20" fillId="26" borderId="24" xfId="35" applyFont="1" applyFill="1" applyBorder="1" applyAlignment="1">
      <alignment horizontal="right"/>
    </xf>
    <xf numFmtId="9" fontId="20" fillId="0" borderId="19" xfId="28" applyFont="1" applyFill="1" applyBorder="1" applyAlignment="1">
      <alignment horizontal="right"/>
    </xf>
    <xf numFmtId="0" fontId="104" fillId="0" borderId="113" xfId="0" applyFont="1" applyBorder="1" applyAlignment="1">
      <alignment horizontal="right"/>
    </xf>
    <xf numFmtId="0" fontId="20" fillId="0" borderId="113" xfId="0" applyFont="1" applyBorder="1" applyAlignment="1">
      <alignment horizontal="right"/>
    </xf>
    <xf numFmtId="38" fontId="20" fillId="0" borderId="34" xfId="35" applyFont="1" applyBorder="1" applyAlignment="1">
      <alignment horizontal="right"/>
    </xf>
    <xf numFmtId="38" fontId="20" fillId="25" borderId="15" xfId="35" applyFont="1" applyFill="1" applyBorder="1" applyAlignment="1">
      <alignment horizontal="right"/>
    </xf>
    <xf numFmtId="9" fontId="20" fillId="0" borderId="27" xfId="28" applyFont="1" applyFill="1" applyBorder="1" applyAlignment="1">
      <alignment horizontal="center"/>
    </xf>
    <xf numFmtId="38" fontId="20" fillId="0" borderId="32" xfId="35" applyFont="1" applyBorder="1" applyAlignment="1">
      <alignment vertical="center" wrapText="1"/>
    </xf>
    <xf numFmtId="38" fontId="20" fillId="0" borderId="33" xfId="35" applyFont="1" applyBorder="1" applyAlignment="1">
      <alignment vertical="center" wrapText="1"/>
    </xf>
    <xf numFmtId="38" fontId="20" fillId="0" borderId="31" xfId="35" applyFont="1" applyBorder="1" applyAlignment="1">
      <alignment vertical="center" wrapText="1"/>
    </xf>
    <xf numFmtId="38" fontId="20" fillId="0" borderId="17" xfId="35" applyFont="1" applyBorder="1" applyAlignment="1">
      <alignment vertical="center" wrapText="1"/>
    </xf>
    <xf numFmtId="38" fontId="20" fillId="26" borderId="17" xfId="35" applyFont="1" applyFill="1" applyBorder="1" applyAlignment="1">
      <alignment vertical="center" wrapText="1"/>
    </xf>
    <xf numFmtId="38" fontId="20" fillId="0" borderId="17" xfId="35" applyFont="1" applyFill="1" applyBorder="1" applyAlignment="1">
      <alignment vertical="center" wrapText="1"/>
    </xf>
    <xf numFmtId="38" fontId="20" fillId="0" borderId="15" xfId="35" applyFont="1" applyFill="1" applyBorder="1" applyAlignment="1">
      <alignment horizontal="right"/>
    </xf>
    <xf numFmtId="38" fontId="20" fillId="0" borderId="61" xfId="35" applyFont="1" applyFill="1" applyBorder="1" applyAlignment="1">
      <alignment horizontal="right"/>
    </xf>
    <xf numFmtId="38" fontId="20" fillId="0" borderId="34" xfId="35" applyFont="1" applyFill="1" applyBorder="1" applyAlignment="1">
      <alignment horizontal="right"/>
    </xf>
    <xf numFmtId="38" fontId="20" fillId="0" borderId="31" xfId="35" applyFont="1" applyFill="1" applyBorder="1" applyAlignment="1">
      <alignment horizontal="right"/>
    </xf>
    <xf numFmtId="38" fontId="20" fillId="0" borderId="33" xfId="35" applyFont="1" applyFill="1" applyBorder="1" applyAlignment="1">
      <alignment horizontal="right"/>
    </xf>
    <xf numFmtId="38" fontId="20" fillId="0" borderId="32" xfId="35" applyFont="1" applyBorder="1" applyAlignment="1">
      <alignment horizontal="right" vertical="center" wrapText="1"/>
    </xf>
    <xf numFmtId="38" fontId="20" fillId="0" borderId="33" xfId="35" applyFont="1" applyBorder="1" applyAlignment="1">
      <alignment horizontal="right" vertical="center" wrapText="1"/>
    </xf>
    <xf numFmtId="38" fontId="20" fillId="0" borderId="31" xfId="35" applyFont="1" applyBorder="1" applyAlignment="1">
      <alignment horizontal="right" vertical="center" wrapText="1"/>
    </xf>
    <xf numFmtId="38" fontId="20" fillId="26" borderId="17" xfId="35" applyFont="1" applyFill="1" applyBorder="1" applyAlignment="1">
      <alignment horizontal="right" vertical="center" wrapText="1"/>
    </xf>
    <xf numFmtId="38" fontId="20" fillId="0" borderId="32" xfId="35" applyFont="1" applyFill="1" applyBorder="1" applyAlignment="1">
      <alignment horizontal="right"/>
    </xf>
    <xf numFmtId="38" fontId="20" fillId="0" borderId="17" xfId="35" applyFont="1" applyFill="1" applyBorder="1" applyAlignment="1">
      <alignment horizontal="right" vertical="center" wrapText="1"/>
    </xf>
    <xf numFmtId="38" fontId="20" fillId="26" borderId="114" xfId="35" applyFont="1" applyFill="1" applyBorder="1" applyAlignment="1">
      <alignment horizontal="right"/>
    </xf>
    <xf numFmtId="38" fontId="20" fillId="26" borderId="15" xfId="35" applyFont="1" applyFill="1" applyBorder="1" applyAlignment="1">
      <alignment horizontal="right"/>
    </xf>
    <xf numFmtId="38" fontId="20" fillId="0" borderId="17" xfId="35" applyFont="1" applyFill="1" applyBorder="1" applyAlignment="1">
      <alignment horizontal="right"/>
    </xf>
    <xf numFmtId="38" fontId="20" fillId="0" borderId="33" xfId="35" applyFont="1" applyFill="1" applyBorder="1" applyAlignment="1">
      <alignment vertical="center" wrapText="1"/>
    </xf>
    <xf numFmtId="38" fontId="20" fillId="0" borderId="115" xfId="35" applyFont="1" applyFill="1" applyBorder="1" applyAlignment="1">
      <alignment horizontal="right"/>
    </xf>
    <xf numFmtId="38" fontId="20" fillId="0" borderId="27" xfId="35" applyFont="1" applyFill="1" applyBorder="1" applyAlignment="1">
      <alignment horizontal="right"/>
    </xf>
    <xf numFmtId="38" fontId="20" fillId="0" borderId="33" xfId="35" applyFont="1" applyFill="1" applyBorder="1" applyAlignment="1">
      <alignment horizontal="right" wrapText="1"/>
    </xf>
    <xf numFmtId="38" fontId="20" fillId="26" borderId="15" xfId="35" applyFont="1" applyFill="1" applyBorder="1" applyAlignment="1">
      <alignment horizontal="right" wrapText="1"/>
    </xf>
    <xf numFmtId="38" fontId="20" fillId="0" borderId="31" xfId="35" applyFont="1" applyFill="1" applyBorder="1" applyAlignment="1">
      <alignment horizontal="right" wrapText="1"/>
    </xf>
    <xf numFmtId="38" fontId="20" fillId="0" borderId="32" xfId="35" applyFont="1" applyFill="1" applyBorder="1" applyAlignment="1">
      <alignment horizontal="right" wrapText="1"/>
    </xf>
    <xf numFmtId="0" fontId="0" fillId="0" borderId="0" xfId="0" applyAlignment="1">
      <alignment vertical="top"/>
    </xf>
    <xf numFmtId="0" fontId="0" fillId="0" borderId="0" xfId="0" applyAlignment="1">
      <alignment horizontal="left" vertical="center" wrapText="1"/>
    </xf>
    <xf numFmtId="0" fontId="104" fillId="0" borderId="15" xfId="0" applyFont="1" applyBorder="1" applyAlignment="1">
      <alignment horizontal="center" vertical="center" wrapText="1"/>
    </xf>
    <xf numFmtId="0" fontId="64" fillId="24" borderId="0" xfId="0" applyFont="1" applyFill="1">
      <alignment vertical="center"/>
    </xf>
    <xf numFmtId="0" fontId="0" fillId="24" borderId="0" xfId="0" applyFill="1">
      <alignment vertical="center"/>
    </xf>
    <xf numFmtId="0" fontId="0" fillId="0" borderId="29" xfId="0" applyBorder="1" applyAlignment="1">
      <alignment horizontal="right" vertical="top" wrapText="1"/>
    </xf>
    <xf numFmtId="31" fontId="0" fillId="0" borderId="29" xfId="0" applyNumberFormat="1" applyBorder="1" applyAlignment="1">
      <alignment vertical="top" wrapText="1"/>
    </xf>
    <xf numFmtId="0" fontId="117" fillId="0" borderId="17" xfId="0" applyFont="1" applyBorder="1" applyAlignment="1">
      <alignment horizontal="center" wrapText="1"/>
    </xf>
    <xf numFmtId="0" fontId="13" fillId="0" borderId="101" xfId="0" applyFont="1" applyBorder="1" applyAlignment="1">
      <alignment horizontal="center" vertical="center" wrapText="1"/>
    </xf>
    <xf numFmtId="0" fontId="44" fillId="0" borderId="29" xfId="0" applyFont="1" applyBorder="1" applyAlignment="1">
      <alignment horizontal="right" wrapText="1"/>
    </xf>
    <xf numFmtId="0" fontId="12" fillId="24" borderId="0" xfId="0" applyFont="1" applyFill="1" applyAlignment="1">
      <alignment horizontal="center" vertical="center"/>
    </xf>
    <xf numFmtId="0" fontId="16" fillId="24" borderId="0" xfId="0" applyFont="1" applyFill="1" applyAlignment="1">
      <alignment horizontal="right" vertical="center"/>
    </xf>
    <xf numFmtId="0" fontId="42" fillId="24" borderId="0" xfId="0" applyFont="1" applyFill="1">
      <alignment vertical="center"/>
    </xf>
    <xf numFmtId="0" fontId="39" fillId="24" borderId="0" xfId="0" applyFont="1" applyFill="1" applyAlignment="1">
      <alignment vertical="center" shrinkToFit="1"/>
    </xf>
    <xf numFmtId="38" fontId="10" fillId="24" borderId="0" xfId="35" applyFont="1" applyFill="1" applyBorder="1" applyAlignment="1">
      <alignment horizontal="right" vertical="top" wrapText="1"/>
    </xf>
    <xf numFmtId="0" fontId="38" fillId="24" borderId="0" xfId="0" applyFont="1" applyFill="1">
      <alignment vertical="center"/>
    </xf>
    <xf numFmtId="0" fontId="38" fillId="24" borderId="0" xfId="0" applyFont="1" applyFill="1" applyAlignment="1">
      <alignment horizontal="right" vertical="center"/>
    </xf>
    <xf numFmtId="0" fontId="11" fillId="24" borderId="0" xfId="0" applyFont="1" applyFill="1" applyAlignment="1">
      <alignment horizontal="right" vertical="center"/>
    </xf>
    <xf numFmtId="0" fontId="26" fillId="0" borderId="15" xfId="0" applyFont="1" applyBorder="1" applyAlignment="1">
      <alignment horizontal="center" vertical="center" shrinkToFit="1"/>
    </xf>
    <xf numFmtId="0" fontId="38" fillId="0" borderId="19" xfId="0" applyFont="1" applyBorder="1" applyAlignment="1">
      <alignment horizontal="center" vertical="center" wrapText="1"/>
    </xf>
    <xf numFmtId="0" fontId="13" fillId="0" borderId="121" xfId="0" applyFont="1" applyBorder="1" applyAlignment="1">
      <alignment horizontal="center" vertical="center" wrapText="1"/>
    </xf>
    <xf numFmtId="38" fontId="20" fillId="24" borderId="37" xfId="35" applyFont="1" applyFill="1" applyBorder="1" applyAlignment="1"/>
    <xf numFmtId="38" fontId="20" fillId="24" borderId="38" xfId="35" applyFont="1" applyFill="1" applyBorder="1" applyAlignment="1"/>
    <xf numFmtId="38" fontId="20" fillId="24" borderId="89" xfId="35" applyFont="1" applyFill="1" applyBorder="1" applyAlignment="1"/>
    <xf numFmtId="38" fontId="20" fillId="24" borderId="82" xfId="35" applyFont="1" applyFill="1" applyBorder="1" applyAlignment="1"/>
    <xf numFmtId="38" fontId="20" fillId="24" borderId="36" xfId="35" applyFont="1" applyFill="1" applyBorder="1" applyAlignment="1">
      <alignment horizontal="center" vertical="top" wrapText="1"/>
    </xf>
    <xf numFmtId="38" fontId="20" fillId="24" borderId="36" xfId="35" applyFont="1" applyFill="1" applyBorder="1" applyAlignment="1">
      <alignment horizontal="center"/>
    </xf>
    <xf numFmtId="38" fontId="20" fillId="24" borderId="38" xfId="35" applyFont="1" applyFill="1" applyBorder="1" applyAlignment="1">
      <alignment horizontal="right"/>
    </xf>
    <xf numFmtId="38" fontId="20" fillId="24" borderId="44" xfId="35" applyFont="1" applyFill="1" applyBorder="1" applyAlignment="1">
      <alignment horizontal="right"/>
    </xf>
    <xf numFmtId="38" fontId="24" fillId="0" borderId="98" xfId="35" applyFont="1" applyFill="1" applyBorder="1" applyAlignment="1">
      <alignment horizontal="right"/>
    </xf>
    <xf numFmtId="38" fontId="24" fillId="0" borderId="122" xfId="35" applyFont="1" applyFill="1" applyBorder="1" applyAlignment="1">
      <alignment horizontal="right"/>
    </xf>
    <xf numFmtId="38" fontId="24" fillId="0" borderId="123" xfId="35" applyFont="1" applyFill="1" applyBorder="1" applyAlignment="1">
      <alignment horizontal="right"/>
    </xf>
    <xf numFmtId="38" fontId="24" fillId="0" borderId="124" xfId="35" applyFont="1" applyFill="1" applyBorder="1" applyAlignment="1">
      <alignment horizontal="right"/>
    </xf>
    <xf numFmtId="38" fontId="24" fillId="0" borderId="125" xfId="35" applyFont="1" applyFill="1" applyBorder="1" applyAlignment="1">
      <alignment horizontal="right"/>
    </xf>
    <xf numFmtId="38" fontId="78" fillId="0" borderId="127" xfId="35" applyFont="1" applyFill="1" applyBorder="1" applyAlignment="1">
      <alignment horizontal="center"/>
    </xf>
    <xf numFmtId="38" fontId="78" fillId="0" borderId="128" xfId="35" applyFont="1" applyFill="1" applyBorder="1" applyAlignment="1">
      <alignment horizontal="center"/>
    </xf>
    <xf numFmtId="38" fontId="78" fillId="0" borderId="129" xfId="35" applyFont="1" applyFill="1" applyBorder="1" applyAlignment="1">
      <alignment horizontal="center"/>
    </xf>
    <xf numFmtId="38" fontId="78" fillId="0" borderId="130" xfId="35" applyFont="1" applyFill="1" applyBorder="1" applyAlignment="1">
      <alignment horizontal="center"/>
    </xf>
    <xf numFmtId="38" fontId="78" fillId="0" borderId="131" xfId="35" applyFont="1" applyFill="1" applyBorder="1" applyAlignment="1">
      <alignment horizontal="center"/>
    </xf>
    <xf numFmtId="38" fontId="78" fillId="0" borderId="132" xfId="35" applyFont="1" applyFill="1" applyBorder="1" applyAlignment="1">
      <alignment horizontal="center"/>
    </xf>
    <xf numFmtId="38" fontId="78" fillId="0" borderId="133" xfId="35" applyFont="1" applyFill="1" applyBorder="1" applyAlignment="1">
      <alignment horizontal="center"/>
    </xf>
    <xf numFmtId="38" fontId="78" fillId="0" borderId="11" xfId="35" applyFont="1" applyFill="1" applyBorder="1" applyAlignment="1">
      <alignment horizontal="center"/>
    </xf>
    <xf numFmtId="38" fontId="78" fillId="0" borderId="134" xfId="35" applyFont="1" applyFill="1" applyBorder="1" applyAlignment="1">
      <alignment horizontal="center"/>
    </xf>
    <xf numFmtId="38" fontId="78" fillId="0" borderId="135" xfId="35" applyFont="1" applyFill="1" applyBorder="1" applyAlignment="1">
      <alignment horizontal="center"/>
    </xf>
    <xf numFmtId="38" fontId="78" fillId="0" borderId="136" xfId="35" applyFont="1" applyFill="1" applyBorder="1" applyAlignment="1">
      <alignment horizontal="center"/>
    </xf>
    <xf numFmtId="38" fontId="78" fillId="0" borderId="137" xfId="35" applyFont="1" applyFill="1" applyBorder="1" applyAlignment="1">
      <alignment horizontal="center"/>
    </xf>
    <xf numFmtId="38" fontId="24" fillId="24" borderId="139" xfId="35" applyFont="1" applyFill="1" applyBorder="1" applyAlignment="1">
      <alignment horizontal="center" vertical="center"/>
    </xf>
    <xf numFmtId="38" fontId="78" fillId="0" borderId="142" xfId="35" applyFont="1" applyFill="1" applyBorder="1" applyAlignment="1">
      <alignment horizontal="center" vertical="center"/>
    </xf>
    <xf numFmtId="38" fontId="77" fillId="0" borderId="140" xfId="35" applyFont="1" applyFill="1" applyBorder="1" applyAlignment="1">
      <alignment horizontal="center" vertical="center"/>
    </xf>
    <xf numFmtId="38" fontId="77" fillId="0" borderId="139" xfId="35" applyFont="1" applyFill="1" applyBorder="1" applyAlignment="1">
      <alignment horizontal="center" vertical="center"/>
    </xf>
    <xf numFmtId="38" fontId="24" fillId="0" borderId="143" xfId="35" applyFont="1" applyFill="1" applyBorder="1" applyAlignment="1">
      <alignment horizontal="center" vertical="center"/>
    </xf>
    <xf numFmtId="0" fontId="118" fillId="0" borderId="146" xfId="0" applyFont="1" applyBorder="1" applyAlignment="1">
      <alignment horizontal="justify" vertical="top" wrapText="1"/>
    </xf>
    <xf numFmtId="0" fontId="118" fillId="0" borderId="147" xfId="0" applyFont="1" applyBorder="1" applyAlignment="1">
      <alignment horizontal="justify" vertical="top" wrapText="1"/>
    </xf>
    <xf numFmtId="0" fontId="9" fillId="0" borderId="0" xfId="47"/>
    <xf numFmtId="0" fontId="85" fillId="24" borderId="0" xfId="47" applyFont="1" applyFill="1"/>
    <xf numFmtId="0" fontId="9" fillId="0" borderId="0" xfId="47" applyAlignment="1">
      <alignment horizontal="center"/>
    </xf>
    <xf numFmtId="0" fontId="9" fillId="0" borderId="0" xfId="47" applyAlignment="1">
      <alignment horizontal="right"/>
    </xf>
    <xf numFmtId="0" fontId="16" fillId="0" borderId="0" xfId="47" applyFont="1" applyAlignment="1">
      <alignment vertical="top"/>
    </xf>
    <xf numFmtId="0" fontId="23" fillId="0" borderId="0" xfId="47" applyFont="1" applyAlignment="1">
      <alignment vertical="top"/>
    </xf>
    <xf numFmtId="0" fontId="9" fillId="0" borderId="15" xfId="47" applyBorder="1" applyAlignment="1">
      <alignment horizontal="right"/>
    </xf>
    <xf numFmtId="0" fontId="20" fillId="0" borderId="15" xfId="47" applyFont="1" applyBorder="1" applyAlignment="1">
      <alignment horizontal="center"/>
    </xf>
    <xf numFmtId="0" fontId="20" fillId="0" borderId="15" xfId="47" applyFont="1" applyBorder="1" applyAlignment="1">
      <alignment horizontal="right" shrinkToFit="1"/>
    </xf>
    <xf numFmtId="0" fontId="13" fillId="0" borderId="0" xfId="47" applyFont="1" applyAlignment="1">
      <alignment vertical="top"/>
    </xf>
    <xf numFmtId="0" fontId="9" fillId="0" borderId="0" xfId="47" applyAlignment="1">
      <alignment vertical="top"/>
    </xf>
    <xf numFmtId="0" fontId="9" fillId="0" borderId="0" xfId="47" applyAlignment="1">
      <alignment horizontal="center" vertical="top"/>
    </xf>
    <xf numFmtId="0" fontId="20" fillId="0" borderId="0" xfId="47" applyFont="1"/>
    <xf numFmtId="0" fontId="20" fillId="0" borderId="15" xfId="47" applyFont="1" applyBorder="1" applyAlignment="1">
      <alignment horizontal="center" vertical="top"/>
    </xf>
    <xf numFmtId="0" fontId="20" fillId="0" borderId="19" xfId="47" applyFont="1" applyBorder="1" applyAlignment="1">
      <alignment horizontal="right" vertical="top"/>
    </xf>
    <xf numFmtId="0" fontId="20" fillId="0" borderId="15" xfId="47" applyFont="1" applyBorder="1" applyAlignment="1">
      <alignment horizontal="right" vertical="top"/>
    </xf>
    <xf numFmtId="0" fontId="21" fillId="0" borderId="153" xfId="47" applyFont="1" applyBorder="1" applyAlignment="1">
      <alignment vertical="top"/>
    </xf>
    <xf numFmtId="0" fontId="20" fillId="0" borderId="19" xfId="47" applyFont="1" applyBorder="1" applyAlignment="1">
      <alignment horizontal="right" vertical="top" shrinkToFit="1"/>
    </xf>
    <xf numFmtId="0" fontId="21" fillId="0" borderId="0" xfId="47" applyFont="1" applyAlignment="1">
      <alignment vertical="top"/>
    </xf>
    <xf numFmtId="0" fontId="20" fillId="0" borderId="29" xfId="47" applyFont="1" applyBorder="1" applyAlignment="1">
      <alignment horizontal="right" vertical="top" shrinkToFit="1"/>
    </xf>
    <xf numFmtId="0" fontId="20" fillId="0" borderId="0" xfId="47" applyFont="1" applyAlignment="1">
      <alignment vertical="top"/>
    </xf>
    <xf numFmtId="0" fontId="20" fillId="0" borderId="18" xfId="47" applyFont="1" applyBorder="1" applyAlignment="1">
      <alignment horizontal="left" vertical="top"/>
    </xf>
    <xf numFmtId="0" fontId="20" fillId="0" borderId="30" xfId="47" applyFont="1" applyBorder="1" applyAlignment="1">
      <alignment horizontal="left" vertical="top"/>
    </xf>
    <xf numFmtId="0" fontId="20" fillId="0" borderId="18" xfId="47" applyFont="1" applyBorder="1" applyAlignment="1">
      <alignment vertical="top"/>
    </xf>
    <xf numFmtId="0" fontId="20" fillId="0" borderId="30" xfId="47" applyFont="1" applyBorder="1" applyAlignment="1">
      <alignment vertical="top"/>
    </xf>
    <xf numFmtId="0" fontId="20" fillId="0" borderId="30" xfId="47" applyFont="1" applyBorder="1" applyAlignment="1">
      <alignment horizontal="right" vertical="top"/>
    </xf>
    <xf numFmtId="0" fontId="20" fillId="0" borderId="29" xfId="47" applyFont="1" applyBorder="1"/>
    <xf numFmtId="0" fontId="20" fillId="0" borderId="0" xfId="47" applyFont="1" applyAlignment="1">
      <alignment horizontal="justify"/>
    </xf>
    <xf numFmtId="0" fontId="20" fillId="0" borderId="106" xfId="47" applyFont="1" applyBorder="1" applyAlignment="1">
      <alignment horizontal="center" vertical="top"/>
    </xf>
    <xf numFmtId="0" fontId="20" fillId="0" borderId="106" xfId="47" applyFont="1" applyBorder="1" applyAlignment="1">
      <alignment horizontal="right" vertical="top"/>
    </xf>
    <xf numFmtId="0" fontId="20" fillId="0" borderId="0" xfId="47" applyFont="1" applyAlignment="1">
      <alignment horizontal="center"/>
    </xf>
    <xf numFmtId="0" fontId="20" fillId="0" borderId="16" xfId="47" applyFont="1" applyBorder="1" applyAlignment="1">
      <alignment horizontal="center" vertical="center" textRotation="255" shrinkToFit="1"/>
    </xf>
    <xf numFmtId="0" fontId="20" fillId="0" borderId="15" xfId="47" applyFont="1" applyBorder="1"/>
    <xf numFmtId="38" fontId="20" fillId="0" borderId="15" xfId="47" applyNumberFormat="1" applyFont="1" applyBorder="1"/>
    <xf numFmtId="0" fontId="20" fillId="0" borderId="24" xfId="47" applyFont="1" applyBorder="1" applyAlignment="1">
      <alignment horizontal="center" vertical="center" textRotation="255" shrinkToFit="1"/>
    </xf>
    <xf numFmtId="0" fontId="20" fillId="0" borderId="60" xfId="47" applyFont="1" applyBorder="1"/>
    <xf numFmtId="0" fontId="20" fillId="0" borderId="0" xfId="47" applyFont="1" applyAlignment="1">
      <alignment horizontal="center" vertical="center" textRotation="255" shrinkToFit="1"/>
    </xf>
    <xf numFmtId="0" fontId="20" fillId="0" borderId="22" xfId="47" applyFont="1" applyBorder="1"/>
    <xf numFmtId="0" fontId="64" fillId="0" borderId="0" xfId="47" applyFont="1"/>
    <xf numFmtId="0" fontId="9" fillId="0" borderId="29" xfId="47" applyBorder="1"/>
    <xf numFmtId="0" fontId="9" fillId="0" borderId="15" xfId="47" applyBorder="1" applyAlignment="1">
      <alignment horizontal="center"/>
    </xf>
    <xf numFmtId="0" fontId="9" fillId="0" borderId="22" xfId="47" applyBorder="1"/>
    <xf numFmtId="0" fontId="21" fillId="0" borderId="0" xfId="47" applyFont="1"/>
    <xf numFmtId="0" fontId="85" fillId="0" borderId="0" xfId="47" applyFont="1" applyAlignment="1">
      <alignment vertical="top"/>
    </xf>
    <xf numFmtId="0" fontId="85" fillId="0" borderId="0" xfId="47" applyFont="1" applyAlignment="1">
      <alignment horizontal="left" vertical="top"/>
    </xf>
    <xf numFmtId="0" fontId="63" fillId="0" borderId="0" xfId="47" applyFont="1" applyAlignment="1">
      <alignment vertical="top"/>
    </xf>
    <xf numFmtId="0" fontId="85" fillId="0" borderId="0" xfId="47" applyFont="1" applyAlignment="1">
      <alignment horizontal="center" vertical="top"/>
    </xf>
    <xf numFmtId="0" fontId="111" fillId="0" borderId="60" xfId="47" applyFont="1" applyBorder="1" applyAlignment="1">
      <alignment horizontal="center" vertical="top" wrapText="1"/>
    </xf>
    <xf numFmtId="0" fontId="111" fillId="0" borderId="16" xfId="47" applyFont="1" applyBorder="1" applyAlignment="1">
      <alignment horizontal="center" vertical="top" wrapText="1"/>
    </xf>
    <xf numFmtId="0" fontId="63" fillId="0" borderId="0" xfId="47" applyFont="1" applyAlignment="1">
      <alignment horizontal="center" vertical="top"/>
    </xf>
    <xf numFmtId="0" fontId="20" fillId="0" borderId="0" xfId="47" applyFont="1" applyAlignment="1">
      <alignment horizontal="right"/>
    </xf>
    <xf numFmtId="0" fontId="20" fillId="25" borderId="15" xfId="47" applyFont="1" applyFill="1" applyBorder="1"/>
    <xf numFmtId="0" fontId="63" fillId="0" borderId="0" xfId="47" applyFont="1" applyAlignment="1">
      <alignment horizontal="right" vertical="top"/>
    </xf>
    <xf numFmtId="0" fontId="9" fillId="25" borderId="0" xfId="47" applyFill="1"/>
    <xf numFmtId="0" fontId="20" fillId="0" borderId="15" xfId="47" applyFont="1" applyBorder="1" applyAlignment="1">
      <alignment horizontal="center" vertical="center" wrapText="1"/>
    </xf>
    <xf numFmtId="0" fontId="24" fillId="0" borderId="15" xfId="47" applyFont="1" applyBorder="1" applyAlignment="1">
      <alignment horizontal="center" vertical="center" wrapText="1"/>
    </xf>
    <xf numFmtId="0" fontId="86" fillId="0" borderId="0" xfId="47" applyFont="1" applyAlignment="1">
      <alignment horizontal="left" vertical="top" wrapText="1"/>
    </xf>
    <xf numFmtId="38" fontId="20" fillId="0" borderId="15" xfId="35" applyFont="1" applyFill="1" applyBorder="1" applyAlignment="1">
      <alignment vertical="center" wrapText="1"/>
    </xf>
    <xf numFmtId="0" fontId="9" fillId="0" borderId="19" xfId="47" applyBorder="1"/>
    <xf numFmtId="0" fontId="0" fillId="0" borderId="18" xfId="47" applyFont="1" applyBorder="1"/>
    <xf numFmtId="0" fontId="20" fillId="0" borderId="30" xfId="47" applyFont="1" applyBorder="1" applyAlignment="1">
      <alignment horizontal="center"/>
    </xf>
    <xf numFmtId="0" fontId="21" fillId="0" borderId="0" xfId="47" applyFont="1" applyAlignment="1">
      <alignment horizontal="center" vertical="center" wrapText="1"/>
    </xf>
    <xf numFmtId="0" fontId="20" fillId="0" borderId="154" xfId="47" applyFont="1" applyBorder="1" applyAlignment="1">
      <alignment horizontal="center"/>
    </xf>
    <xf numFmtId="0" fontId="20" fillId="0" borderId="110" xfId="47" applyFont="1" applyBorder="1" applyAlignment="1">
      <alignment horizontal="right"/>
    </xf>
    <xf numFmtId="0" fontId="20" fillId="0" borderId="155" xfId="47" applyFont="1" applyBorder="1" applyAlignment="1">
      <alignment horizontal="center"/>
    </xf>
    <xf numFmtId="0" fontId="20" fillId="0" borderId="115" xfId="47" applyFont="1" applyBorder="1" applyAlignment="1">
      <alignment horizontal="center"/>
    </xf>
    <xf numFmtId="0" fontId="20" fillId="0" borderId="114" xfId="47" applyFont="1" applyBorder="1" applyAlignment="1">
      <alignment horizontal="center"/>
    </xf>
    <xf numFmtId="0" fontId="21" fillId="0" borderId="29" xfId="47" applyFont="1" applyBorder="1" applyAlignment="1">
      <alignment horizontal="center" vertical="center" wrapText="1"/>
    </xf>
    <xf numFmtId="0" fontId="21" fillId="0" borderId="156" xfId="47" applyFont="1" applyBorder="1" applyAlignment="1">
      <alignment horizontal="center"/>
    </xf>
    <xf numFmtId="0" fontId="20" fillId="0" borderId="24" xfId="47" applyFont="1" applyBorder="1" applyAlignment="1">
      <alignment horizontal="center"/>
    </xf>
    <xf numFmtId="0" fontId="9" fillId="0" borderId="0" xfId="47" applyAlignment="1">
      <alignment horizontal="left" vertical="top"/>
    </xf>
    <xf numFmtId="0" fontId="20" fillId="0" borderId="157" xfId="47" applyFont="1" applyBorder="1" applyAlignment="1">
      <alignment horizontal="justify"/>
    </xf>
    <xf numFmtId="0" fontId="20" fillId="0" borderId="112" xfId="47" applyFont="1" applyBorder="1" applyAlignment="1">
      <alignment horizontal="center"/>
    </xf>
    <xf numFmtId="0" fontId="21" fillId="0" borderId="18" xfId="47" applyFont="1" applyBorder="1" applyAlignment="1">
      <alignment horizontal="center"/>
    </xf>
    <xf numFmtId="0" fontId="17" fillId="0" borderId="0" xfId="47" applyFont="1"/>
    <xf numFmtId="0" fontId="20" fillId="0" borderId="153" xfId="47" applyFont="1" applyBorder="1" applyAlignment="1">
      <alignment horizontal="center"/>
    </xf>
    <xf numFmtId="0" fontId="20" fillId="0" borderId="106" xfId="47" applyFont="1" applyBorder="1" applyAlignment="1">
      <alignment horizontal="center"/>
    </xf>
    <xf numFmtId="0" fontId="20" fillId="0" borderId="28" xfId="47" applyFont="1" applyBorder="1" applyAlignment="1">
      <alignment horizontal="center"/>
    </xf>
    <xf numFmtId="0" fontId="20" fillId="0" borderId="60" xfId="47" applyFont="1" applyBorder="1" applyAlignment="1">
      <alignment horizontal="center"/>
    </xf>
    <xf numFmtId="0" fontId="20" fillId="0" borderId="16" xfId="47" applyFont="1" applyBorder="1" applyAlignment="1">
      <alignment horizontal="center"/>
    </xf>
    <xf numFmtId="0" fontId="20" fillId="0" borderId="16" xfId="47" applyFont="1" applyBorder="1" applyAlignment="1">
      <alignment horizontal="center" wrapText="1"/>
    </xf>
    <xf numFmtId="0" fontId="25" fillId="0" borderId="16" xfId="47" applyFont="1" applyBorder="1" applyAlignment="1">
      <alignment horizontal="center" wrapText="1"/>
    </xf>
    <xf numFmtId="0" fontId="20" fillId="0" borderId="0" xfId="47" applyFont="1" applyAlignment="1">
      <alignment horizontal="center" vertical="center" wrapText="1"/>
    </xf>
    <xf numFmtId="0" fontId="20" fillId="0" borderId="22" xfId="47" applyFont="1" applyBorder="1" applyAlignment="1">
      <alignment horizontal="center"/>
    </xf>
    <xf numFmtId="0" fontId="20" fillId="0" borderId="29" xfId="47" applyFont="1" applyBorder="1" applyAlignment="1">
      <alignment horizontal="center"/>
    </xf>
    <xf numFmtId="0" fontId="20" fillId="0" borderId="0" xfId="47" applyFont="1" applyAlignment="1">
      <alignment horizontal="center" wrapText="1"/>
    </xf>
    <xf numFmtId="0" fontId="20" fillId="0" borderId="61" xfId="47" applyFont="1" applyBorder="1" applyAlignment="1">
      <alignment horizontal="center"/>
    </xf>
    <xf numFmtId="0" fontId="20" fillId="0" borderId="158" xfId="47" applyFont="1" applyBorder="1" applyAlignment="1">
      <alignment horizontal="right"/>
    </xf>
    <xf numFmtId="0" fontId="20" fillId="0" borderId="62" xfId="47" applyFont="1" applyBorder="1" applyAlignment="1">
      <alignment horizontal="center"/>
    </xf>
    <xf numFmtId="0" fontId="20" fillId="0" borderId="113" xfId="47" applyFont="1" applyBorder="1" applyAlignment="1">
      <alignment horizontal="right"/>
    </xf>
    <xf numFmtId="0" fontId="21" fillId="0" borderId="0" xfId="47" applyFont="1" applyAlignment="1">
      <alignment horizontal="justify"/>
    </xf>
    <xf numFmtId="0" fontId="20" fillId="0" borderId="62" xfId="47" applyFont="1" applyBorder="1" applyAlignment="1">
      <alignment horizontal="center" wrapText="1"/>
    </xf>
    <xf numFmtId="0" fontId="20" fillId="0" borderId="34" xfId="47" applyFont="1" applyBorder="1" applyAlignment="1">
      <alignment horizontal="center"/>
    </xf>
    <xf numFmtId="0" fontId="20" fillId="0" borderId="33" xfId="47" applyFont="1" applyBorder="1" applyAlignment="1">
      <alignment horizontal="right"/>
    </xf>
    <xf numFmtId="0" fontId="20" fillId="0" borderId="159" xfId="47" applyFont="1" applyBorder="1" applyAlignment="1">
      <alignment horizontal="right"/>
    </xf>
    <xf numFmtId="0" fontId="20" fillId="0" borderId="34" xfId="47" applyFont="1" applyBorder="1" applyAlignment="1">
      <alignment horizontal="justify"/>
    </xf>
    <xf numFmtId="0" fontId="20" fillId="0" borderId="156" xfId="47" applyFont="1" applyBorder="1" applyAlignment="1">
      <alignment horizontal="right"/>
    </xf>
    <xf numFmtId="0" fontId="20" fillId="0" borderId="158" xfId="47" applyFont="1" applyBorder="1" applyAlignment="1">
      <alignment horizontal="center"/>
    </xf>
    <xf numFmtId="0" fontId="20" fillId="0" borderId="31" xfId="47" applyFont="1" applyBorder="1" applyAlignment="1">
      <alignment horizontal="right"/>
    </xf>
    <xf numFmtId="0" fontId="20" fillId="0" borderId="27" xfId="47" applyFont="1" applyBorder="1" applyAlignment="1">
      <alignment horizontal="right"/>
    </xf>
    <xf numFmtId="0" fontId="20" fillId="0" borderId="159" xfId="47" applyFont="1" applyBorder="1" applyAlignment="1">
      <alignment horizontal="center"/>
    </xf>
    <xf numFmtId="0" fontId="24" fillId="0" borderId="30" xfId="47" applyFont="1" applyBorder="1" applyAlignment="1">
      <alignment horizontal="center"/>
    </xf>
    <xf numFmtId="0" fontId="20" fillId="0" borderId="160" xfId="47" applyFont="1" applyBorder="1" applyAlignment="1">
      <alignment horizontal="right"/>
    </xf>
    <xf numFmtId="0" fontId="24" fillId="0" borderId="158" xfId="47" applyFont="1" applyBorder="1" applyAlignment="1">
      <alignment horizontal="center"/>
    </xf>
    <xf numFmtId="0" fontId="24" fillId="0" borderId="159" xfId="47" applyFont="1" applyBorder="1" applyAlignment="1">
      <alignment horizontal="center"/>
    </xf>
    <xf numFmtId="0" fontId="13" fillId="0" borderId="29" xfId="47" applyFont="1" applyBorder="1" applyAlignment="1">
      <alignment horizontal="justify"/>
    </xf>
    <xf numFmtId="0" fontId="13" fillId="0" borderId="24" xfId="47" applyFont="1" applyBorder="1" applyAlignment="1">
      <alignment horizontal="justify"/>
    </xf>
    <xf numFmtId="178" fontId="104" fillId="0" borderId="0" xfId="47" applyNumberFormat="1" applyFont="1"/>
    <xf numFmtId="0" fontId="39" fillId="0" borderId="0" xfId="47" applyFont="1"/>
    <xf numFmtId="0" fontId="9" fillId="0" borderId="31" xfId="47" applyBorder="1" applyAlignment="1">
      <alignment horizontal="center"/>
    </xf>
    <xf numFmtId="0" fontId="9" fillId="0" borderId="31" xfId="47" applyBorder="1"/>
    <xf numFmtId="0" fontId="9" fillId="0" borderId="32" xfId="47" applyBorder="1" applyAlignment="1">
      <alignment horizontal="center"/>
    </xf>
    <xf numFmtId="0" fontId="9" fillId="0" borderId="33" xfId="47" applyBorder="1" applyAlignment="1">
      <alignment horizontal="center"/>
    </xf>
    <xf numFmtId="0" fontId="9" fillId="26" borderId="15" xfId="47" applyFill="1" applyBorder="1" applyAlignment="1">
      <alignment horizontal="center"/>
    </xf>
    <xf numFmtId="0" fontId="9" fillId="0" borderId="33" xfId="47" applyBorder="1"/>
    <xf numFmtId="0" fontId="39" fillId="0" borderId="161" xfId="47" applyFont="1" applyBorder="1" applyAlignment="1">
      <alignment vertical="top"/>
    </xf>
    <xf numFmtId="0" fontId="20" fillId="0" borderId="31" xfId="47" applyFont="1" applyBorder="1" applyAlignment="1">
      <alignment horizontal="center" vertical="top"/>
    </xf>
    <xf numFmtId="0" fontId="20" fillId="0" borderId="32" xfId="47" applyFont="1" applyBorder="1" applyAlignment="1">
      <alignment horizontal="center" vertical="top"/>
    </xf>
    <xf numFmtId="0" fontId="20" fillId="0" borderId="33" xfId="47" applyFont="1" applyBorder="1" applyAlignment="1">
      <alignment horizontal="center" vertical="top"/>
    </xf>
    <xf numFmtId="0" fontId="20" fillId="0" borderId="112" xfId="47" applyFont="1" applyBorder="1" applyAlignment="1">
      <alignment horizontal="center" vertical="top"/>
    </xf>
    <xf numFmtId="0" fontId="20" fillId="0" borderId="27" xfId="47" applyFont="1" applyBorder="1" applyAlignment="1">
      <alignment horizontal="center" vertical="top"/>
    </xf>
    <xf numFmtId="0" fontId="9" fillId="24" borderId="0" xfId="49" applyFill="1"/>
    <xf numFmtId="0" fontId="9" fillId="24" borderId="0" xfId="49" applyFill="1" applyAlignment="1">
      <alignment horizontal="center" vertical="center"/>
    </xf>
    <xf numFmtId="0" fontId="9" fillId="24" borderId="15" xfId="49" applyFill="1" applyBorder="1" applyAlignment="1">
      <alignment horizontal="center"/>
    </xf>
    <xf numFmtId="31" fontId="39" fillId="24" borderId="0" xfId="49" applyNumberFormat="1" applyFont="1" applyFill="1" applyAlignment="1">
      <alignment horizontal="center" vertical="center"/>
    </xf>
    <xf numFmtId="0" fontId="39" fillId="24" borderId="120" xfId="49" applyFont="1" applyFill="1" applyBorder="1" applyAlignment="1">
      <alignment horizontal="center" vertical="center" wrapText="1"/>
    </xf>
    <xf numFmtId="0" fontId="39" fillId="24" borderId="120" xfId="49" applyFont="1" applyFill="1" applyBorder="1" applyAlignment="1">
      <alignment horizontal="center" wrapText="1"/>
    </xf>
    <xf numFmtId="0" fontId="9" fillId="24" borderId="145" xfId="49" applyFill="1" applyBorder="1" applyAlignment="1">
      <alignment horizontal="center" vertical="center" wrapText="1"/>
    </xf>
    <xf numFmtId="0" fontId="9" fillId="24" borderId="51" xfId="49" applyFill="1" applyBorder="1" applyAlignment="1">
      <alignment horizontal="center" vertical="center"/>
    </xf>
    <xf numFmtId="0" fontId="9" fillId="24" borderId="162" xfId="49" applyFill="1" applyBorder="1" applyAlignment="1">
      <alignment horizontal="center" vertical="center"/>
    </xf>
    <xf numFmtId="0" fontId="9" fillId="24" borderId="163" xfId="49" applyFill="1" applyBorder="1" applyAlignment="1">
      <alignment horizontal="center" vertical="center"/>
    </xf>
    <xf numFmtId="0" fontId="9" fillId="24" borderId="164" xfId="49" applyFill="1" applyBorder="1" applyAlignment="1">
      <alignment horizontal="center" vertical="center"/>
    </xf>
    <xf numFmtId="0" fontId="9" fillId="24" borderId="165" xfId="49" applyFill="1" applyBorder="1" applyAlignment="1">
      <alignment horizontal="center" vertical="center"/>
    </xf>
    <xf numFmtId="0" fontId="9" fillId="24" borderId="102" xfId="49" applyFill="1" applyBorder="1" applyAlignment="1">
      <alignment horizontal="center" vertical="center" wrapText="1"/>
    </xf>
    <xf numFmtId="0" fontId="39" fillId="24" borderId="166" xfId="49" applyFont="1" applyFill="1" applyBorder="1" applyAlignment="1">
      <alignment horizontal="center" wrapText="1"/>
    </xf>
    <xf numFmtId="0" fontId="20" fillId="24" borderId="167" xfId="49" applyFont="1" applyFill="1" applyBorder="1" applyAlignment="1">
      <alignment horizontal="center"/>
    </xf>
    <xf numFmtId="0" fontId="20" fillId="24" borderId="168" xfId="49" applyFont="1" applyFill="1" applyBorder="1" applyAlignment="1">
      <alignment horizontal="center"/>
    </xf>
    <xf numFmtId="0" fontId="20" fillId="24" borderId="169" xfId="49" applyFont="1" applyFill="1" applyBorder="1" applyAlignment="1">
      <alignment horizontal="center"/>
    </xf>
    <xf numFmtId="0" fontId="20" fillId="24" borderId="170" xfId="49" applyFont="1" applyFill="1" applyBorder="1" applyAlignment="1">
      <alignment horizontal="center"/>
    </xf>
    <xf numFmtId="0" fontId="20" fillId="24" borderId="171" xfId="49" applyFont="1" applyFill="1" applyBorder="1" applyAlignment="1">
      <alignment horizontal="center"/>
    </xf>
    <xf numFmtId="0" fontId="9" fillId="24" borderId="172" xfId="49" applyFill="1" applyBorder="1" applyAlignment="1">
      <alignment horizontal="left"/>
    </xf>
    <xf numFmtId="0" fontId="9" fillId="24" borderId="0" xfId="49" applyFill="1" applyAlignment="1">
      <alignment horizontal="left"/>
    </xf>
    <xf numFmtId="38" fontId="9" fillId="24" borderId="0" xfId="49" applyNumberFormat="1" applyFill="1" applyAlignment="1">
      <alignment horizontal="right"/>
    </xf>
    <xf numFmtId="0" fontId="9" fillId="24" borderId="16" xfId="49" applyFill="1" applyBorder="1" applyAlignment="1">
      <alignment horizontal="left"/>
    </xf>
    <xf numFmtId="0" fontId="9" fillId="25" borderId="173" xfId="49" applyFill="1" applyBorder="1" applyAlignment="1">
      <alignment horizontal="center"/>
    </xf>
    <xf numFmtId="0" fontId="20" fillId="24" borderId="36" xfId="49" applyFont="1" applyFill="1" applyBorder="1" applyAlignment="1">
      <alignment horizontal="center"/>
    </xf>
    <xf numFmtId="0" fontId="20" fillId="24" borderId="37" xfId="49" applyFont="1" applyFill="1" applyBorder="1" applyAlignment="1">
      <alignment horizontal="center"/>
    </xf>
    <xf numFmtId="0" fontId="20" fillId="24" borderId="38" xfId="49" applyFont="1" applyFill="1" applyBorder="1" applyAlignment="1">
      <alignment horizontal="center"/>
    </xf>
    <xf numFmtId="0" fontId="20" fillId="24" borderId="89" xfId="49" applyFont="1" applyFill="1" applyBorder="1" applyAlignment="1">
      <alignment horizontal="center"/>
    </xf>
    <xf numFmtId="0" fontId="20" fillId="24" borderId="82" xfId="49" applyFont="1" applyFill="1" applyBorder="1" applyAlignment="1">
      <alignment horizontal="center"/>
    </xf>
    <xf numFmtId="0" fontId="9" fillId="25" borderId="172" xfId="49" applyFill="1" applyBorder="1" applyAlignment="1">
      <alignment horizontal="right"/>
    </xf>
    <xf numFmtId="0" fontId="9" fillId="24" borderId="16" xfId="49" applyFill="1" applyBorder="1"/>
    <xf numFmtId="0" fontId="20" fillId="24" borderId="36" xfId="49" applyFont="1" applyFill="1" applyBorder="1" applyAlignment="1">
      <alignment horizontal="center" vertical="top" wrapText="1"/>
    </xf>
    <xf numFmtId="0" fontId="9" fillId="24" borderId="173" xfId="49" applyFill="1" applyBorder="1" applyAlignment="1">
      <alignment horizontal="center"/>
    </xf>
    <xf numFmtId="0" fontId="9" fillId="24" borderId="172" xfId="49" applyFill="1" applyBorder="1"/>
    <xf numFmtId="0" fontId="9" fillId="24" borderId="0" xfId="49" applyFill="1" applyAlignment="1">
      <alignment horizontal="right"/>
    </xf>
    <xf numFmtId="0" fontId="9" fillId="0" borderId="0" xfId="49" applyAlignment="1">
      <alignment horizontal="right"/>
    </xf>
    <xf numFmtId="9" fontId="9" fillId="25" borderId="0" xfId="28" applyFont="1" applyFill="1" applyBorder="1" applyAlignment="1"/>
    <xf numFmtId="0" fontId="20" fillId="24" borderId="26" xfId="49" applyFont="1" applyFill="1" applyBorder="1" applyAlignment="1">
      <alignment horizontal="right" shrinkToFit="1"/>
    </xf>
    <xf numFmtId="179" fontId="9" fillId="24" borderId="0" xfId="28" applyNumberFormat="1" applyFont="1" applyFill="1" applyBorder="1" applyAlignment="1"/>
    <xf numFmtId="0" fontId="9" fillId="24" borderId="17" xfId="49" applyFill="1" applyBorder="1" applyAlignment="1">
      <alignment horizontal="right"/>
    </xf>
    <xf numFmtId="38" fontId="9" fillId="24" borderId="0" xfId="49" applyNumberFormat="1" applyFill="1"/>
    <xf numFmtId="0" fontId="9" fillId="24" borderId="27" xfId="49" applyFill="1" applyBorder="1" applyAlignment="1">
      <alignment horizontal="left" shrinkToFit="1"/>
    </xf>
    <xf numFmtId="38" fontId="9" fillId="24" borderId="0" xfId="35" applyFont="1" applyFill="1" applyBorder="1" applyAlignment="1"/>
    <xf numFmtId="0" fontId="9" fillId="24" borderId="27" xfId="49" applyFill="1" applyBorder="1" applyAlignment="1">
      <alignment horizontal="right"/>
    </xf>
    <xf numFmtId="0" fontId="9" fillId="24" borderId="145" xfId="49" applyFill="1" applyBorder="1" applyAlignment="1">
      <alignment horizontal="right"/>
    </xf>
    <xf numFmtId="0" fontId="9" fillId="24" borderId="102" xfId="49" applyFill="1" applyBorder="1"/>
    <xf numFmtId="0" fontId="9" fillId="24" borderId="10" xfId="49" applyFill="1" applyBorder="1"/>
    <xf numFmtId="0" fontId="9" fillId="24" borderId="174" xfId="49" applyFill="1" applyBorder="1"/>
    <xf numFmtId="0" fontId="39" fillId="25" borderId="166" xfId="49" applyFont="1" applyFill="1" applyBorder="1" applyAlignment="1">
      <alignment horizontal="center" wrapText="1"/>
    </xf>
    <xf numFmtId="0" fontId="9" fillId="0" borderId="172" xfId="49" applyBorder="1" applyAlignment="1">
      <alignment horizontal="right"/>
    </xf>
    <xf numFmtId="0" fontId="20" fillId="24" borderId="26" xfId="49" applyFont="1" applyFill="1" applyBorder="1" applyAlignment="1">
      <alignment horizontal="right"/>
    </xf>
    <xf numFmtId="0" fontId="20" fillId="24" borderId="27" xfId="49" applyFont="1" applyFill="1" applyBorder="1" applyAlignment="1">
      <alignment horizontal="right"/>
    </xf>
    <xf numFmtId="0" fontId="20" fillId="24" borderId="17" xfId="49" applyFont="1" applyFill="1" applyBorder="1" applyAlignment="1">
      <alignment horizontal="right"/>
    </xf>
    <xf numFmtId="9" fontId="9" fillId="24" borderId="0" xfId="28" applyFont="1" applyFill="1" applyBorder="1" applyAlignment="1"/>
    <xf numFmtId="0" fontId="20" fillId="24" borderId="145" xfId="49" applyFont="1" applyFill="1" applyBorder="1" applyAlignment="1">
      <alignment horizontal="right"/>
    </xf>
    <xf numFmtId="0" fontId="9" fillId="24" borderId="26" xfId="49" applyFill="1" applyBorder="1" applyAlignment="1">
      <alignment horizontal="right"/>
    </xf>
    <xf numFmtId="0" fontId="20" fillId="24" borderId="167" xfId="49" applyFont="1" applyFill="1" applyBorder="1"/>
    <xf numFmtId="0" fontId="20" fillId="24" borderId="168" xfId="49" applyFont="1" applyFill="1" applyBorder="1"/>
    <xf numFmtId="0" fontId="20" fillId="24" borderId="169" xfId="49" applyFont="1" applyFill="1" applyBorder="1"/>
    <xf numFmtId="0" fontId="20" fillId="24" borderId="170" xfId="49" applyFont="1" applyFill="1" applyBorder="1"/>
    <xf numFmtId="0" fontId="20" fillId="24" borderId="171" xfId="49" applyFont="1" applyFill="1" applyBorder="1"/>
    <xf numFmtId="0" fontId="20" fillId="24" borderId="36" xfId="49" applyFont="1" applyFill="1" applyBorder="1"/>
    <xf numFmtId="0" fontId="20" fillId="24" borderId="37" xfId="49" applyFont="1" applyFill="1" applyBorder="1"/>
    <xf numFmtId="0" fontId="20" fillId="24" borderId="38" xfId="49" applyFont="1" applyFill="1" applyBorder="1"/>
    <xf numFmtId="0" fontId="20" fillId="24" borderId="89" xfId="49" applyFont="1" applyFill="1" applyBorder="1"/>
    <xf numFmtId="0" fontId="20" fillId="24" borderId="82" xfId="49" applyFont="1" applyFill="1" applyBorder="1"/>
    <xf numFmtId="0" fontId="9" fillId="25" borderId="16" xfId="49" applyFill="1" applyBorder="1"/>
    <xf numFmtId="0" fontId="20" fillId="24" borderId="36" xfId="49" applyFont="1" applyFill="1" applyBorder="1" applyAlignment="1">
      <alignment vertical="top" wrapText="1"/>
    </xf>
    <xf numFmtId="0" fontId="9" fillId="25" borderId="176" xfId="49" applyFill="1" applyBorder="1" applyAlignment="1">
      <alignment horizontal="center"/>
    </xf>
    <xf numFmtId="9" fontId="9" fillId="25" borderId="16" xfId="28" applyFont="1" applyFill="1" applyBorder="1" applyAlignment="1"/>
    <xf numFmtId="0" fontId="20" fillId="24" borderId="167" xfId="49" applyFont="1" applyFill="1" applyBorder="1" applyAlignment="1">
      <alignment horizontal="left"/>
    </xf>
    <xf numFmtId="0" fontId="20" fillId="24" borderId="170" xfId="49" applyFont="1" applyFill="1" applyBorder="1" applyAlignment="1">
      <alignment horizontal="left"/>
    </xf>
    <xf numFmtId="0" fontId="75" fillId="24" borderId="172" xfId="49" applyFont="1" applyFill="1" applyBorder="1"/>
    <xf numFmtId="0" fontId="75" fillId="24" borderId="0" xfId="49" applyFont="1" applyFill="1"/>
    <xf numFmtId="0" fontId="76" fillId="24" borderId="0" xfId="49" applyFont="1" applyFill="1"/>
    <xf numFmtId="0" fontId="76" fillId="24" borderId="16" xfId="49" applyFont="1" applyFill="1" applyBorder="1"/>
    <xf numFmtId="0" fontId="20" fillId="24" borderId="52" xfId="49" applyFont="1" applyFill="1" applyBorder="1" applyAlignment="1">
      <alignment horizontal="center"/>
    </xf>
    <xf numFmtId="0" fontId="20" fillId="24" borderId="53" xfId="49" applyFont="1" applyFill="1" applyBorder="1" applyAlignment="1">
      <alignment horizontal="center"/>
    </xf>
    <xf numFmtId="0" fontId="20" fillId="24" borderId="54" xfId="49" applyFont="1" applyFill="1" applyBorder="1" applyAlignment="1">
      <alignment horizontal="center"/>
    </xf>
    <xf numFmtId="0" fontId="20" fillId="24" borderId="96" xfId="49" applyFont="1" applyFill="1" applyBorder="1" applyAlignment="1">
      <alignment horizontal="center"/>
    </xf>
    <xf numFmtId="0" fontId="20" fillId="24" borderId="86" xfId="49" applyFont="1" applyFill="1" applyBorder="1" applyAlignment="1">
      <alignment horizontal="center"/>
    </xf>
    <xf numFmtId="0" fontId="20" fillId="24" borderId="36" xfId="49" applyFont="1" applyFill="1" applyBorder="1" applyAlignment="1">
      <alignment horizontal="left"/>
    </xf>
    <xf numFmtId="0" fontId="9" fillId="0" borderId="166" xfId="49" applyBorder="1" applyAlignment="1">
      <alignment horizontal="center" vertical="center" shrinkToFit="1"/>
    </xf>
    <xf numFmtId="0" fontId="9" fillId="24" borderId="172" xfId="49" applyFill="1" applyBorder="1" applyAlignment="1">
      <alignment horizontal="center" vertical="center" wrapText="1"/>
    </xf>
    <xf numFmtId="0" fontId="9" fillId="0" borderId="173" xfId="49" applyBorder="1" applyAlignment="1">
      <alignment horizontal="center" vertical="center" shrinkToFit="1"/>
    </xf>
    <xf numFmtId="0" fontId="9" fillId="0" borderId="145" xfId="49" applyBorder="1" applyAlignment="1">
      <alignment horizontal="center" vertical="center" shrinkToFit="1"/>
    </xf>
    <xf numFmtId="0" fontId="20" fillId="24" borderId="0" xfId="49" applyFont="1" applyFill="1"/>
    <xf numFmtId="0" fontId="17" fillId="24" borderId="0" xfId="52" applyFont="1" applyFill="1"/>
    <xf numFmtId="0" fontId="11" fillId="24" borderId="0" xfId="52" applyFont="1" applyFill="1" applyAlignment="1">
      <alignment horizontal="left"/>
    </xf>
    <xf numFmtId="0" fontId="11" fillId="24" borderId="0" xfId="52" applyFont="1" applyFill="1" applyAlignment="1">
      <alignment horizontal="right"/>
    </xf>
    <xf numFmtId="0" fontId="9" fillId="0" borderId="0" xfId="57"/>
    <xf numFmtId="56" fontId="9" fillId="0" borderId="0" xfId="57" applyNumberFormat="1"/>
    <xf numFmtId="0" fontId="52" fillId="0" borderId="0" xfId="57" applyFont="1"/>
    <xf numFmtId="0" fontId="37" fillId="0" borderId="0" xfId="57" applyFont="1" applyAlignment="1">
      <alignment horizontal="center"/>
    </xf>
    <xf numFmtId="0" fontId="9" fillId="0" borderId="0" xfId="57" applyAlignment="1">
      <alignment horizontal="right" vertical="center"/>
    </xf>
    <xf numFmtId="55" fontId="9" fillId="0" borderId="0" xfId="57" applyNumberFormat="1" applyAlignment="1">
      <alignment horizontal="left" vertical="center"/>
    </xf>
    <xf numFmtId="0" fontId="9" fillId="0" borderId="15" xfId="51" applyBorder="1" applyAlignment="1">
      <alignment horizontal="center" vertical="center"/>
    </xf>
    <xf numFmtId="0" fontId="9" fillId="0" borderId="15" xfId="51" applyBorder="1" applyAlignment="1">
      <alignment horizontal="center" vertical="center" wrapText="1"/>
    </xf>
    <xf numFmtId="0" fontId="9" fillId="0" borderId="15" xfId="29" applyFont="1" applyBorder="1" applyAlignment="1" applyProtection="1"/>
    <xf numFmtId="49" fontId="39" fillId="0" borderId="15" xfId="51" applyNumberFormat="1" applyFont="1" applyBorder="1" applyAlignment="1">
      <alignment horizontal="right" vertical="center"/>
    </xf>
    <xf numFmtId="0" fontId="9" fillId="0" borderId="15" xfId="51" applyBorder="1"/>
    <xf numFmtId="0" fontId="10" fillId="24" borderId="0" xfId="52" applyFont="1" applyFill="1" applyAlignment="1">
      <alignment horizontal="justify"/>
    </xf>
    <xf numFmtId="0" fontId="31" fillId="24" borderId="0" xfId="52" applyFont="1" applyFill="1" applyAlignment="1">
      <alignment horizontal="justify"/>
    </xf>
    <xf numFmtId="0" fontId="50" fillId="24" borderId="0" xfId="52" applyFont="1" applyFill="1" applyAlignment="1">
      <alignment horizontal="center"/>
    </xf>
    <xf numFmtId="0" fontId="67" fillId="24" borderId="0" xfId="52" applyFont="1" applyFill="1"/>
    <xf numFmtId="0" fontId="49" fillId="24" borderId="0" xfId="52" applyFont="1" applyFill="1" applyAlignment="1">
      <alignment horizontal="left"/>
    </xf>
    <xf numFmtId="0" fontId="11" fillId="24" borderId="0" xfId="52" applyFont="1" applyFill="1" applyAlignment="1">
      <alignment horizontal="center"/>
    </xf>
    <xf numFmtId="0" fontId="13" fillId="24" borderId="0" xfId="52" applyFont="1" applyFill="1"/>
    <xf numFmtId="0" fontId="54" fillId="24" borderId="0" xfId="52" applyFont="1" applyFill="1" applyAlignment="1">
      <alignment horizontal="justify"/>
    </xf>
    <xf numFmtId="0" fontId="16" fillId="24" borderId="0" xfId="0" applyFont="1" applyFill="1">
      <alignment vertical="center"/>
    </xf>
    <xf numFmtId="0" fontId="39" fillId="24" borderId="0" xfId="52" applyFont="1" applyFill="1"/>
    <xf numFmtId="0" fontId="16" fillId="24" borderId="0" xfId="52" applyFont="1" applyFill="1" applyAlignment="1">
      <alignment horizontal="justify"/>
    </xf>
    <xf numFmtId="0" fontId="12" fillId="24" borderId="0" xfId="52" applyFont="1" applyFill="1" applyAlignment="1">
      <alignment horizontal="center" vertical="top" wrapText="1"/>
    </xf>
    <xf numFmtId="0" fontId="11" fillId="24" borderId="0" xfId="52" applyFont="1" applyFill="1" applyAlignment="1">
      <alignment horizontal="justify" vertical="top" wrapText="1"/>
    </xf>
    <xf numFmtId="0" fontId="13" fillId="24" borderId="0" xfId="52" applyFont="1" applyFill="1" applyAlignment="1">
      <alignment horizontal="justify"/>
    </xf>
    <xf numFmtId="0" fontId="24" fillId="0" borderId="32" xfId="0" applyFont="1" applyBorder="1">
      <alignment vertical="center"/>
    </xf>
    <xf numFmtId="0" fontId="24" fillId="0" borderId="34" xfId="0" applyFont="1" applyBorder="1">
      <alignment vertical="center"/>
    </xf>
    <xf numFmtId="0" fontId="24" fillId="0" borderId="33" xfId="0" applyFont="1" applyBorder="1">
      <alignment vertical="center"/>
    </xf>
    <xf numFmtId="0" fontId="24" fillId="0" borderId="26" xfId="0" applyFont="1" applyBorder="1">
      <alignment vertical="center"/>
    </xf>
    <xf numFmtId="0" fontId="24" fillId="0" borderId="17" xfId="0" applyFont="1" applyBorder="1">
      <alignment vertical="center"/>
    </xf>
    <xf numFmtId="0" fontId="24" fillId="0" borderId="112" xfId="0" applyFont="1" applyBorder="1">
      <alignment vertical="center"/>
    </xf>
    <xf numFmtId="0" fontId="118" fillId="0" borderId="17" xfId="0" applyFont="1" applyBorder="1" applyAlignment="1">
      <alignment horizontal="justify" vertical="top" wrapText="1"/>
    </xf>
    <xf numFmtId="0" fontId="20" fillId="0" borderId="0" xfId="0" applyFont="1" applyAlignment="1">
      <alignment horizontal="right" vertical="center"/>
    </xf>
    <xf numFmtId="0" fontId="9" fillId="0" borderId="0" xfId="55"/>
    <xf numFmtId="0" fontId="9" fillId="0" borderId="0" xfId="58"/>
    <xf numFmtId="0" fontId="9" fillId="0" borderId="0" xfId="0" applyFont="1" applyAlignment="1">
      <alignment horizontal="left" vertical="center" wrapText="1"/>
    </xf>
    <xf numFmtId="0" fontId="9" fillId="0" borderId="0" xfId="56"/>
    <xf numFmtId="0" fontId="9" fillId="0" borderId="0" xfId="56" applyAlignment="1">
      <alignment wrapText="1"/>
    </xf>
    <xf numFmtId="0" fontId="9" fillId="0" borderId="0" xfId="56" applyAlignment="1">
      <alignment vertical="top"/>
    </xf>
    <xf numFmtId="0" fontId="9" fillId="0" borderId="0" xfId="56" applyAlignment="1">
      <alignment horizontal="left" wrapText="1"/>
    </xf>
    <xf numFmtId="0" fontId="9" fillId="0" borderId="0" xfId="55" applyAlignment="1">
      <alignment horizontal="left" wrapText="1"/>
    </xf>
    <xf numFmtId="0" fontId="38" fillId="0" borderId="0" xfId="55" applyFont="1"/>
    <xf numFmtId="0" fontId="11" fillId="0" borderId="0" xfId="55" applyFont="1"/>
    <xf numFmtId="0" fontId="11" fillId="0" borderId="192" xfId="55" applyFont="1" applyBorder="1" applyAlignment="1">
      <alignment horizontal="center" wrapText="1"/>
    </xf>
    <xf numFmtId="178" fontId="107" fillId="0" borderId="15" xfId="47" applyNumberFormat="1" applyFont="1" applyBorder="1" applyAlignment="1">
      <alignment horizontal="center" vertical="center" wrapText="1"/>
    </xf>
    <xf numFmtId="49" fontId="39" fillId="0" borderId="17" xfId="57" applyNumberFormat="1" applyFont="1" applyBorder="1" applyAlignment="1">
      <alignment horizontal="center" vertical="center"/>
    </xf>
    <xf numFmtId="49" fontId="39" fillId="0" borderId="15" xfId="57" applyNumberFormat="1" applyFont="1" applyBorder="1" applyAlignment="1">
      <alignment horizontal="right" vertical="center"/>
    </xf>
    <xf numFmtId="49" fontId="39" fillId="0" borderId="31" xfId="57" applyNumberFormat="1" applyFont="1" applyBorder="1" applyAlignment="1">
      <alignment horizontal="right" vertical="center"/>
    </xf>
    <xf numFmtId="49" fontId="39" fillId="0" borderId="33" xfId="57" applyNumberFormat="1" applyFont="1" applyBorder="1" applyAlignment="1">
      <alignment horizontal="right" vertical="center"/>
    </xf>
    <xf numFmtId="49" fontId="39" fillId="0" borderId="32" xfId="57" applyNumberFormat="1" applyFont="1" applyBorder="1" applyAlignment="1">
      <alignment horizontal="right" vertical="center"/>
    </xf>
    <xf numFmtId="9" fontId="104" fillId="0" borderId="15" xfId="28" applyFont="1" applyFill="1" applyBorder="1" applyAlignment="1">
      <alignment horizontal="center"/>
    </xf>
    <xf numFmtId="176" fontId="104" fillId="0" borderId="19" xfId="35" applyNumberFormat="1" applyFont="1" applyFill="1" applyBorder="1" applyAlignment="1">
      <alignment horizontal="center"/>
    </xf>
    <xf numFmtId="38" fontId="104" fillId="0" borderId="18" xfId="35" applyFont="1" applyFill="1" applyBorder="1" applyAlignment="1"/>
    <xf numFmtId="0" fontId="24" fillId="0" borderId="15" xfId="47" applyFont="1" applyBorder="1" applyAlignment="1">
      <alignment horizontal="center" wrapText="1"/>
    </xf>
    <xf numFmtId="9" fontId="9" fillId="0" borderId="26" xfId="28" applyBorder="1" applyAlignment="1"/>
    <xf numFmtId="0" fontId="0" fillId="27" borderId="172" xfId="0" applyFill="1" applyBorder="1">
      <alignment vertical="center"/>
    </xf>
    <xf numFmtId="0" fontId="0" fillId="27" borderId="0" xfId="0" applyFill="1">
      <alignment vertical="center"/>
    </xf>
    <xf numFmtId="0" fontId="0" fillId="27" borderId="199" xfId="0" applyFill="1" applyBorder="1">
      <alignment vertical="center"/>
    </xf>
    <xf numFmtId="0" fontId="0" fillId="27" borderId="102" xfId="0" applyFill="1" applyBorder="1">
      <alignment vertical="center"/>
    </xf>
    <xf numFmtId="0" fontId="0" fillId="27" borderId="10" xfId="0" applyFill="1" applyBorder="1">
      <alignment vertical="center"/>
    </xf>
    <xf numFmtId="0" fontId="0" fillId="27" borderId="200" xfId="0" applyFill="1" applyBorder="1">
      <alignment vertical="center"/>
    </xf>
    <xf numFmtId="0" fontId="0" fillId="28" borderId="172" xfId="0" applyFill="1" applyBorder="1">
      <alignment vertical="center"/>
    </xf>
    <xf numFmtId="0" fontId="0" fillId="28" borderId="0" xfId="0" applyFill="1">
      <alignment vertical="center"/>
    </xf>
    <xf numFmtId="0" fontId="0" fillId="28" borderId="199" xfId="0" applyFill="1" applyBorder="1">
      <alignment vertical="center"/>
    </xf>
    <xf numFmtId="0" fontId="0" fillId="28" borderId="102" xfId="0" applyFill="1" applyBorder="1">
      <alignment vertical="center"/>
    </xf>
    <xf numFmtId="0" fontId="0" fillId="28" borderId="10" xfId="0" applyFill="1" applyBorder="1">
      <alignment vertical="center"/>
    </xf>
    <xf numFmtId="0" fontId="0" fillId="28" borderId="200" xfId="0" applyFill="1" applyBorder="1">
      <alignment vertical="center"/>
    </xf>
    <xf numFmtId="0" fontId="0" fillId="26" borderId="172" xfId="0" applyFill="1" applyBorder="1">
      <alignment vertical="center"/>
    </xf>
    <xf numFmtId="0" fontId="0" fillId="26" borderId="0" xfId="0" applyFill="1">
      <alignment vertical="center"/>
    </xf>
    <xf numFmtId="0" fontId="0" fillId="26" borderId="199" xfId="0" applyFill="1" applyBorder="1">
      <alignment vertical="center"/>
    </xf>
    <xf numFmtId="0" fontId="0" fillId="26" borderId="102" xfId="0" applyFill="1" applyBorder="1">
      <alignment vertical="center"/>
    </xf>
    <xf numFmtId="0" fontId="0" fillId="26" borderId="10" xfId="0" applyFill="1" applyBorder="1">
      <alignment vertical="center"/>
    </xf>
    <xf numFmtId="0" fontId="0" fillId="26" borderId="200" xfId="0" applyFill="1" applyBorder="1">
      <alignment vertical="center"/>
    </xf>
    <xf numFmtId="0" fontId="0" fillId="25" borderId="65" xfId="0" applyFill="1" applyBorder="1">
      <alignment vertical="center"/>
    </xf>
    <xf numFmtId="0" fontId="0" fillId="25" borderId="204" xfId="0" applyFill="1" applyBorder="1">
      <alignment vertical="center"/>
    </xf>
    <xf numFmtId="0" fontId="0" fillId="25" borderId="172" xfId="0" applyFill="1" applyBorder="1">
      <alignment vertical="center"/>
    </xf>
    <xf numFmtId="0" fontId="0" fillId="25" borderId="0" xfId="0" applyFill="1">
      <alignment vertical="center"/>
    </xf>
    <xf numFmtId="0" fontId="0" fillId="25" borderId="199" xfId="0" applyFill="1" applyBorder="1">
      <alignment vertical="center"/>
    </xf>
    <xf numFmtId="0" fontId="0" fillId="25" borderId="102" xfId="0" applyFill="1" applyBorder="1">
      <alignment vertical="center"/>
    </xf>
    <xf numFmtId="0" fontId="0" fillId="25" borderId="10" xfId="0" applyFill="1" applyBorder="1">
      <alignment vertical="center"/>
    </xf>
    <xf numFmtId="0" fontId="0" fillId="25" borderId="200" xfId="0" applyFill="1" applyBorder="1">
      <alignment vertical="center"/>
    </xf>
    <xf numFmtId="0" fontId="18" fillId="26" borderId="10" xfId="29" applyFill="1" applyBorder="1" applyAlignment="1" applyProtection="1">
      <alignment horizontal="left" vertical="center"/>
    </xf>
    <xf numFmtId="0" fontId="0" fillId="29" borderId="101" xfId="0" applyFill="1" applyBorder="1">
      <alignment vertical="center"/>
    </xf>
    <xf numFmtId="0" fontId="0" fillId="29" borderId="65" xfId="0" applyFill="1" applyBorder="1">
      <alignment vertical="center"/>
    </xf>
    <xf numFmtId="0" fontId="0" fillId="29" borderId="204" xfId="0" applyFill="1" applyBorder="1">
      <alignment vertical="center"/>
    </xf>
    <xf numFmtId="0" fontId="18" fillId="24" borderId="0" xfId="29" applyFill="1" applyAlignment="1" applyProtection="1">
      <alignment vertical="center"/>
    </xf>
    <xf numFmtId="0" fontId="18" fillId="27" borderId="0" xfId="29" applyFill="1" applyBorder="1" applyAlignment="1" applyProtection="1">
      <alignment horizontal="left" vertical="center" shrinkToFit="1"/>
    </xf>
    <xf numFmtId="0" fontId="9" fillId="0" borderId="0" xfId="47" applyAlignment="1">
      <alignment shrinkToFit="1"/>
    </xf>
    <xf numFmtId="31" fontId="0" fillId="0" borderId="0" xfId="47" applyNumberFormat="1" applyFont="1" applyAlignment="1">
      <alignment shrinkToFit="1"/>
    </xf>
    <xf numFmtId="31" fontId="20" fillId="0" borderId="0" xfId="47" applyNumberFormat="1" applyFont="1" applyAlignment="1">
      <alignment horizontal="center" shrinkToFit="1"/>
    </xf>
    <xf numFmtId="38" fontId="104" fillId="0" borderId="61" xfId="35" applyFont="1" applyFill="1" applyBorder="1" applyAlignment="1">
      <alignment horizontal="right"/>
    </xf>
    <xf numFmtId="38" fontId="20" fillId="0" borderId="110" xfId="35" applyFont="1" applyFill="1" applyBorder="1" applyAlignment="1">
      <alignment horizontal="right"/>
    </xf>
    <xf numFmtId="0" fontId="18" fillId="27" borderId="0" xfId="29" applyFill="1" applyBorder="1" applyAlignment="1" applyProtection="1">
      <alignment horizontal="left" vertical="center"/>
    </xf>
    <xf numFmtId="0" fontId="64" fillId="27" borderId="172" xfId="0" applyFont="1" applyFill="1" applyBorder="1" applyAlignment="1">
      <alignment horizontal="left" vertical="center"/>
    </xf>
    <xf numFmtId="0" fontId="18" fillId="27" borderId="0" xfId="29" applyFill="1" applyBorder="1" applyAlignment="1" applyProtection="1">
      <alignment vertical="center"/>
    </xf>
    <xf numFmtId="0" fontId="18" fillId="27" borderId="0" xfId="29" applyFill="1" applyBorder="1" applyAlignment="1" applyProtection="1">
      <alignment vertical="center" shrinkToFit="1"/>
    </xf>
    <xf numFmtId="0" fontId="64" fillId="27" borderId="0" xfId="0" applyFont="1" applyFill="1">
      <alignment vertical="center"/>
    </xf>
    <xf numFmtId="0" fontId="64" fillId="27" borderId="172" xfId="0" applyFont="1" applyFill="1" applyBorder="1">
      <alignment vertical="center"/>
    </xf>
    <xf numFmtId="0" fontId="64" fillId="26" borderId="172" xfId="0" applyFont="1" applyFill="1" applyBorder="1">
      <alignment vertical="center"/>
    </xf>
    <xf numFmtId="0" fontId="18" fillId="28" borderId="199" xfId="29" applyFill="1" applyBorder="1" applyAlignment="1" applyProtection="1">
      <alignment vertical="center"/>
    </xf>
    <xf numFmtId="0" fontId="22" fillId="28" borderId="65" xfId="0" applyFont="1" applyFill="1" applyBorder="1" applyAlignment="1">
      <alignment vertical="center" shrinkToFit="1"/>
    </xf>
    <xf numFmtId="0" fontId="22" fillId="28" borderId="204" xfId="0" applyFont="1" applyFill="1" applyBorder="1" applyAlignment="1">
      <alignment vertical="center" shrinkToFit="1"/>
    </xf>
    <xf numFmtId="0" fontId="18" fillId="28" borderId="0" xfId="29" applyFill="1" applyBorder="1" applyAlignment="1" applyProtection="1">
      <alignment horizontal="left" vertical="center"/>
    </xf>
    <xf numFmtId="0" fontId="64" fillId="28" borderId="172" xfId="0" applyFont="1" applyFill="1" applyBorder="1">
      <alignment vertical="center"/>
    </xf>
    <xf numFmtId="0" fontId="64" fillId="25" borderId="101" xfId="0" applyFont="1" applyFill="1" applyBorder="1">
      <alignment vertical="center"/>
    </xf>
    <xf numFmtId="0" fontId="64" fillId="28" borderId="101" xfId="0" applyFont="1" applyFill="1" applyBorder="1">
      <alignment vertical="center"/>
    </xf>
    <xf numFmtId="0" fontId="20" fillId="28" borderId="10" xfId="0" applyFont="1" applyFill="1" applyBorder="1">
      <alignment vertical="center"/>
    </xf>
    <xf numFmtId="0" fontId="24" fillId="0" borderId="15" xfId="47" applyFont="1" applyBorder="1"/>
    <xf numFmtId="0" fontId="9" fillId="26" borderId="0" xfId="47" applyFill="1" applyAlignment="1">
      <alignment horizontal="left"/>
    </xf>
    <xf numFmtId="0" fontId="9" fillId="24" borderId="172" xfId="49" applyFill="1" applyBorder="1" applyAlignment="1">
      <alignment horizontal="center" shrinkToFit="1"/>
    </xf>
    <xf numFmtId="0" fontId="9" fillId="24" borderId="0" xfId="49" applyFill="1" applyAlignment="1">
      <alignment horizontal="center" shrinkToFit="1"/>
    </xf>
    <xf numFmtId="0" fontId="0" fillId="24" borderId="0" xfId="49" applyFont="1" applyFill="1"/>
    <xf numFmtId="0" fontId="0" fillId="0" borderId="15" xfId="47" applyFont="1" applyBorder="1"/>
    <xf numFmtId="0" fontId="82" fillId="0" borderId="0" xfId="53" applyFont="1" applyAlignment="1">
      <alignment horizontal="right" vertical="top" shrinkToFit="1"/>
    </xf>
    <xf numFmtId="0" fontId="76" fillId="24" borderId="172" xfId="49" applyFont="1" applyFill="1" applyBorder="1" applyAlignment="1">
      <alignment horizontal="left" shrinkToFit="1"/>
    </xf>
    <xf numFmtId="0" fontId="76" fillId="24" borderId="0" xfId="49" applyFont="1" applyFill="1" applyAlignment="1">
      <alignment horizontal="left" shrinkToFit="1"/>
    </xf>
    <xf numFmtId="0" fontId="76" fillId="24" borderId="16" xfId="49" applyFont="1" applyFill="1" applyBorder="1" applyAlignment="1">
      <alignment horizontal="left" shrinkToFit="1"/>
    </xf>
    <xf numFmtId="38" fontId="20" fillId="24" borderId="42" xfId="35" applyFont="1" applyFill="1" applyBorder="1" applyAlignment="1">
      <alignment horizontal="left"/>
    </xf>
    <xf numFmtId="0" fontId="0" fillId="24" borderId="0" xfId="0" applyFill="1" applyAlignment="1">
      <alignment horizontal="center" vertical="center"/>
    </xf>
    <xf numFmtId="0" fontId="0" fillId="24" borderId="0" xfId="0" applyFill="1" applyAlignment="1">
      <alignment horizontal="left" vertical="center"/>
    </xf>
    <xf numFmtId="9" fontId="24" fillId="24" borderId="141" xfId="28" applyFont="1" applyFill="1" applyBorder="1" applyAlignment="1">
      <alignment horizontal="center" vertical="center"/>
    </xf>
    <xf numFmtId="9" fontId="78" fillId="0" borderId="103" xfId="28" applyFont="1" applyFill="1" applyBorder="1" applyAlignment="1">
      <alignment horizontal="center" vertical="center"/>
    </xf>
    <xf numFmtId="0" fontId="82" fillId="0" borderId="0" xfId="53" applyFont="1" applyAlignment="1">
      <alignment horizontal="right" vertical="top"/>
    </xf>
    <xf numFmtId="0" fontId="20" fillId="24" borderId="37" xfId="49" applyFont="1" applyFill="1" applyBorder="1" applyAlignment="1">
      <alignment horizontal="left"/>
    </xf>
    <xf numFmtId="0" fontId="11" fillId="0" borderId="23" xfId="55" applyFont="1" applyBorder="1" applyAlignment="1">
      <alignment horizontal="center" vertical="top" wrapText="1"/>
    </xf>
    <xf numFmtId="0" fontId="11" fillId="0" borderId="198" xfId="55" applyFont="1" applyBorder="1" applyAlignment="1">
      <alignment horizontal="center" vertical="top" wrapText="1"/>
    </xf>
    <xf numFmtId="177" fontId="11" fillId="0" borderId="20" xfId="55" applyNumberFormat="1" applyFont="1" applyBorder="1" applyAlignment="1">
      <alignment horizontal="justify" vertical="top" wrapText="1"/>
    </xf>
    <xf numFmtId="0" fontId="11" fillId="0" borderId="116" xfId="55" applyFont="1" applyBorder="1" applyAlignment="1">
      <alignment horizontal="center" wrapText="1"/>
    </xf>
    <xf numFmtId="0" fontId="20" fillId="0" borderId="146" xfId="44" applyFont="1" applyBorder="1" applyAlignment="1">
      <alignment horizontal="left" vertical="top" wrapText="1"/>
    </xf>
    <xf numFmtId="0" fontId="20" fillId="0" borderId="210" xfId="44" applyFont="1" applyBorder="1" applyAlignment="1">
      <alignment horizontal="center" vertical="top" wrapText="1"/>
    </xf>
    <xf numFmtId="0" fontId="20" fillId="0" borderId="195" xfId="44" applyFont="1" applyBorder="1" applyAlignment="1">
      <alignment horizontal="left" vertical="top" shrinkToFit="1"/>
    </xf>
    <xf numFmtId="0" fontId="20" fillId="0" borderId="31" xfId="0" applyFont="1" applyBorder="1" applyAlignment="1">
      <alignment horizontal="left" vertical="top" wrapText="1"/>
    </xf>
    <xf numFmtId="0" fontId="20" fillId="0" borderId="35" xfId="0" applyFont="1" applyBorder="1" applyAlignment="1">
      <alignment horizontal="left" vertical="top" wrapText="1"/>
    </xf>
    <xf numFmtId="0" fontId="20" fillId="0" borderId="173" xfId="44" applyFont="1" applyBorder="1" applyAlignment="1">
      <alignment horizontal="left" vertical="top" wrapText="1"/>
    </xf>
    <xf numFmtId="0" fontId="20" fillId="0" borderId="211" xfId="44" applyFont="1" applyBorder="1" applyAlignment="1">
      <alignment horizontal="center" vertical="top" wrapText="1"/>
    </xf>
    <xf numFmtId="0" fontId="20" fillId="0" borderId="109" xfId="44" applyFont="1" applyBorder="1" applyAlignment="1">
      <alignment horizontal="left" vertical="top" shrinkToFit="1"/>
    </xf>
    <xf numFmtId="0" fontId="20" fillId="0" borderId="32" xfId="0" applyFont="1" applyBorder="1" applyAlignment="1">
      <alignment horizontal="left" vertical="top" wrapText="1"/>
    </xf>
    <xf numFmtId="0" fontId="20" fillId="0" borderId="62" xfId="0" applyFont="1" applyBorder="1" applyAlignment="1">
      <alignment horizontal="left" vertical="top" wrapText="1"/>
    </xf>
    <xf numFmtId="0" fontId="20" fillId="0" borderId="211" xfId="44" applyFont="1" applyBorder="1" applyAlignment="1">
      <alignment horizontal="left" vertical="top"/>
    </xf>
    <xf numFmtId="0" fontId="20" fillId="0" borderId="173" xfId="44" applyFont="1" applyBorder="1" applyAlignment="1">
      <alignment horizontal="left" vertical="top"/>
    </xf>
    <xf numFmtId="0" fontId="20" fillId="0" borderId="211" xfId="44" applyFont="1" applyBorder="1" applyAlignment="1">
      <alignment horizontal="center" vertical="top"/>
    </xf>
    <xf numFmtId="0" fontId="20" fillId="0" borderId="147" xfId="44" applyFont="1" applyBorder="1" applyAlignment="1">
      <alignment horizontal="left" vertical="top" wrapText="1"/>
    </xf>
    <xf numFmtId="0" fontId="20" fillId="0" borderId="212" xfId="44" applyFont="1" applyBorder="1" applyAlignment="1">
      <alignment horizontal="center" vertical="top" wrapText="1"/>
    </xf>
    <xf numFmtId="0" fontId="25" fillId="0" borderId="179" xfId="44" applyFont="1" applyBorder="1" applyAlignment="1">
      <alignment horizontal="left" vertical="top" wrapText="1"/>
    </xf>
    <xf numFmtId="0" fontId="20" fillId="0" borderId="33" xfId="0" applyFont="1" applyBorder="1" applyAlignment="1">
      <alignment horizontal="left" vertical="top" wrapText="1"/>
    </xf>
    <xf numFmtId="0" fontId="20" fillId="0" borderId="34" xfId="0" applyFont="1" applyBorder="1" applyAlignment="1">
      <alignment horizontal="left" vertical="top" wrapText="1"/>
    </xf>
    <xf numFmtId="0" fontId="64" fillId="0" borderId="0" xfId="58" applyFont="1"/>
    <xf numFmtId="0" fontId="38" fillId="24" borderId="153" xfId="0" applyFont="1" applyFill="1" applyBorder="1" applyAlignment="1">
      <alignment horizontal="left" vertical="center"/>
    </xf>
    <xf numFmtId="0" fontId="38" fillId="24" borderId="60" xfId="0" applyFont="1" applyFill="1" applyBorder="1" applyAlignment="1">
      <alignment horizontal="left" vertical="center"/>
    </xf>
    <xf numFmtId="0" fontId="113" fillId="24" borderId="0" xfId="0" applyFont="1" applyFill="1" applyAlignment="1">
      <alignment horizontal="center" vertical="center"/>
    </xf>
    <xf numFmtId="0" fontId="113" fillId="24" borderId="16" xfId="0" applyFont="1" applyFill="1" applyBorder="1" applyAlignment="1">
      <alignment horizontal="center" vertical="center"/>
    </xf>
    <xf numFmtId="0" fontId="23" fillId="24" borderId="0" xfId="0" applyFont="1" applyFill="1" applyAlignment="1">
      <alignment horizontal="left" vertical="center"/>
    </xf>
    <xf numFmtId="0" fontId="0" fillId="0" borderId="215" xfId="49" applyFont="1" applyBorder="1" applyAlignment="1">
      <alignment horizontal="center" vertical="center"/>
    </xf>
    <xf numFmtId="38" fontId="78" fillId="0" borderId="168" xfId="35" applyFont="1" applyFill="1" applyBorder="1" applyAlignment="1">
      <alignment horizontal="center"/>
    </xf>
    <xf numFmtId="38" fontId="78" fillId="24" borderId="168" xfId="35" applyFont="1" applyFill="1" applyBorder="1" applyAlignment="1">
      <alignment horizontal="center"/>
    </xf>
    <xf numFmtId="38" fontId="78" fillId="24" borderId="169" xfId="35" applyFont="1" applyFill="1" applyBorder="1" applyAlignment="1">
      <alignment horizontal="center"/>
    </xf>
    <xf numFmtId="38" fontId="78" fillId="24" borderId="167" xfId="35" applyFont="1" applyFill="1" applyBorder="1" applyAlignment="1">
      <alignment horizontal="center"/>
    </xf>
    <xf numFmtId="38" fontId="78" fillId="24" borderId="170" xfId="35" applyFont="1" applyFill="1" applyBorder="1" applyAlignment="1">
      <alignment horizontal="center"/>
    </xf>
    <xf numFmtId="38" fontId="78" fillId="24" borderId="171" xfId="35" applyFont="1" applyFill="1" applyBorder="1" applyAlignment="1">
      <alignment horizontal="center"/>
    </xf>
    <xf numFmtId="38" fontId="78" fillId="24" borderId="187" xfId="35" applyFont="1" applyFill="1" applyBorder="1" applyAlignment="1">
      <alignment horizontal="center"/>
    </xf>
    <xf numFmtId="9" fontId="24" fillId="24" borderId="216" xfId="28" applyFont="1" applyFill="1" applyBorder="1" applyAlignment="1">
      <alignment horizontal="center" vertical="center"/>
    </xf>
    <xf numFmtId="0" fontId="0" fillId="0" borderId="217" xfId="49" applyFont="1" applyBorder="1" applyAlignment="1">
      <alignment horizontal="center" vertical="center"/>
    </xf>
    <xf numFmtId="38" fontId="78" fillId="0" borderId="218" xfId="35" applyFont="1" applyFill="1" applyBorder="1" applyAlignment="1">
      <alignment horizontal="center"/>
    </xf>
    <xf numFmtId="38" fontId="78" fillId="0" borderId="219" xfId="35" applyFont="1" applyFill="1" applyBorder="1" applyAlignment="1">
      <alignment horizontal="center"/>
    </xf>
    <xf numFmtId="38" fontId="78" fillId="0" borderId="220" xfId="35" applyFont="1" applyFill="1" applyBorder="1" applyAlignment="1">
      <alignment horizontal="center"/>
    </xf>
    <xf numFmtId="38" fontId="78" fillId="0" borderId="221" xfId="35" applyFont="1" applyFill="1" applyBorder="1" applyAlignment="1">
      <alignment horizontal="center"/>
    </xf>
    <xf numFmtId="38" fontId="78" fillId="0" borderId="222" xfId="35" applyFont="1" applyFill="1" applyBorder="1" applyAlignment="1">
      <alignment horizontal="center"/>
    </xf>
    <xf numFmtId="38" fontId="78" fillId="0" borderId="223" xfId="35" applyFont="1" applyFill="1" applyBorder="1" applyAlignment="1">
      <alignment horizontal="center"/>
    </xf>
    <xf numFmtId="9" fontId="78" fillId="0" borderId="224" xfId="28" applyFont="1" applyFill="1" applyBorder="1" applyAlignment="1">
      <alignment horizontal="center" vertical="center"/>
    </xf>
    <xf numFmtId="0" fontId="0" fillId="0" borderId="198" xfId="49" applyFont="1" applyBorder="1" applyAlignment="1">
      <alignment horizontal="center" vertical="center"/>
    </xf>
    <xf numFmtId="38" fontId="78" fillId="0" borderId="225" xfId="35" applyFont="1" applyFill="1" applyBorder="1" applyAlignment="1">
      <alignment horizontal="center"/>
    </xf>
    <xf numFmtId="38" fontId="78" fillId="0" borderId="13" xfId="35" applyFont="1" applyFill="1" applyBorder="1" applyAlignment="1">
      <alignment horizontal="center"/>
    </xf>
    <xf numFmtId="38" fontId="78" fillId="24" borderId="227" xfId="35" applyFont="1" applyFill="1" applyBorder="1" applyAlignment="1">
      <alignment horizontal="center"/>
    </xf>
    <xf numFmtId="38" fontId="78" fillId="0" borderId="228" xfId="35" applyFont="1" applyFill="1" applyBorder="1" applyAlignment="1">
      <alignment horizontal="center"/>
    </xf>
    <xf numFmtId="38" fontId="24" fillId="24" borderId="142" xfId="35" applyFont="1" applyFill="1" applyBorder="1" applyAlignment="1">
      <alignment horizontal="center" vertical="center"/>
    </xf>
    <xf numFmtId="9" fontId="24" fillId="24" borderId="142" xfId="28" applyFont="1" applyFill="1" applyBorder="1" applyAlignment="1">
      <alignment horizontal="center" vertical="center"/>
    </xf>
    <xf numFmtId="0" fontId="20" fillId="0" borderId="18" xfId="47" applyFont="1" applyBorder="1" applyAlignment="1">
      <alignment horizontal="left"/>
    </xf>
    <xf numFmtId="0" fontId="20" fillId="0" borderId="19" xfId="47" applyFont="1" applyBorder="1" applyAlignment="1">
      <alignment horizontal="left"/>
    </xf>
    <xf numFmtId="0" fontId="20" fillId="0" borderId="17" xfId="47" applyFont="1" applyBorder="1" applyAlignment="1">
      <alignment horizontal="center"/>
    </xf>
    <xf numFmtId="0" fontId="9" fillId="0" borderId="0" xfId="47" applyAlignment="1">
      <alignment vertical="top" wrapText="1"/>
    </xf>
    <xf numFmtId="0" fontId="20" fillId="0" borderId="24" xfId="47" applyFont="1" applyBorder="1" applyAlignment="1">
      <alignment horizontal="left"/>
    </xf>
    <xf numFmtId="9" fontId="20" fillId="0" borderId="15" xfId="28" applyFont="1" applyBorder="1" applyAlignment="1">
      <alignment horizontal="right" vertical="top"/>
    </xf>
    <xf numFmtId="0" fontId="20" fillId="0" borderId="17" xfId="47" applyFont="1" applyBorder="1" applyAlignment="1">
      <alignment horizontal="right"/>
    </xf>
    <xf numFmtId="38" fontId="20" fillId="0" borderId="17" xfId="47" applyNumberFormat="1" applyFont="1" applyBorder="1" applyAlignment="1">
      <alignment horizontal="right"/>
    </xf>
    <xf numFmtId="0" fontId="20" fillId="0" borderId="15" xfId="47" applyFont="1" applyBorder="1" applyAlignment="1">
      <alignment horizontal="right"/>
    </xf>
    <xf numFmtId="38" fontId="20" fillId="0" borderId="15" xfId="47" applyNumberFormat="1" applyFont="1" applyBorder="1" applyAlignment="1">
      <alignment horizontal="right"/>
    </xf>
    <xf numFmtId="0" fontId="20" fillId="0" borderId="30" xfId="47" applyFont="1" applyBorder="1"/>
    <xf numFmtId="0" fontId="20" fillId="0" borderId="30" xfId="47" applyFont="1" applyBorder="1" applyAlignment="1">
      <alignment horizontal="right"/>
    </xf>
    <xf numFmtId="0" fontId="20" fillId="25" borderId="26" xfId="47" applyFont="1" applyFill="1" applyBorder="1"/>
    <xf numFmtId="0" fontId="20" fillId="0" borderId="101" xfId="47" applyFont="1" applyBorder="1" applyAlignment="1">
      <alignment horizontal="center"/>
    </xf>
    <xf numFmtId="0" fontId="20" fillId="0" borderId="65" xfId="47" applyFont="1" applyBorder="1" applyAlignment="1">
      <alignment horizontal="center"/>
    </xf>
    <xf numFmtId="0" fontId="20" fillId="0" borderId="102" xfId="47" applyFont="1" applyBorder="1" applyAlignment="1">
      <alignment horizontal="center"/>
    </xf>
    <xf numFmtId="0" fontId="20" fillId="0" borderId="10" xfId="47" applyFont="1" applyBorder="1" applyAlignment="1">
      <alignment horizontal="center"/>
    </xf>
    <xf numFmtId="0" fontId="20" fillId="0" borderId="14" xfId="47" applyFont="1" applyBorder="1" applyAlignment="1">
      <alignment horizontal="center" vertical="center" wrapText="1"/>
    </xf>
    <xf numFmtId="180" fontId="20" fillId="0" borderId="21" xfId="47" applyNumberFormat="1" applyFont="1" applyBorder="1" applyAlignment="1">
      <alignment horizontal="center" vertical="center"/>
    </xf>
    <xf numFmtId="0" fontId="20" fillId="0" borderId="229" xfId="0" applyFont="1" applyBorder="1" applyAlignment="1">
      <alignment horizontal="center" vertical="center"/>
    </xf>
    <xf numFmtId="0" fontId="20" fillId="0" borderId="231" xfId="0" applyFont="1" applyBorder="1">
      <alignment vertical="center"/>
    </xf>
    <xf numFmtId="9" fontId="20" fillId="0" borderId="182" xfId="28" applyFont="1" applyFill="1" applyBorder="1" applyAlignment="1">
      <alignment vertical="center"/>
    </xf>
    <xf numFmtId="0" fontId="20" fillId="0" borderId="233" xfId="0" applyFont="1" applyBorder="1" applyAlignment="1">
      <alignment horizontal="left" vertical="center"/>
    </xf>
    <xf numFmtId="0" fontId="20" fillId="0" borderId="233" xfId="0" applyFont="1" applyBorder="1" applyAlignment="1">
      <alignment horizontal="right" vertical="center"/>
    </xf>
    <xf numFmtId="0" fontId="20" fillId="0" borderId="231" xfId="0" applyFont="1" applyBorder="1" applyAlignment="1">
      <alignment horizontal="left" vertical="center"/>
    </xf>
    <xf numFmtId="0" fontId="20" fillId="0" borderId="32" xfId="0" applyFont="1" applyBorder="1" applyAlignment="1">
      <alignment horizontal="left" vertical="center"/>
    </xf>
    <xf numFmtId="0" fontId="20" fillId="0" borderId="113" xfId="0" applyFont="1" applyBorder="1" applyAlignment="1">
      <alignment horizontal="left" vertical="center"/>
    </xf>
    <xf numFmtId="0" fontId="24" fillId="0" borderId="113" xfId="0" applyFont="1" applyBorder="1" applyAlignment="1">
      <alignment horizontal="left" vertical="center"/>
    </xf>
    <xf numFmtId="0" fontId="24" fillId="0" borderId="113" xfId="0" applyFont="1" applyBorder="1" applyAlignment="1">
      <alignment horizontal="left" vertical="center" wrapText="1"/>
    </xf>
    <xf numFmtId="0" fontId="20" fillId="0" borderId="230" xfId="0" applyFont="1" applyBorder="1" applyAlignment="1">
      <alignment horizontal="center" vertical="center"/>
    </xf>
    <xf numFmtId="9" fontId="20" fillId="0" borderId="183" xfId="28" applyFont="1" applyFill="1" applyBorder="1" applyAlignment="1">
      <alignment vertical="center"/>
    </xf>
    <xf numFmtId="0" fontId="20" fillId="0" borderId="234" xfId="0" applyFont="1" applyBorder="1">
      <alignment vertical="center"/>
    </xf>
    <xf numFmtId="9" fontId="20" fillId="0" borderId="149" xfId="28" applyFont="1" applyFill="1" applyBorder="1" applyAlignment="1">
      <alignment vertical="center"/>
    </xf>
    <xf numFmtId="0" fontId="20" fillId="0" borderId="216" xfId="0" applyFont="1" applyBorder="1" applyAlignment="1">
      <alignment horizontal="center" vertical="center" wrapText="1"/>
    </xf>
    <xf numFmtId="0" fontId="20" fillId="0" borderId="215" xfId="0" applyFont="1" applyBorder="1">
      <alignment vertical="center"/>
    </xf>
    <xf numFmtId="9" fontId="20" fillId="0" borderId="188" xfId="28" applyFont="1" applyFill="1" applyBorder="1" applyAlignment="1">
      <alignment vertical="center"/>
    </xf>
    <xf numFmtId="0" fontId="20" fillId="0" borderId="232" xfId="0" applyFont="1" applyBorder="1" applyAlignment="1">
      <alignment horizontal="right" vertical="center" wrapText="1"/>
    </xf>
    <xf numFmtId="0" fontId="20" fillId="0" borderId="235" xfId="0" applyFont="1" applyBorder="1" applyAlignment="1">
      <alignment horizontal="right" vertical="center"/>
    </xf>
    <xf numFmtId="0" fontId="20" fillId="0" borderId="238" xfId="0" applyFont="1" applyBorder="1">
      <alignment vertical="center"/>
    </xf>
    <xf numFmtId="9" fontId="20" fillId="0" borderId="239" xfId="28" applyFont="1" applyFill="1" applyBorder="1" applyAlignment="1">
      <alignment vertical="center"/>
    </xf>
    <xf numFmtId="0" fontId="20" fillId="0" borderId="78" xfId="0" applyFont="1" applyBorder="1" applyAlignment="1">
      <alignment horizontal="center" vertical="center"/>
    </xf>
    <xf numFmtId="183" fontId="20" fillId="29" borderId="243" xfId="0" applyNumberFormat="1" applyFont="1" applyFill="1" applyBorder="1">
      <alignment vertical="center"/>
    </xf>
    <xf numFmtId="9" fontId="9" fillId="0" borderId="26" xfId="28" applyBorder="1" applyAlignment="1">
      <alignment horizontal="right"/>
    </xf>
    <xf numFmtId="0" fontId="24" fillId="0" borderId="68" xfId="47" applyFont="1" applyBorder="1" applyAlignment="1">
      <alignment vertical="center"/>
    </xf>
    <xf numFmtId="0" fontId="24" fillId="0" borderId="35" xfId="47" applyFont="1" applyBorder="1" applyAlignment="1">
      <alignment vertical="center"/>
    </xf>
    <xf numFmtId="0" fontId="24" fillId="0" borderId="0" xfId="47" applyFont="1" applyAlignment="1">
      <alignment horizontal="left"/>
    </xf>
    <xf numFmtId="0" fontId="24" fillId="0" borderId="0" xfId="47" applyFont="1" applyAlignment="1">
      <alignment horizontal="center"/>
    </xf>
    <xf numFmtId="0" fontId="24" fillId="0" borderId="113" xfId="47" applyFont="1" applyBorder="1" applyAlignment="1">
      <alignment vertical="center"/>
    </xf>
    <xf numFmtId="0" fontId="24" fillId="0" borderId="62" xfId="47" applyFont="1" applyBorder="1" applyAlignment="1">
      <alignment vertical="center"/>
    </xf>
    <xf numFmtId="38" fontId="20" fillId="0" borderId="32" xfId="35" applyFont="1" applyFill="1" applyBorder="1" applyAlignment="1">
      <alignment vertical="center" wrapText="1"/>
    </xf>
    <xf numFmtId="0" fontId="24" fillId="0" borderId="117" xfId="47" applyFont="1" applyBorder="1" applyAlignment="1">
      <alignment vertical="center"/>
    </xf>
    <xf numFmtId="0" fontId="24" fillId="0" borderId="195" xfId="0" applyFont="1" applyBorder="1">
      <alignment vertical="center"/>
    </xf>
    <xf numFmtId="0" fontId="9" fillId="0" borderId="62" xfId="47" applyBorder="1" applyAlignment="1">
      <alignment vertical="center" wrapText="1"/>
    </xf>
    <xf numFmtId="0" fontId="24" fillId="0" borderId="179" xfId="47" applyFont="1" applyBorder="1" applyAlignment="1">
      <alignment vertical="center"/>
    </xf>
    <xf numFmtId="0" fontId="9" fillId="0" borderId="34" xfId="47" applyBorder="1" applyAlignment="1">
      <alignment vertical="center"/>
    </xf>
    <xf numFmtId="0" fontId="25" fillId="0" borderId="15" xfId="47" applyFont="1" applyBorder="1" applyAlignment="1">
      <alignment horizontal="center" vertical="center"/>
    </xf>
    <xf numFmtId="0" fontId="107" fillId="0" borderId="15" xfId="47" applyFont="1" applyBorder="1" applyAlignment="1">
      <alignment horizontal="center" vertical="center" wrapText="1"/>
    </xf>
    <xf numFmtId="0" fontId="119" fillId="0" borderId="15" xfId="47" applyFont="1" applyBorder="1" applyAlignment="1">
      <alignment horizontal="center" vertical="top"/>
    </xf>
    <xf numFmtId="0" fontId="118" fillId="0" borderId="15" xfId="47" applyFont="1" applyBorder="1" applyAlignment="1">
      <alignment horizontal="center" vertical="top"/>
    </xf>
    <xf numFmtId="0" fontId="24" fillId="0" borderId="0" xfId="47" applyFont="1"/>
    <xf numFmtId="0" fontId="119" fillId="0" borderId="0" xfId="47" applyFont="1" applyAlignment="1">
      <alignment horizontal="center" vertical="top"/>
    </xf>
    <xf numFmtId="9" fontId="20" fillId="0" borderId="26" xfId="28" applyFont="1" applyFill="1" applyBorder="1" applyAlignment="1">
      <alignment horizontal="right"/>
    </xf>
    <xf numFmtId="0" fontId="43" fillId="0" borderId="0" xfId="0" applyFont="1">
      <alignment vertical="center"/>
    </xf>
    <xf numFmtId="178" fontId="104" fillId="0" borderId="0" xfId="47" applyNumberFormat="1" applyFont="1" applyAlignment="1">
      <alignment horizontal="left" vertical="center" wrapText="1"/>
    </xf>
    <xf numFmtId="38" fontId="104" fillId="0" borderId="0" xfId="35" applyFont="1" applyBorder="1" applyAlignment="1"/>
    <xf numFmtId="38" fontId="104" fillId="0" borderId="0" xfId="35" applyFont="1" applyBorder="1" applyAlignment="1">
      <alignment horizontal="center"/>
    </xf>
    <xf numFmtId="176" fontId="104" fillId="0" borderId="0" xfId="35" applyNumberFormat="1" applyFont="1" applyFill="1" applyBorder="1" applyAlignment="1">
      <alignment horizontal="right"/>
    </xf>
    <xf numFmtId="176" fontId="104" fillId="0" borderId="0" xfId="35" applyNumberFormat="1" applyFont="1" applyFill="1" applyBorder="1" applyAlignment="1">
      <alignment horizontal="center"/>
    </xf>
    <xf numFmtId="38" fontId="104" fillId="0" borderId="0" xfId="35" applyFont="1" applyFill="1" applyBorder="1" applyAlignment="1">
      <alignment horizontal="left"/>
    </xf>
    <xf numFmtId="9" fontId="20" fillId="0" borderId="16" xfId="28" applyFont="1" applyFill="1" applyBorder="1" applyAlignment="1">
      <alignment horizontal="right"/>
    </xf>
    <xf numFmtId="9" fontId="20" fillId="0" borderId="32" xfId="28" applyFont="1" applyFill="1" applyBorder="1" applyAlignment="1">
      <alignment horizontal="right"/>
    </xf>
    <xf numFmtId="0" fontId="20" fillId="0" borderId="33" xfId="47" applyFont="1" applyBorder="1" applyAlignment="1">
      <alignment horizontal="center"/>
    </xf>
    <xf numFmtId="9" fontId="20" fillId="0" borderId="34" xfId="28" applyFont="1" applyFill="1" applyBorder="1" applyAlignment="1">
      <alignment horizontal="right"/>
    </xf>
    <xf numFmtId="9" fontId="20" fillId="0" borderId="24" xfId="28" applyFont="1" applyFill="1" applyBorder="1" applyAlignment="1">
      <alignment horizontal="right"/>
    </xf>
    <xf numFmtId="9" fontId="20" fillId="0" borderId="28" xfId="28" applyFont="1" applyFill="1" applyBorder="1" applyAlignment="1">
      <alignment horizontal="right"/>
    </xf>
    <xf numFmtId="0" fontId="24" fillId="0" borderId="26" xfId="47" applyFont="1" applyBorder="1" applyAlignment="1">
      <alignment horizontal="center"/>
    </xf>
    <xf numFmtId="0" fontId="24" fillId="0" borderId="17" xfId="47" applyFont="1" applyBorder="1" applyAlignment="1">
      <alignment horizontal="center"/>
    </xf>
    <xf numFmtId="9" fontId="9" fillId="0" borderId="26" xfId="28" applyFill="1" applyBorder="1" applyAlignment="1"/>
    <xf numFmtId="9" fontId="9" fillId="0" borderId="32" xfId="28" applyFill="1" applyBorder="1" applyAlignment="1"/>
    <xf numFmtId="9" fontId="9" fillId="0" borderId="27" xfId="28" applyFill="1" applyBorder="1" applyAlignment="1"/>
    <xf numFmtId="9" fontId="9" fillId="0" borderId="15" xfId="28" applyFill="1" applyBorder="1" applyAlignment="1"/>
    <xf numFmtId="0" fontId="12" fillId="0" borderId="0" xfId="47" applyFont="1" applyAlignment="1">
      <alignment horizontal="center"/>
    </xf>
    <xf numFmtId="38" fontId="20" fillId="0" borderId="0" xfId="47" applyNumberFormat="1" applyFont="1" applyAlignment="1">
      <alignment horizontal="right"/>
    </xf>
    <xf numFmtId="9" fontId="9" fillId="0" borderId="0" xfId="28" applyFill="1" applyBorder="1" applyAlignment="1"/>
    <xf numFmtId="38" fontId="78" fillId="0" borderId="167" xfId="35" applyFont="1" applyFill="1" applyBorder="1" applyAlignment="1">
      <alignment horizontal="center"/>
    </xf>
    <xf numFmtId="38" fontId="78" fillId="0" borderId="169" xfId="35" applyFont="1" applyFill="1" applyBorder="1" applyAlignment="1">
      <alignment horizontal="center"/>
    </xf>
    <xf numFmtId="38" fontId="78" fillId="0" borderId="170" xfId="35" applyFont="1" applyFill="1" applyBorder="1" applyAlignment="1">
      <alignment horizontal="center"/>
    </xf>
    <xf numFmtId="38" fontId="20" fillId="0" borderId="109" xfId="35" applyFont="1" applyFill="1" applyBorder="1" applyAlignment="1">
      <alignment vertical="center"/>
    </xf>
    <xf numFmtId="38" fontId="20" fillId="0" borderId="179" xfId="35" applyFont="1" applyFill="1" applyBorder="1" applyAlignment="1">
      <alignment vertical="center"/>
    </xf>
    <xf numFmtId="0" fontId="24" fillId="0" borderId="180" xfId="0" applyFont="1" applyBorder="1" applyAlignment="1">
      <alignment horizontal="left" vertical="center"/>
    </xf>
    <xf numFmtId="38" fontId="20" fillId="0" borderId="60" xfId="35" applyFont="1" applyFill="1" applyBorder="1" applyAlignment="1">
      <alignment vertical="center"/>
    </xf>
    <xf numFmtId="38" fontId="20" fillId="0" borderId="245" xfId="35" applyFont="1" applyFill="1" applyBorder="1" applyAlignment="1">
      <alignment vertical="center"/>
    </xf>
    <xf numFmtId="38" fontId="20" fillId="0" borderId="189" xfId="35" applyFont="1" applyFill="1" applyBorder="1" applyAlignment="1">
      <alignment vertical="center"/>
    </xf>
    <xf numFmtId="38" fontId="20" fillId="0" borderId="32" xfId="35" applyFont="1" applyFill="1" applyBorder="1" applyAlignment="1">
      <alignment horizontal="right" vertical="center" wrapText="1"/>
    </xf>
    <xf numFmtId="38" fontId="20" fillId="0" borderId="33" xfId="35" applyFont="1" applyFill="1" applyBorder="1" applyAlignment="1">
      <alignment horizontal="right" vertical="center" wrapText="1"/>
    </xf>
    <xf numFmtId="38" fontId="20" fillId="0" borderId="154" xfId="35" applyFont="1" applyFill="1" applyBorder="1" applyAlignment="1">
      <alignment horizontal="right"/>
    </xf>
    <xf numFmtId="38" fontId="20" fillId="0" borderId="155" xfId="35" applyFont="1" applyFill="1" applyBorder="1" applyAlignment="1">
      <alignment horizontal="right"/>
    </xf>
    <xf numFmtId="9" fontId="20" fillId="0" borderId="31" xfId="28" applyFont="1" applyFill="1" applyBorder="1" applyAlignment="1">
      <alignment horizontal="right"/>
    </xf>
    <xf numFmtId="38" fontId="104" fillId="0" borderId="62" xfId="35" applyFont="1" applyFill="1" applyBorder="1" applyAlignment="1">
      <alignment horizontal="right"/>
    </xf>
    <xf numFmtId="38" fontId="104" fillId="0" borderId="110" xfId="35" applyFont="1" applyFill="1" applyBorder="1" applyAlignment="1">
      <alignment horizontal="right"/>
    </xf>
    <xf numFmtId="38" fontId="104" fillId="0" borderId="32" xfId="35" applyFont="1" applyFill="1" applyBorder="1" applyAlignment="1">
      <alignment horizontal="right"/>
    </xf>
    <xf numFmtId="178" fontId="107" fillId="0" borderId="18" xfId="47" applyNumberFormat="1" applyFont="1" applyBorder="1" applyAlignment="1">
      <alignment horizontal="center" vertical="center" wrapText="1"/>
    </xf>
    <xf numFmtId="178" fontId="107" fillId="0" borderId="19" xfId="47" applyNumberFormat="1" applyFont="1" applyBorder="1" applyAlignment="1">
      <alignment horizontal="center" vertical="center" wrapText="1"/>
    </xf>
    <xf numFmtId="178" fontId="107" fillId="0" borderId="19" xfId="47" applyNumberFormat="1" applyFont="1" applyBorder="1" applyAlignment="1">
      <alignment horizontal="left" vertical="center" wrapText="1"/>
    </xf>
    <xf numFmtId="176" fontId="104" fillId="0" borderId="18" xfId="35" applyNumberFormat="1" applyFont="1" applyFill="1" applyBorder="1" applyAlignment="1">
      <alignment horizontal="right"/>
    </xf>
    <xf numFmtId="9" fontId="9" fillId="0" borderId="31" xfId="28" applyFill="1" applyBorder="1" applyAlignment="1"/>
    <xf numFmtId="0" fontId="21" fillId="0" borderId="106" xfId="47" applyFont="1" applyBorder="1" applyAlignment="1">
      <alignment vertical="top"/>
    </xf>
    <xf numFmtId="0" fontId="20" fillId="0" borderId="249" xfId="0" applyFont="1" applyBorder="1" applyAlignment="1">
      <alignment horizontal="center" vertical="center" wrapText="1"/>
    </xf>
    <xf numFmtId="0" fontId="20" fillId="0" borderId="98" xfId="44" applyFont="1" applyBorder="1" applyAlignment="1">
      <alignment horizontal="center" vertical="top" wrapText="1"/>
    </xf>
    <xf numFmtId="0" fontId="20" fillId="0" borderId="122" xfId="44" applyFont="1" applyBorder="1" applyAlignment="1">
      <alignment horizontal="left" vertical="top" wrapText="1"/>
    </xf>
    <xf numFmtId="0" fontId="20" fillId="0" borderId="130" xfId="44" applyFont="1" applyBorder="1" applyAlignment="1">
      <alignment horizontal="center" vertical="top" wrapText="1"/>
    </xf>
    <xf numFmtId="0" fontId="20" fillId="0" borderId="56" xfId="44" applyFont="1" applyBorder="1" applyAlignment="1">
      <alignment horizontal="center" vertical="top" wrapText="1"/>
    </xf>
    <xf numFmtId="38" fontId="20" fillId="24" borderId="67" xfId="35" applyFont="1" applyFill="1" applyBorder="1" applyAlignment="1">
      <alignment horizontal="left"/>
    </xf>
    <xf numFmtId="0" fontId="20" fillId="24" borderId="244" xfId="49" applyFont="1" applyFill="1" applyBorder="1"/>
    <xf numFmtId="0" fontId="20" fillId="24" borderId="118" xfId="49" applyFont="1" applyFill="1" applyBorder="1"/>
    <xf numFmtId="38" fontId="20" fillId="24" borderId="118" xfId="35" applyFont="1" applyFill="1" applyBorder="1" applyAlignment="1"/>
    <xf numFmtId="38" fontId="20" fillId="0" borderId="60" xfId="35" applyFont="1" applyFill="1" applyBorder="1" applyAlignment="1">
      <alignment horizontal="right"/>
    </xf>
    <xf numFmtId="38" fontId="104" fillId="0" borderId="0" xfId="35" applyFont="1" applyFill="1" applyBorder="1" applyAlignment="1">
      <alignment horizontal="right"/>
    </xf>
    <xf numFmtId="38" fontId="20" fillId="0" borderId="0" xfId="35" applyFont="1" applyFill="1" applyBorder="1" applyAlignment="1">
      <alignment horizontal="right"/>
    </xf>
    <xf numFmtId="9" fontId="20" fillId="0" borderId="0" xfId="28" applyFont="1" applyFill="1" applyBorder="1" applyAlignment="1">
      <alignment horizontal="right"/>
    </xf>
    <xf numFmtId="9" fontId="104" fillId="0" borderId="0" xfId="28" applyFont="1" applyFill="1" applyBorder="1" applyAlignment="1">
      <alignment horizontal="right"/>
    </xf>
    <xf numFmtId="0" fontId="20" fillId="0" borderId="251" xfId="0" applyFont="1" applyBorder="1" applyAlignment="1">
      <alignment horizontal="left" vertical="center"/>
    </xf>
    <xf numFmtId="0" fontId="20" fillId="0" borderId="61" xfId="0" applyFont="1" applyBorder="1" applyAlignment="1">
      <alignment horizontal="left" vertical="center"/>
    </xf>
    <xf numFmtId="0" fontId="20" fillId="0" borderId="252" xfId="0" applyFont="1" applyBorder="1" applyAlignment="1">
      <alignment horizontal="center" vertical="center"/>
    </xf>
    <xf numFmtId="0" fontId="20" fillId="0" borderId="253" xfId="0" applyFont="1" applyBorder="1">
      <alignment vertical="center"/>
    </xf>
    <xf numFmtId="38" fontId="20" fillId="0" borderId="108" xfId="35" applyFont="1" applyFill="1" applyBorder="1" applyAlignment="1">
      <alignment vertical="center"/>
    </xf>
    <xf numFmtId="9" fontId="20" fillId="0" borderId="184" xfId="28" applyFont="1" applyFill="1" applyBorder="1" applyAlignment="1">
      <alignment vertical="center"/>
    </xf>
    <xf numFmtId="38" fontId="20" fillId="0" borderId="69" xfId="0" applyNumberFormat="1" applyFont="1" applyBorder="1">
      <alignment vertical="center"/>
    </xf>
    <xf numFmtId="0" fontId="20" fillId="0" borderId="241" xfId="0" applyFont="1" applyBorder="1" applyAlignment="1">
      <alignment horizontal="right" vertical="center"/>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38" fontId="20" fillId="24" borderId="206" xfId="35" applyFont="1" applyFill="1" applyBorder="1" applyAlignment="1">
      <alignment vertical="top" wrapText="1"/>
    </xf>
    <xf numFmtId="38" fontId="20" fillId="24" borderId="207" xfId="35" applyFont="1" applyFill="1" applyBorder="1" applyAlignment="1">
      <alignment horizontal="center"/>
    </xf>
    <xf numFmtId="38" fontId="20" fillId="24" borderId="260" xfId="35" applyFont="1" applyFill="1" applyBorder="1" applyAlignment="1">
      <alignment horizontal="center"/>
    </xf>
    <xf numFmtId="38" fontId="20" fillId="24" borderId="206" xfId="35" applyFont="1" applyFill="1" applyBorder="1" applyAlignment="1"/>
    <xf numFmtId="38" fontId="20" fillId="24" borderId="250" xfId="35" applyFont="1" applyFill="1" applyBorder="1" applyAlignment="1">
      <alignment horizontal="center"/>
    </xf>
    <xf numFmtId="38" fontId="20" fillId="24" borderId="206" xfId="35" applyFont="1" applyFill="1" applyBorder="1" applyAlignment="1">
      <alignment horizontal="center"/>
    </xf>
    <xf numFmtId="38" fontId="20" fillId="24" borderId="207" xfId="35" applyFont="1" applyFill="1" applyBorder="1" applyAlignment="1">
      <alignment horizontal="right"/>
    </xf>
    <xf numFmtId="38" fontId="20" fillId="24" borderId="250" xfId="35" applyFont="1" applyFill="1" applyBorder="1" applyAlignment="1">
      <alignment horizontal="right"/>
    </xf>
    <xf numFmtId="38" fontId="20" fillId="24" borderId="261" xfId="35" applyFont="1" applyFill="1" applyBorder="1" applyAlignment="1">
      <alignment horizontal="right"/>
    </xf>
    <xf numFmtId="38" fontId="78" fillId="0" borderId="162" xfId="35" applyFont="1" applyFill="1" applyBorder="1" applyAlignment="1">
      <alignment horizontal="center"/>
    </xf>
    <xf numFmtId="38" fontId="78" fillId="0" borderId="163" xfId="35" applyFont="1" applyFill="1" applyBorder="1" applyAlignment="1">
      <alignment horizontal="center"/>
    </xf>
    <xf numFmtId="38" fontId="78" fillId="0" borderId="164" xfId="35" applyFont="1" applyFill="1" applyBorder="1" applyAlignment="1">
      <alignment horizontal="center"/>
    </xf>
    <xf numFmtId="38" fontId="78" fillId="0" borderId="165" xfId="35" applyFont="1" applyFill="1" applyBorder="1" applyAlignment="1">
      <alignment horizontal="center"/>
    </xf>
    <xf numFmtId="38" fontId="78" fillId="0" borderId="242" xfId="35" applyFont="1" applyFill="1" applyBorder="1" applyAlignment="1">
      <alignment horizontal="center"/>
    </xf>
    <xf numFmtId="0" fontId="0" fillId="0" borderId="69" xfId="49" applyFont="1" applyBorder="1" applyAlignment="1">
      <alignment horizontal="center" vertical="center"/>
    </xf>
    <xf numFmtId="0" fontId="51" fillId="24" borderId="0" xfId="52" applyFont="1" applyFill="1"/>
    <xf numFmtId="0" fontId="50" fillId="24" borderId="0" xfId="52" applyFont="1" applyFill="1"/>
    <xf numFmtId="0" fontId="33" fillId="24" borderId="0" xfId="52" applyFont="1" applyFill="1" applyAlignment="1">
      <alignment horizontal="center" vertical="center"/>
    </xf>
    <xf numFmtId="0" fontId="104" fillId="24" borderId="0" xfId="52" applyFont="1" applyFill="1"/>
    <xf numFmtId="0" fontId="33" fillId="24" borderId="0" xfId="52" applyFont="1" applyFill="1"/>
    <xf numFmtId="38" fontId="10" fillId="24" borderId="0" xfId="35" applyFont="1" applyFill="1" applyBorder="1" applyAlignment="1">
      <alignment horizontal="right" vertical="top"/>
    </xf>
    <xf numFmtId="0" fontId="11" fillId="24" borderId="60" xfId="52" applyFont="1" applyFill="1" applyBorder="1" applyAlignment="1">
      <alignment vertical="center" wrapText="1"/>
    </xf>
    <xf numFmtId="0" fontId="11" fillId="24" borderId="29" xfId="52" applyFont="1" applyFill="1" applyBorder="1"/>
    <xf numFmtId="0" fontId="20" fillId="0" borderId="0" xfId="54" applyFont="1"/>
    <xf numFmtId="0" fontId="20" fillId="0" borderId="0" xfId="54" applyFont="1" applyAlignment="1">
      <alignment horizontal="center"/>
    </xf>
    <xf numFmtId="0" fontId="20" fillId="0" borderId="22" xfId="54" applyFont="1" applyBorder="1"/>
    <xf numFmtId="0" fontId="20" fillId="0" borderId="29" xfId="54" applyFont="1" applyBorder="1"/>
    <xf numFmtId="0" fontId="20" fillId="0" borderId="24" xfId="54" applyFont="1" applyBorder="1"/>
    <xf numFmtId="0" fontId="24" fillId="0" borderId="14" xfId="47" applyFont="1" applyBorder="1" applyAlignment="1">
      <alignment horizontal="center" vertical="center" wrapText="1"/>
    </xf>
    <xf numFmtId="0" fontId="33" fillId="24" borderId="0" xfId="52" applyFont="1" applyFill="1" applyAlignment="1">
      <alignment vertical="top" wrapText="1"/>
    </xf>
    <xf numFmtId="0" fontId="12" fillId="24" borderId="0" xfId="52" applyFont="1" applyFill="1" applyAlignment="1">
      <alignment vertical="top" wrapText="1"/>
    </xf>
    <xf numFmtId="38" fontId="86" fillId="24" borderId="0" xfId="35" applyFont="1" applyFill="1" applyBorder="1" applyAlignment="1">
      <alignment horizontal="right" vertical="top" wrapText="1"/>
    </xf>
    <xf numFmtId="49" fontId="13" fillId="24" borderId="0" xfId="0" applyNumberFormat="1" applyFont="1" applyFill="1" applyAlignment="1">
      <alignment horizontal="right" vertical="center"/>
    </xf>
    <xf numFmtId="49" fontId="13" fillId="24" borderId="0" xfId="0" applyNumberFormat="1" applyFont="1" applyFill="1">
      <alignment vertical="center"/>
    </xf>
    <xf numFmtId="0" fontId="13" fillId="24" borderId="0" xfId="0" applyFont="1" applyFill="1">
      <alignment vertical="center"/>
    </xf>
    <xf numFmtId="0" fontId="13" fillId="24" borderId="0" xfId="0" applyFont="1" applyFill="1" applyAlignment="1">
      <alignment horizontal="right" vertical="center"/>
    </xf>
    <xf numFmtId="0" fontId="0" fillId="0" borderId="27" xfId="0" applyBorder="1" applyAlignment="1">
      <alignment horizontal="right" vertical="center"/>
    </xf>
    <xf numFmtId="0" fontId="0" fillId="0" borderId="29" xfId="0" applyBorder="1">
      <alignment vertical="center"/>
    </xf>
    <xf numFmtId="0" fontId="0" fillId="0" borderId="17" xfId="0" applyBorder="1" applyAlignment="1">
      <alignment horizontal="right"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180" xfId="0" applyBorder="1">
      <alignment vertical="center"/>
    </xf>
    <xf numFmtId="0" fontId="0" fillId="0" borderId="308" xfId="0" applyBorder="1">
      <alignment vertical="center"/>
    </xf>
    <xf numFmtId="0" fontId="0" fillId="0" borderId="16" xfId="0" applyBorder="1" applyAlignment="1">
      <alignment horizontal="center" vertical="center"/>
    </xf>
    <xf numFmtId="0" fontId="0" fillId="0" borderId="32" xfId="0" applyBorder="1" applyAlignment="1">
      <alignment horizontal="center" vertical="center"/>
    </xf>
    <xf numFmtId="0" fontId="0" fillId="0" borderId="15" xfId="0" applyBorder="1" applyAlignment="1">
      <alignment horizontal="center" vertical="center"/>
    </xf>
    <xf numFmtId="0" fontId="8" fillId="0" borderId="0" xfId="60"/>
    <xf numFmtId="0" fontId="122" fillId="24" borderId="0" xfId="29" applyFont="1" applyFill="1" applyAlignment="1" applyProtection="1">
      <alignment vertical="center"/>
    </xf>
    <xf numFmtId="31" fontId="8" fillId="0" borderId="0" xfId="60" applyNumberFormat="1" applyAlignment="1">
      <alignment horizontal="left"/>
    </xf>
    <xf numFmtId="0" fontId="64" fillId="0" borderId="0" xfId="60" applyFont="1"/>
    <xf numFmtId="0" fontId="21" fillId="0" borderId="0" xfId="60" applyFont="1"/>
    <xf numFmtId="0" fontId="8" fillId="0" borderId="0" xfId="60" applyAlignment="1">
      <alignment horizontal="right"/>
    </xf>
    <xf numFmtId="31" fontId="0" fillId="0" borderId="0" xfId="60" applyNumberFormat="1" applyFont="1" applyAlignment="1">
      <alignment horizontal="left"/>
    </xf>
    <xf numFmtId="0" fontId="0" fillId="0" borderId="241" xfId="60" applyFont="1" applyBorder="1" applyAlignment="1">
      <alignment horizontal="center"/>
    </xf>
    <xf numFmtId="0" fontId="8" fillId="0" borderId="190" xfId="60" applyBorder="1"/>
    <xf numFmtId="0" fontId="0" fillId="0" borderId="190" xfId="0" applyBorder="1">
      <alignment vertical="center"/>
    </xf>
    <xf numFmtId="0" fontId="8" fillId="34" borderId="190" xfId="60" applyFill="1" applyBorder="1" applyAlignment="1">
      <alignment horizontal="center"/>
    </xf>
    <xf numFmtId="0" fontId="64" fillId="0" borderId="239" xfId="60" applyFont="1" applyBorder="1" applyAlignment="1">
      <alignment horizontal="center"/>
    </xf>
    <xf numFmtId="0" fontId="64" fillId="0" borderId="0" xfId="60" applyFont="1" applyAlignment="1">
      <alignment horizontal="center"/>
    </xf>
    <xf numFmtId="0" fontId="0" fillId="0" borderId="185" xfId="60" applyFont="1" applyBorder="1" applyAlignment="1">
      <alignment horizontal="center" vertical="center"/>
    </xf>
    <xf numFmtId="38" fontId="8" fillId="34" borderId="185" xfId="61" applyFill="1" applyBorder="1"/>
    <xf numFmtId="38" fontId="64" fillId="0" borderId="188" xfId="61" applyFont="1" applyBorder="1"/>
    <xf numFmtId="38" fontId="64" fillId="0" borderId="0" xfId="61" applyFont="1" applyBorder="1"/>
    <xf numFmtId="38" fontId="8" fillId="34" borderId="33" xfId="61" applyFill="1" applyBorder="1"/>
    <xf numFmtId="38" fontId="64" fillId="0" borderId="183" xfId="61" applyFont="1" applyBorder="1"/>
    <xf numFmtId="0" fontId="0" fillId="0" borderId="27" xfId="60" applyFont="1" applyBorder="1" applyAlignment="1">
      <alignment horizontal="center" vertical="center"/>
    </xf>
    <xf numFmtId="38" fontId="8" fillId="34" borderId="27" xfId="61" applyFill="1" applyBorder="1"/>
    <xf numFmtId="0" fontId="0" fillId="0" borderId="314" xfId="60" applyFont="1" applyBorder="1" applyAlignment="1">
      <alignment horizontal="center" vertical="center"/>
    </xf>
    <xf numFmtId="38" fontId="8" fillId="34" borderId="314" xfId="61" applyFill="1" applyBorder="1"/>
    <xf numFmtId="38" fontId="64" fillId="0" borderId="240" xfId="61" applyFont="1" applyBorder="1"/>
    <xf numFmtId="0" fontId="8" fillId="0" borderId="0" xfId="60" applyAlignment="1">
      <alignment horizontal="center" vertical="center"/>
    </xf>
    <xf numFmtId="0" fontId="0" fillId="0" borderId="0" xfId="60" applyFont="1" applyAlignment="1">
      <alignment horizontal="center"/>
    </xf>
    <xf numFmtId="38" fontId="8" fillId="34" borderId="0" xfId="61" applyFill="1" applyBorder="1"/>
    <xf numFmtId="0" fontId="8" fillId="0" borderId="69" xfId="60" applyBorder="1"/>
    <xf numFmtId="0" fontId="8" fillId="0" borderId="190" xfId="60" applyBorder="1" applyAlignment="1">
      <alignment horizontal="center"/>
    </xf>
    <xf numFmtId="38" fontId="8" fillId="0" borderId="0" xfId="61" applyFont="1" applyBorder="1"/>
    <xf numFmtId="0" fontId="8" fillId="0" borderId="185" xfId="60" applyBorder="1" applyAlignment="1">
      <alignment horizontal="center"/>
    </xf>
    <xf numFmtId="2" fontId="0" fillId="0" borderId="172" xfId="0" applyNumberFormat="1" applyBorder="1">
      <alignment vertical="center"/>
    </xf>
    <xf numFmtId="0" fontId="0" fillId="0" borderId="299" xfId="0" applyBorder="1">
      <alignment vertical="center"/>
    </xf>
    <xf numFmtId="2" fontId="0" fillId="0" borderId="0" xfId="0" applyNumberFormat="1">
      <alignment vertical="center"/>
    </xf>
    <xf numFmtId="0" fontId="0" fillId="0" borderId="199" xfId="0" applyBorder="1" applyAlignment="1">
      <alignment vertical="center" shrinkToFit="1"/>
    </xf>
    <xf numFmtId="0" fontId="0" fillId="0" borderId="17" xfId="60" applyFont="1" applyBorder="1" applyAlignment="1">
      <alignment horizontal="center"/>
    </xf>
    <xf numFmtId="0" fontId="0" fillId="0" borderId="236" xfId="0" applyBorder="1">
      <alignment vertical="center"/>
    </xf>
    <xf numFmtId="0" fontId="0" fillId="0" borderId="161" xfId="60" applyFont="1" applyBorder="1" applyAlignment="1">
      <alignment vertical="center" shrinkToFit="1"/>
    </xf>
    <xf numFmtId="0" fontId="8" fillId="0" borderId="31" xfId="60" applyBorder="1" applyAlignment="1">
      <alignment horizontal="center"/>
    </xf>
    <xf numFmtId="38" fontId="64" fillId="0" borderId="184" xfId="61" applyFont="1" applyBorder="1"/>
    <xf numFmtId="0" fontId="0" fillId="0" borderId="16" xfId="0" applyBorder="1">
      <alignment vertical="center"/>
    </xf>
    <xf numFmtId="2" fontId="8" fillId="0" borderId="0" xfId="60" applyNumberFormat="1"/>
    <xf numFmtId="0" fontId="0" fillId="0" borderId="0" xfId="60" applyFont="1"/>
    <xf numFmtId="184" fontId="8" fillId="34" borderId="198" xfId="60" applyNumberFormat="1" applyFill="1" applyBorder="1" applyAlignment="1">
      <alignment horizontal="center" vertical="center"/>
    </xf>
    <xf numFmtId="0" fontId="0" fillId="0" borderId="145" xfId="60" applyFont="1" applyBorder="1" applyAlignment="1">
      <alignment horizontal="center"/>
    </xf>
    <xf numFmtId="38" fontId="64" fillId="0" borderId="152" xfId="61" applyFont="1" applyBorder="1"/>
    <xf numFmtId="0" fontId="0" fillId="0" borderId="174" xfId="0" applyBorder="1">
      <alignment vertical="center"/>
    </xf>
    <xf numFmtId="2" fontId="0" fillId="0" borderId="10" xfId="0" applyNumberFormat="1" applyBorder="1">
      <alignment vertical="center"/>
    </xf>
    <xf numFmtId="0" fontId="0" fillId="0" borderId="200" xfId="0" applyBorder="1" applyAlignment="1">
      <alignment vertical="center" shrinkToFit="1"/>
    </xf>
    <xf numFmtId="0" fontId="8" fillId="0" borderId="110" xfId="60" applyBorder="1" applyAlignment="1">
      <alignment horizontal="center"/>
    </xf>
    <xf numFmtId="0" fontId="0" fillId="0" borderId="33" xfId="60" applyFont="1" applyBorder="1" applyAlignment="1">
      <alignment horizontal="center"/>
    </xf>
    <xf numFmtId="0" fontId="0" fillId="0" borderId="161" xfId="0" applyBorder="1" applyAlignment="1">
      <alignment vertical="center" shrinkToFit="1"/>
    </xf>
    <xf numFmtId="0" fontId="0" fillId="0" borderId="198" xfId="0" applyBorder="1" applyAlignment="1">
      <alignment horizontal="center" vertical="center"/>
    </xf>
    <xf numFmtId="0" fontId="0" fillId="0" borderId="27" xfId="60" applyFont="1" applyBorder="1" applyAlignment="1">
      <alignment horizontal="center"/>
    </xf>
    <xf numFmtId="0" fontId="0" fillId="0" borderId="185" xfId="60" applyFont="1" applyBorder="1" applyAlignment="1">
      <alignment horizontal="center"/>
    </xf>
    <xf numFmtId="2" fontId="8" fillId="0" borderId="29" xfId="60" applyNumberFormat="1" applyBorder="1"/>
    <xf numFmtId="0" fontId="0" fillId="0" borderId="237" xfId="0" applyBorder="1" applyAlignment="1">
      <alignment vertical="center" shrinkToFit="1"/>
    </xf>
    <xf numFmtId="0" fontId="0" fillId="0" borderId="110" xfId="60" applyFont="1" applyBorder="1" applyAlignment="1">
      <alignment horizontal="center"/>
    </xf>
    <xf numFmtId="0" fontId="0" fillId="0" borderId="314" xfId="60" applyFont="1" applyBorder="1" applyAlignment="1">
      <alignment horizontal="center"/>
    </xf>
    <xf numFmtId="0" fontId="0" fillId="0" borderId="112" xfId="60" applyFont="1" applyBorder="1" applyAlignment="1">
      <alignment horizontal="center"/>
    </xf>
    <xf numFmtId="2" fontId="0" fillId="0" borderId="101" xfId="0" applyNumberFormat="1" applyBorder="1">
      <alignment vertical="center"/>
    </xf>
    <xf numFmtId="0" fontId="0" fillId="0" borderId="204" xfId="0" applyBorder="1" applyAlignment="1">
      <alignment vertical="center" shrinkToFit="1"/>
    </xf>
    <xf numFmtId="0" fontId="0" fillId="0" borderId="200" xfId="0" applyBorder="1">
      <alignment vertical="center"/>
    </xf>
    <xf numFmtId="38" fontId="8" fillId="0" borderId="0" xfId="61"/>
    <xf numFmtId="0" fontId="123" fillId="0" borderId="0" xfId="60" applyFont="1"/>
    <xf numFmtId="38" fontId="8" fillId="0" borderId="0" xfId="61" applyFill="1" applyBorder="1"/>
    <xf numFmtId="38" fontId="8" fillId="0" borderId="0" xfId="61" applyBorder="1"/>
    <xf numFmtId="0" fontId="8" fillId="0" borderId="202" xfId="60" applyBorder="1"/>
    <xf numFmtId="0" fontId="8" fillId="0" borderId="120" xfId="60" applyBorder="1"/>
    <xf numFmtId="0" fontId="8" fillId="0" borderId="120" xfId="60" applyBorder="1" applyAlignment="1">
      <alignment horizontal="center"/>
    </xf>
    <xf numFmtId="0" fontId="64" fillId="0" borderId="315" xfId="60" applyFont="1" applyBorder="1" applyAlignment="1">
      <alignment horizontal="center"/>
    </xf>
    <xf numFmtId="0" fontId="0" fillId="0" borderId="0" xfId="60" applyFont="1" applyAlignment="1">
      <alignment horizontal="right"/>
    </xf>
    <xf numFmtId="38" fontId="64" fillId="0" borderId="0" xfId="61" applyFont="1"/>
    <xf numFmtId="0" fontId="8" fillId="0" borderId="15" xfId="60" applyBorder="1" applyAlignment="1">
      <alignment horizontal="center"/>
    </xf>
    <xf numFmtId="0" fontId="0" fillId="0" borderId="15" xfId="60" applyFont="1" applyBorder="1"/>
    <xf numFmtId="38" fontId="8" fillId="0" borderId="15" xfId="61" applyFont="1" applyBorder="1"/>
    <xf numFmtId="38" fontId="8" fillId="0" borderId="15" xfId="62" applyBorder="1" applyAlignment="1"/>
    <xf numFmtId="0" fontId="0" fillId="0" borderId="116" xfId="63" applyFont="1" applyBorder="1" applyAlignment="1">
      <alignment horizontal="left" shrinkToFit="1"/>
    </xf>
    <xf numFmtId="0" fontId="8" fillId="0" borderId="192" xfId="60" applyBorder="1"/>
    <xf numFmtId="0" fontId="0" fillId="0" borderId="192" xfId="60" applyFont="1" applyBorder="1" applyAlignment="1">
      <alignment horizontal="center"/>
    </xf>
    <xf numFmtId="38" fontId="24" fillId="0" borderId="192" xfId="62" applyFont="1" applyFill="1" applyBorder="1" applyAlignment="1">
      <alignment horizontal="right"/>
    </xf>
    <xf numFmtId="0" fontId="20" fillId="0" borderId="301" xfId="63" applyFont="1" applyBorder="1" applyAlignment="1">
      <alignment horizontal="right" vertical="center"/>
    </xf>
    <xf numFmtId="0" fontId="20" fillId="0" borderId="0" xfId="63" applyFont="1" applyAlignment="1">
      <alignment horizontal="right" vertical="center"/>
    </xf>
    <xf numFmtId="0" fontId="0" fillId="0" borderId="25" xfId="63" applyFont="1" applyBorder="1" applyAlignment="1">
      <alignment horizontal="left" shrinkToFit="1"/>
    </xf>
    <xf numFmtId="0" fontId="8" fillId="0" borderId="15" xfId="60" applyBorder="1"/>
    <xf numFmtId="0" fontId="0" fillId="0" borderId="15" xfId="60" applyFont="1" applyBorder="1" applyAlignment="1">
      <alignment horizontal="center"/>
    </xf>
    <xf numFmtId="38" fontId="24" fillId="34" borderId="15" xfId="62" applyFont="1" applyFill="1" applyBorder="1" applyAlignment="1">
      <alignment horizontal="right"/>
    </xf>
    <xf numFmtId="0" fontId="20" fillId="0" borderId="148" xfId="63" applyFont="1" applyBorder="1" applyAlignment="1">
      <alignment horizontal="right" vertical="center"/>
    </xf>
    <xf numFmtId="0" fontId="0" fillId="0" borderId="105" xfId="63" applyFont="1" applyBorder="1" applyAlignment="1">
      <alignment horizontal="left" shrinkToFit="1"/>
    </xf>
    <xf numFmtId="0" fontId="8" fillId="0" borderId="26" xfId="60" applyBorder="1"/>
    <xf numFmtId="0" fontId="0" fillId="0" borderId="26" xfId="60" applyFont="1" applyBorder="1" applyAlignment="1">
      <alignment horizontal="center"/>
    </xf>
    <xf numFmtId="38" fontId="24" fillId="34" borderId="26" xfId="64" applyNumberFormat="1" applyFont="1" applyFill="1" applyBorder="1" applyAlignment="1">
      <alignment horizontal="right" vertical="center"/>
    </xf>
    <xf numFmtId="38" fontId="24" fillId="34" borderId="26" xfId="62" applyFont="1" applyFill="1" applyBorder="1" applyAlignment="1">
      <alignment horizontal="right" vertical="center"/>
    </xf>
    <xf numFmtId="38" fontId="24" fillId="0" borderId="151" xfId="62" applyFont="1" applyFill="1" applyBorder="1" applyAlignment="1">
      <alignment horizontal="right" vertical="center"/>
    </xf>
    <xf numFmtId="38" fontId="24" fillId="0" borderId="0" xfId="62" applyFont="1" applyFill="1" applyBorder="1" applyAlignment="1">
      <alignment horizontal="right" vertical="center"/>
    </xf>
    <xf numFmtId="0" fontId="8" fillId="0" borderId="69" xfId="63" applyBorder="1" applyAlignment="1">
      <alignment horizontal="right" shrinkToFit="1"/>
    </xf>
    <xf numFmtId="0" fontId="124" fillId="0" borderId="190" xfId="60" applyFont="1" applyBorder="1" applyAlignment="1">
      <alignment horizontal="center"/>
    </xf>
    <xf numFmtId="9" fontId="24" fillId="0" borderId="190" xfId="64" applyFont="1" applyFill="1" applyBorder="1" applyAlignment="1">
      <alignment horizontal="right" vertical="center"/>
    </xf>
    <xf numFmtId="9" fontId="24" fillId="0" borderId="239" xfId="64" applyFont="1" applyFill="1" applyBorder="1" applyAlignment="1">
      <alignment horizontal="right" vertical="center"/>
    </xf>
    <xf numFmtId="9" fontId="24" fillId="0" borderId="0" xfId="64" applyFont="1" applyFill="1" applyBorder="1" applyAlignment="1">
      <alignment horizontal="right" vertical="center"/>
    </xf>
    <xf numFmtId="0" fontId="0" fillId="0" borderId="243" xfId="0" applyBorder="1">
      <alignment vertical="center"/>
    </xf>
    <xf numFmtId="0" fontId="0" fillId="0" borderId="101" xfId="0" applyBorder="1">
      <alignment vertical="center"/>
    </xf>
    <xf numFmtId="38" fontId="8" fillId="0" borderId="227" xfId="61" applyFont="1" applyBorder="1"/>
    <xf numFmtId="0" fontId="8" fillId="0" borderId="0" xfId="60" applyAlignment="1">
      <alignment horizontal="center"/>
    </xf>
    <xf numFmtId="0" fontId="0" fillId="0" borderId="172" xfId="0" applyBorder="1">
      <alignment vertical="center"/>
    </xf>
    <xf numFmtId="38" fontId="8" fillId="0" borderId="0" xfId="61" applyFont="1" applyBorder="1" applyAlignment="1">
      <alignment shrinkToFit="1"/>
    </xf>
    <xf numFmtId="38" fontId="8" fillId="0" borderId="203" xfId="61" applyFont="1" applyBorder="1"/>
    <xf numFmtId="38" fontId="8" fillId="0" borderId="180" xfId="61" applyFont="1" applyBorder="1" applyAlignment="1">
      <alignment shrinkToFit="1"/>
    </xf>
    <xf numFmtId="0" fontId="0" fillId="0" borderId="300" xfId="0" applyBorder="1">
      <alignment vertical="center"/>
    </xf>
    <xf numFmtId="0" fontId="0" fillId="0" borderId="102" xfId="0" applyBorder="1">
      <alignment vertical="center"/>
    </xf>
    <xf numFmtId="38" fontId="8" fillId="0" borderId="228" xfId="61" applyFont="1" applyBorder="1" applyAlignment="1">
      <alignment shrinkToFit="1"/>
    </xf>
    <xf numFmtId="38" fontId="8" fillId="0" borderId="308" xfId="61" applyFont="1" applyBorder="1"/>
    <xf numFmtId="0" fontId="27" fillId="0" borderId="0" xfId="60" applyFont="1"/>
    <xf numFmtId="0" fontId="0" fillId="0" borderId="0" xfId="65" applyFont="1" applyAlignment="1">
      <alignment horizontal="left"/>
    </xf>
    <xf numFmtId="9" fontId="8" fillId="34" borderId="15" xfId="66" applyFont="1" applyFill="1" applyBorder="1" applyAlignment="1">
      <alignment horizontal="center"/>
    </xf>
    <xf numFmtId="0" fontId="8" fillId="34" borderId="15" xfId="60" applyFill="1" applyBorder="1"/>
    <xf numFmtId="0" fontId="8" fillId="34" borderId="0" xfId="60" applyFill="1"/>
    <xf numFmtId="38" fontId="64" fillId="0" borderId="15" xfId="61" applyFont="1" applyBorder="1" applyAlignment="1">
      <alignment horizontal="center"/>
    </xf>
    <xf numFmtId="38" fontId="8" fillId="0" borderId="15" xfId="61" applyFill="1" applyBorder="1"/>
    <xf numFmtId="14" fontId="8" fillId="0" borderId="190" xfId="60" applyNumberFormat="1" applyBorder="1" applyAlignment="1">
      <alignment horizontal="center"/>
    </xf>
    <xf numFmtId="0" fontId="0" fillId="0" borderId="185" xfId="0" applyBorder="1">
      <alignment vertical="center"/>
    </xf>
    <xf numFmtId="0" fontId="0" fillId="0" borderId="314" xfId="0" applyBorder="1">
      <alignment vertical="center"/>
    </xf>
    <xf numFmtId="0" fontId="0" fillId="0" borderId="228" xfId="0" applyBorder="1">
      <alignment vertical="center"/>
    </xf>
    <xf numFmtId="0" fontId="0" fillId="0" borderId="185" xfId="0" applyBorder="1" applyAlignment="1">
      <alignment horizontal="center" vertical="center"/>
    </xf>
    <xf numFmtId="0" fontId="0" fillId="0" borderId="314" xfId="0" applyBorder="1" applyAlignment="1">
      <alignment horizontal="center" vertical="center"/>
    </xf>
    <xf numFmtId="185" fontId="20" fillId="0" borderId="15" xfId="47" applyNumberFormat="1" applyFont="1" applyBorder="1" applyAlignment="1">
      <alignment horizontal="right"/>
    </xf>
    <xf numFmtId="185" fontId="20" fillId="0" borderId="19" xfId="47" applyNumberFormat="1" applyFont="1" applyBorder="1" applyAlignment="1">
      <alignment horizontal="right" vertical="top"/>
    </xf>
    <xf numFmtId="185" fontId="20" fillId="0" borderId="15" xfId="47" applyNumberFormat="1" applyFont="1" applyBorder="1" applyAlignment="1">
      <alignment horizontal="right" vertical="top"/>
    </xf>
    <xf numFmtId="185" fontId="20" fillId="0" borderId="18" xfId="47" applyNumberFormat="1" applyFont="1" applyBorder="1" applyAlignment="1">
      <alignment horizontal="right" vertical="top"/>
    </xf>
    <xf numFmtId="0" fontId="21" fillId="0" borderId="18" xfId="47" applyFont="1" applyBorder="1" applyAlignment="1">
      <alignment horizontal="center" shrinkToFit="1"/>
    </xf>
    <xf numFmtId="38" fontId="104" fillId="26" borderId="19" xfId="35" applyFont="1" applyFill="1" applyBorder="1" applyAlignment="1">
      <alignment horizontal="right"/>
    </xf>
    <xf numFmtId="38" fontId="104" fillId="0" borderId="18" xfId="35" applyFont="1" applyFill="1" applyBorder="1" applyAlignment="1">
      <alignment horizontal="right"/>
    </xf>
    <xf numFmtId="0" fontId="20" fillId="0" borderId="61" xfId="47" applyFont="1" applyBorder="1" applyAlignment="1">
      <alignment horizontal="justify" shrinkToFit="1"/>
    </xf>
    <xf numFmtId="0" fontId="104" fillId="0" borderId="62" xfId="0" applyFont="1" applyBorder="1" applyAlignment="1">
      <alignment horizontal="justify" shrinkToFit="1"/>
    </xf>
    <xf numFmtId="0" fontId="24" fillId="0" borderId="62" xfId="47" applyFont="1" applyBorder="1" applyAlignment="1">
      <alignment horizontal="justify" shrinkToFit="1"/>
    </xf>
    <xf numFmtId="0" fontId="20" fillId="0" borderId="62" xfId="0" applyFont="1" applyBorder="1" applyAlignment="1">
      <alignment horizontal="justify" shrinkToFit="1"/>
    </xf>
    <xf numFmtId="0" fontId="20" fillId="0" borderId="62" xfId="47" applyFont="1" applyBorder="1" applyAlignment="1">
      <alignment horizontal="justify" shrinkToFit="1"/>
    </xf>
    <xf numFmtId="0" fontId="20" fillId="0" borderId="34" xfId="47" applyFont="1" applyBorder="1" applyAlignment="1">
      <alignment horizontal="justify" shrinkToFit="1"/>
    </xf>
    <xf numFmtId="0" fontId="20" fillId="0" borderId="61" xfId="47" applyFont="1" applyBorder="1" applyAlignment="1">
      <alignment horizontal="center" shrinkToFit="1"/>
    </xf>
    <xf numFmtId="0" fontId="20" fillId="0" borderId="16" xfId="47" applyFont="1" applyBorder="1" applyAlignment="1">
      <alignment horizontal="center" shrinkToFit="1"/>
    </xf>
    <xf numFmtId="0" fontId="22" fillId="24" borderId="0" xfId="0" applyFont="1" applyFill="1">
      <alignment vertical="center"/>
    </xf>
    <xf numFmtId="0" fontId="0" fillId="24" borderId="15" xfId="0" applyFill="1" applyBorder="1" applyAlignment="1">
      <alignment horizontal="center" vertical="center"/>
    </xf>
    <xf numFmtId="0" fontId="22" fillId="24" borderId="0" xfId="0" applyFont="1" applyFill="1" applyAlignment="1">
      <alignment horizontal="center" vertical="center"/>
    </xf>
    <xf numFmtId="0" fontId="22" fillId="24" borderId="0" xfId="0" applyFont="1" applyFill="1" applyAlignment="1">
      <alignment vertical="center" shrinkToFit="1"/>
    </xf>
    <xf numFmtId="0" fontId="0" fillId="24" borderId="15" xfId="0" applyFill="1" applyBorder="1">
      <alignment vertical="center"/>
    </xf>
    <xf numFmtId="0" fontId="64" fillId="24" borderId="15" xfId="0" applyFont="1" applyFill="1" applyBorder="1" applyAlignment="1">
      <alignment horizontal="left" vertical="center"/>
    </xf>
    <xf numFmtId="0" fontId="18" fillId="24" borderId="0" xfId="29" applyFill="1" applyBorder="1" applyAlignment="1" applyProtection="1">
      <alignment vertical="center"/>
    </xf>
    <xf numFmtId="0" fontId="64" fillId="24" borderId="0" xfId="0" applyFont="1" applyFill="1" applyAlignment="1">
      <alignment horizontal="center" vertical="center"/>
    </xf>
    <xf numFmtId="0" fontId="127" fillId="36" borderId="0" xfId="29" applyFont="1" applyFill="1" applyBorder="1" applyAlignment="1" applyProtection="1">
      <alignment horizontal="center" vertical="center"/>
    </xf>
    <xf numFmtId="0" fontId="64" fillId="24" borderId="0" xfId="0" applyFont="1" applyFill="1" applyAlignment="1">
      <alignment horizontal="left" vertical="center"/>
    </xf>
    <xf numFmtId="0" fontId="18" fillId="24" borderId="0" xfId="29" applyFill="1" applyBorder="1" applyAlignment="1" applyProtection="1">
      <alignment horizontal="left" vertical="center"/>
    </xf>
    <xf numFmtId="0" fontId="18" fillId="24" borderId="0" xfId="29" applyFill="1" applyBorder="1" applyAlignment="1" applyProtection="1">
      <alignment vertical="center" shrinkToFit="1"/>
    </xf>
    <xf numFmtId="0" fontId="8" fillId="24" borderId="0" xfId="67" applyFill="1" applyAlignment="1">
      <alignment vertical="center" shrinkToFit="1"/>
    </xf>
    <xf numFmtId="0" fontId="20" fillId="24" borderId="0" xfId="0" applyFont="1" applyFill="1">
      <alignment vertical="center"/>
    </xf>
    <xf numFmtId="0" fontId="18" fillId="24" borderId="0" xfId="29" applyFill="1" applyBorder="1" applyAlignment="1" applyProtection="1">
      <alignment horizontal="left" vertical="center" shrinkToFit="1"/>
    </xf>
    <xf numFmtId="0" fontId="0" fillId="24" borderId="0" xfId="0" applyFill="1" applyAlignment="1">
      <alignment vertical="center" shrinkToFit="1"/>
    </xf>
    <xf numFmtId="38" fontId="77" fillId="0" borderId="45" xfId="35" applyFont="1" applyFill="1" applyBorder="1" applyAlignment="1">
      <alignment horizontal="right"/>
    </xf>
    <xf numFmtId="38" fontId="77" fillId="0" borderId="46" xfId="35" applyFont="1" applyFill="1" applyBorder="1" applyAlignment="1">
      <alignment horizontal="right"/>
    </xf>
    <xf numFmtId="38" fontId="77" fillId="0" borderId="55" xfId="35" applyFont="1" applyFill="1" applyBorder="1" applyAlignment="1">
      <alignment horizontal="right"/>
    </xf>
    <xf numFmtId="38" fontId="77" fillId="0" borderId="92" xfId="35" applyFont="1" applyFill="1" applyBorder="1" applyAlignment="1">
      <alignment horizontal="right"/>
    </xf>
    <xf numFmtId="38" fontId="77" fillId="0" borderId="83" xfId="35" applyFont="1" applyFill="1" applyBorder="1" applyAlignment="1">
      <alignment horizontal="right"/>
    </xf>
    <xf numFmtId="0" fontId="9" fillId="0" borderId="16" xfId="49" applyBorder="1" applyAlignment="1">
      <alignment horizontal="left"/>
    </xf>
    <xf numFmtId="0" fontId="8" fillId="24" borderId="0" xfId="63" applyFill="1"/>
    <xf numFmtId="0" fontId="8" fillId="24" borderId="16" xfId="63" applyFill="1" applyBorder="1"/>
    <xf numFmtId="0" fontId="20" fillId="0" borderId="60" xfId="63" applyFont="1" applyBorder="1" applyAlignment="1">
      <alignment horizontal="left"/>
    </xf>
    <xf numFmtId="0" fontId="0" fillId="0" borderId="185" xfId="0" applyBorder="1" applyAlignment="1">
      <alignment horizontal="right" vertical="center"/>
    </xf>
    <xf numFmtId="0" fontId="24" fillId="24" borderId="161" xfId="63" applyFont="1" applyFill="1" applyBorder="1" applyAlignment="1">
      <alignment horizontal="center" vertical="center" wrapText="1"/>
    </xf>
    <xf numFmtId="0" fontId="0" fillId="0" borderId="318" xfId="0" applyBorder="1">
      <alignment vertical="center"/>
    </xf>
    <xf numFmtId="0" fontId="0" fillId="0" borderId="145" xfId="0" applyBorder="1" applyAlignment="1">
      <alignment horizontal="right" vertical="center"/>
    </xf>
    <xf numFmtId="0" fontId="0" fillId="0" borderId="215" xfId="63" applyFont="1" applyBorder="1" applyAlignment="1">
      <alignment horizontal="center" vertical="center"/>
    </xf>
    <xf numFmtId="38" fontId="78" fillId="0" borderId="167" xfId="62" applyFont="1" applyFill="1" applyBorder="1" applyAlignment="1">
      <alignment horizontal="center"/>
    </xf>
    <xf numFmtId="38" fontId="78" fillId="0" borderId="63" xfId="62" applyFont="1" applyFill="1" applyBorder="1" applyAlignment="1">
      <alignment horizontal="center"/>
    </xf>
    <xf numFmtId="38" fontId="78" fillId="0" borderId="64" xfId="62" applyFont="1" applyFill="1" applyBorder="1" applyAlignment="1">
      <alignment horizontal="center"/>
    </xf>
    <xf numFmtId="38" fontId="78" fillId="0" borderId="99" xfId="62" applyFont="1" applyFill="1" applyBorder="1" applyAlignment="1">
      <alignment horizontal="center"/>
    </xf>
    <xf numFmtId="38" fontId="78" fillId="0" borderId="100" xfId="62" applyFont="1" applyFill="1" applyBorder="1" applyAlignment="1">
      <alignment horizontal="center"/>
    </xf>
    <xf numFmtId="0" fontId="0" fillId="0" borderId="142" xfId="0" applyBorder="1">
      <alignment vertical="center"/>
    </xf>
    <xf numFmtId="0" fontId="0" fillId="0" borderId="175" xfId="0" applyBorder="1">
      <alignment vertical="center"/>
    </xf>
    <xf numFmtId="0" fontId="0" fillId="0" borderId="217" xfId="63" applyFont="1" applyBorder="1" applyAlignment="1">
      <alignment horizontal="center" vertical="center"/>
    </xf>
    <xf numFmtId="38" fontId="78" fillId="0" borderId="11" xfId="62" applyFont="1" applyFill="1" applyBorder="1" applyAlignment="1">
      <alignment horizontal="center"/>
    </xf>
    <xf numFmtId="38" fontId="78" fillId="0" borderId="225" xfId="62" applyFont="1" applyFill="1" applyBorder="1" applyAlignment="1">
      <alignment horizontal="center"/>
    </xf>
    <xf numFmtId="38" fontId="78" fillId="0" borderId="133" xfId="62" applyFont="1" applyFill="1" applyBorder="1" applyAlignment="1">
      <alignment horizontal="center"/>
    </xf>
    <xf numFmtId="38" fontId="78" fillId="0" borderId="134" xfId="62" applyFont="1" applyFill="1" applyBorder="1" applyAlignment="1">
      <alignment horizontal="center"/>
    </xf>
    <xf numFmtId="38" fontId="78" fillId="0" borderId="13" xfId="62" applyFont="1" applyFill="1" applyBorder="1" applyAlignment="1">
      <alignment horizontal="center"/>
    </xf>
    <xf numFmtId="0" fontId="64" fillId="0" borderId="0" xfId="0" applyFont="1" applyAlignment="1">
      <alignment horizontal="center" vertical="center"/>
    </xf>
    <xf numFmtId="9" fontId="78" fillId="0" borderId="103" xfId="64" applyFont="1" applyFill="1" applyBorder="1" applyAlignment="1">
      <alignment horizontal="center" vertical="center"/>
    </xf>
    <xf numFmtId="0" fontId="39" fillId="24" borderId="166" xfId="63" applyFont="1" applyFill="1" applyBorder="1" applyAlignment="1">
      <alignment horizontal="center" wrapText="1"/>
    </xf>
    <xf numFmtId="0" fontId="20" fillId="24" borderId="167" xfId="63" applyFont="1" applyFill="1" applyBorder="1" applyAlignment="1">
      <alignment horizontal="center"/>
    </xf>
    <xf numFmtId="0" fontId="20" fillId="24" borderId="168" xfId="63" applyFont="1" applyFill="1" applyBorder="1" applyAlignment="1">
      <alignment horizontal="center"/>
    </xf>
    <xf numFmtId="0" fontId="20" fillId="24" borderId="169" xfId="63" applyFont="1" applyFill="1" applyBorder="1" applyAlignment="1">
      <alignment horizontal="center"/>
    </xf>
    <xf numFmtId="0" fontId="20" fillId="24" borderId="167" xfId="63" applyFont="1" applyFill="1" applyBorder="1" applyAlignment="1">
      <alignment horizontal="left"/>
    </xf>
    <xf numFmtId="0" fontId="20" fillId="24" borderId="170" xfId="63" applyFont="1" applyFill="1" applyBorder="1" applyAlignment="1">
      <alignment horizontal="center"/>
    </xf>
    <xf numFmtId="0" fontId="20" fillId="24" borderId="171" xfId="63" applyFont="1" applyFill="1" applyBorder="1" applyAlignment="1">
      <alignment horizontal="center"/>
    </xf>
    <xf numFmtId="0" fontId="20" fillId="34" borderId="216" xfId="63" applyFont="1" applyFill="1" applyBorder="1" applyAlignment="1">
      <alignment horizontal="center" vertical="center"/>
    </xf>
    <xf numFmtId="0" fontId="8" fillId="24" borderId="0" xfId="63" applyFill="1" applyAlignment="1">
      <alignment horizontal="left"/>
    </xf>
    <xf numFmtId="38" fontId="8" fillId="24" borderId="0" xfId="63" applyNumberFormat="1" applyFill="1" applyAlignment="1">
      <alignment horizontal="right"/>
    </xf>
    <xf numFmtId="0" fontId="8" fillId="34" borderId="173" xfId="63" applyFill="1" applyBorder="1" applyAlignment="1">
      <alignment horizontal="center"/>
    </xf>
    <xf numFmtId="0" fontId="20" fillId="24" borderId="36" xfId="63" applyFont="1" applyFill="1" applyBorder="1" applyAlignment="1">
      <alignment horizontal="center"/>
    </xf>
    <xf numFmtId="0" fontId="20" fillId="24" borderId="37" xfId="63" applyFont="1" applyFill="1" applyBorder="1" applyAlignment="1">
      <alignment horizontal="center"/>
    </xf>
    <xf numFmtId="0" fontId="20" fillId="24" borderId="38" xfId="63" applyFont="1" applyFill="1" applyBorder="1" applyAlignment="1">
      <alignment horizontal="center"/>
    </xf>
    <xf numFmtId="0" fontId="20" fillId="24" borderId="89" xfId="63" applyFont="1" applyFill="1" applyBorder="1" applyAlignment="1">
      <alignment horizontal="center"/>
    </xf>
    <xf numFmtId="0" fontId="20" fillId="24" borderId="82" xfId="63" applyFont="1" applyFill="1" applyBorder="1" applyAlignment="1">
      <alignment horizontal="center"/>
    </xf>
    <xf numFmtId="0" fontId="20" fillId="34" borderId="229" xfId="63" applyFont="1" applyFill="1" applyBorder="1" applyAlignment="1">
      <alignment horizontal="center" vertical="center"/>
    </xf>
    <xf numFmtId="0" fontId="20" fillId="24" borderId="36" xfId="63" applyFont="1" applyFill="1" applyBorder="1" applyAlignment="1">
      <alignment horizontal="center" vertical="top" wrapText="1"/>
    </xf>
    <xf numFmtId="0" fontId="20" fillId="24" borderId="37" xfId="63" applyFont="1" applyFill="1" applyBorder="1" applyAlignment="1">
      <alignment horizontal="left"/>
    </xf>
    <xf numFmtId="0" fontId="8" fillId="24" borderId="173" xfId="63" applyFill="1" applyBorder="1" applyAlignment="1">
      <alignment horizontal="center"/>
    </xf>
    <xf numFmtId="38" fontId="20" fillId="24" borderId="36" xfId="62" applyFont="1" applyFill="1" applyBorder="1" applyAlignment="1">
      <alignment horizontal="center" vertical="top" wrapText="1"/>
    </xf>
    <xf numFmtId="38" fontId="20" fillId="24" borderId="37" xfId="62" applyFont="1" applyFill="1" applyBorder="1" applyAlignment="1">
      <alignment horizontal="center"/>
    </xf>
    <xf numFmtId="38" fontId="20" fillId="24" borderId="38" xfId="62" applyFont="1" applyFill="1" applyBorder="1" applyAlignment="1">
      <alignment horizontal="center"/>
    </xf>
    <xf numFmtId="38" fontId="20" fillId="24" borderId="36" xfId="62" applyFont="1" applyFill="1" applyBorder="1" applyAlignment="1">
      <alignment horizontal="center"/>
    </xf>
    <xf numFmtId="38" fontId="20" fillId="24" borderId="89" xfId="62" applyFont="1" applyFill="1" applyBorder="1" applyAlignment="1">
      <alignment horizontal="center"/>
    </xf>
    <xf numFmtId="0" fontId="8" fillId="24" borderId="0" xfId="63" applyFill="1" applyAlignment="1">
      <alignment horizontal="center" shrinkToFit="1"/>
    </xf>
    <xf numFmtId="0" fontId="8" fillId="24" borderId="147" xfId="63" applyFill="1" applyBorder="1" applyAlignment="1">
      <alignment horizontal="center"/>
    </xf>
    <xf numFmtId="38" fontId="20" fillId="24" borderId="42" xfId="62" applyFont="1" applyFill="1" applyBorder="1" applyAlignment="1">
      <alignment horizontal="left"/>
    </xf>
    <xf numFmtId="38" fontId="20" fillId="24" borderId="43" xfId="62" applyFont="1" applyFill="1" applyBorder="1" applyAlignment="1">
      <alignment horizontal="right"/>
    </xf>
    <xf numFmtId="38" fontId="20" fillId="24" borderId="44" xfId="62" applyFont="1" applyFill="1" applyBorder="1" applyAlignment="1">
      <alignment horizontal="right"/>
    </xf>
    <xf numFmtId="38" fontId="20" fillId="24" borderId="91" xfId="62" applyFont="1" applyFill="1" applyBorder="1" applyAlignment="1">
      <alignment horizontal="right"/>
    </xf>
    <xf numFmtId="0" fontId="8" fillId="24" borderId="0" xfId="63" applyFill="1" applyAlignment="1">
      <alignment horizontal="right"/>
    </xf>
    <xf numFmtId="0" fontId="8" fillId="0" borderId="0" xfId="63" applyAlignment="1">
      <alignment horizontal="right"/>
    </xf>
    <xf numFmtId="9" fontId="8" fillId="34" borderId="0" xfId="64" applyFont="1" applyFill="1" applyBorder="1" applyAlignment="1"/>
    <xf numFmtId="0" fontId="20" fillId="0" borderId="173" xfId="63" applyFont="1" applyBorder="1" applyAlignment="1">
      <alignment horizontal="left"/>
    </xf>
    <xf numFmtId="0" fontId="20" fillId="24" borderId="26" xfId="63" applyFont="1" applyFill="1" applyBorder="1" applyAlignment="1">
      <alignment horizontal="right" shrinkToFit="1"/>
    </xf>
    <xf numFmtId="38" fontId="24" fillId="0" borderId="98" xfId="62" applyFont="1" applyFill="1" applyBorder="1" applyAlignment="1">
      <alignment horizontal="right"/>
    </xf>
    <xf numFmtId="38" fontId="24" fillId="0" borderId="122" xfId="62" applyFont="1" applyFill="1" applyBorder="1" applyAlignment="1">
      <alignment horizontal="right"/>
    </xf>
    <xf numFmtId="38" fontId="24" fillId="0" borderId="123" xfId="62" applyFont="1" applyFill="1" applyBorder="1" applyAlignment="1">
      <alignment horizontal="right"/>
    </xf>
    <xf numFmtId="38" fontId="24" fillId="0" borderId="124" xfId="62" applyFont="1" applyFill="1" applyBorder="1" applyAlignment="1">
      <alignment horizontal="right"/>
    </xf>
    <xf numFmtId="38" fontId="24" fillId="0" borderId="125" xfId="62" applyFont="1" applyFill="1" applyBorder="1" applyAlignment="1">
      <alignment horizontal="right"/>
    </xf>
    <xf numFmtId="38" fontId="24" fillId="0" borderId="138" xfId="62" applyFont="1" applyFill="1" applyBorder="1" applyAlignment="1">
      <alignment horizontal="center" vertical="center"/>
    </xf>
    <xf numFmtId="179" fontId="8" fillId="24" borderId="0" xfId="64" applyNumberFormat="1" applyFont="1" applyFill="1" applyBorder="1" applyAlignment="1"/>
    <xf numFmtId="0" fontId="8" fillId="24" borderId="17" xfId="63" applyFill="1" applyBorder="1" applyAlignment="1">
      <alignment horizontal="right"/>
    </xf>
    <xf numFmtId="38" fontId="24" fillId="24" borderId="56" xfId="62" applyFont="1" applyFill="1" applyBorder="1" applyAlignment="1">
      <alignment horizontal="right"/>
    </xf>
    <xf numFmtId="38" fontId="24" fillId="24" borderId="47" xfId="62" applyFont="1" applyFill="1" applyBorder="1" applyAlignment="1">
      <alignment horizontal="right"/>
    </xf>
    <xf numFmtId="38" fontId="24" fillId="24" borderId="48" xfId="62" applyFont="1" applyFill="1" applyBorder="1" applyAlignment="1">
      <alignment horizontal="right"/>
    </xf>
    <xf numFmtId="38" fontId="24" fillId="24" borderId="93" xfId="62" applyFont="1" applyFill="1" applyBorder="1" applyAlignment="1">
      <alignment horizontal="right"/>
    </xf>
    <xf numFmtId="38" fontId="24" fillId="24" borderId="84" xfId="62" applyFont="1" applyFill="1" applyBorder="1" applyAlignment="1">
      <alignment horizontal="right"/>
    </xf>
    <xf numFmtId="38" fontId="24" fillId="24" borderId="139" xfId="62" applyFont="1" applyFill="1" applyBorder="1" applyAlignment="1">
      <alignment horizontal="center" vertical="center"/>
    </xf>
    <xf numFmtId="38" fontId="8" fillId="24" borderId="0" xfId="63" applyNumberFormat="1" applyFill="1"/>
    <xf numFmtId="0" fontId="8" fillId="24" borderId="27" xfId="63" applyFill="1" applyBorder="1" applyAlignment="1">
      <alignment horizontal="left" shrinkToFit="1"/>
    </xf>
    <xf numFmtId="38" fontId="24" fillId="24" borderId="45" xfId="62" applyFont="1" applyFill="1" applyBorder="1" applyAlignment="1">
      <alignment horizontal="right"/>
    </xf>
    <xf numFmtId="38" fontId="24" fillId="24" borderId="46" xfId="62" applyFont="1" applyFill="1" applyBorder="1" applyAlignment="1">
      <alignment horizontal="right"/>
    </xf>
    <xf numFmtId="38" fontId="24" fillId="24" borderId="55" xfId="62" applyFont="1" applyFill="1" applyBorder="1" applyAlignment="1">
      <alignment horizontal="right"/>
    </xf>
    <xf numFmtId="38" fontId="24" fillId="24" borderId="92" xfId="62" applyFont="1" applyFill="1" applyBorder="1" applyAlignment="1">
      <alignment horizontal="right"/>
    </xf>
    <xf numFmtId="38" fontId="24" fillId="24" borderId="83" xfId="62" applyFont="1" applyFill="1" applyBorder="1" applyAlignment="1">
      <alignment horizontal="right"/>
    </xf>
    <xf numFmtId="38" fontId="24" fillId="24" borderId="140" xfId="62" applyFont="1" applyFill="1" applyBorder="1" applyAlignment="1">
      <alignment horizontal="center" vertical="center"/>
    </xf>
    <xf numFmtId="38" fontId="8" fillId="24" borderId="0" xfId="62" applyFont="1" applyFill="1" applyBorder="1" applyAlignment="1"/>
    <xf numFmtId="0" fontId="39" fillId="24" borderId="27" xfId="63" applyFont="1" applyFill="1" applyBorder="1" applyAlignment="1">
      <alignment horizontal="right"/>
    </xf>
    <xf numFmtId="38" fontId="77" fillId="0" borderId="45" xfId="62" applyFont="1" applyFill="1" applyBorder="1" applyAlignment="1">
      <alignment horizontal="right"/>
    </xf>
    <xf numFmtId="38" fontId="77" fillId="0" borderId="46" xfId="62" applyFont="1" applyFill="1" applyBorder="1" applyAlignment="1">
      <alignment horizontal="right"/>
    </xf>
    <xf numFmtId="38" fontId="77" fillId="0" borderId="55" xfId="62" applyFont="1" applyFill="1" applyBorder="1" applyAlignment="1">
      <alignment horizontal="right"/>
    </xf>
    <xf numFmtId="38" fontId="77" fillId="0" borderId="92" xfId="62" applyFont="1" applyFill="1" applyBorder="1" applyAlignment="1">
      <alignment horizontal="right"/>
    </xf>
    <xf numFmtId="38" fontId="77" fillId="0" borderId="83" xfId="62" applyFont="1" applyFill="1" applyBorder="1" applyAlignment="1">
      <alignment horizontal="right"/>
    </xf>
    <xf numFmtId="9" fontId="8" fillId="34" borderId="16" xfId="64" applyFont="1" applyFill="1" applyBorder="1" applyAlignment="1"/>
    <xf numFmtId="0" fontId="8" fillId="24" borderId="27" xfId="63" applyFill="1" applyBorder="1" applyAlignment="1">
      <alignment horizontal="right"/>
    </xf>
    <xf numFmtId="38" fontId="24" fillId="0" borderId="39" xfId="62" applyFont="1" applyFill="1" applyBorder="1" applyAlignment="1">
      <alignment horizontal="right"/>
    </xf>
    <xf numFmtId="38" fontId="24" fillId="0" borderId="40" xfId="62" applyFont="1" applyFill="1" applyBorder="1" applyAlignment="1">
      <alignment horizontal="right"/>
    </xf>
    <xf numFmtId="38" fontId="24" fillId="0" borderId="41" xfId="62" applyFont="1" applyFill="1" applyBorder="1" applyAlignment="1">
      <alignment horizontal="right"/>
    </xf>
    <xf numFmtId="38" fontId="24" fillId="0" borderId="90" xfId="62" applyFont="1" applyFill="1" applyBorder="1" applyAlignment="1">
      <alignment horizontal="right"/>
    </xf>
    <xf numFmtId="38" fontId="24" fillId="0" borderId="66" xfId="62" applyFont="1" applyFill="1" applyBorder="1" applyAlignment="1">
      <alignment horizontal="right"/>
    </xf>
    <xf numFmtId="38" fontId="24" fillId="0" borderId="140" xfId="62" applyFont="1" applyFill="1" applyBorder="1" applyAlignment="1">
      <alignment horizontal="center" vertical="center"/>
    </xf>
    <xf numFmtId="0" fontId="8" fillId="24" borderId="145" xfId="63" applyFill="1" applyBorder="1" applyAlignment="1">
      <alignment horizontal="right"/>
    </xf>
    <xf numFmtId="38" fontId="24" fillId="0" borderId="49" xfId="62" applyFont="1" applyFill="1" applyBorder="1" applyAlignment="1">
      <alignment horizontal="right"/>
    </xf>
    <xf numFmtId="38" fontId="24" fillId="0" borderId="50" xfId="62" applyFont="1" applyFill="1" applyBorder="1" applyAlignment="1">
      <alignment horizontal="right"/>
    </xf>
    <xf numFmtId="38" fontId="24" fillId="0" borderId="94" xfId="62" applyFont="1" applyFill="1" applyBorder="1" applyAlignment="1">
      <alignment horizontal="right"/>
    </xf>
    <xf numFmtId="38" fontId="24" fillId="0" borderId="95" xfId="62" applyFont="1" applyFill="1" applyBorder="1" applyAlignment="1">
      <alignment horizontal="right"/>
    </xf>
    <xf numFmtId="38" fontId="24" fillId="0" borderId="85" xfId="62" applyFont="1" applyFill="1" applyBorder="1" applyAlignment="1">
      <alignment horizontal="right"/>
    </xf>
    <xf numFmtId="9" fontId="24" fillId="24" borderId="141" xfId="64" applyFont="1" applyFill="1" applyBorder="1" applyAlignment="1">
      <alignment horizontal="center" vertical="center"/>
    </xf>
    <xf numFmtId="38" fontId="78" fillId="0" borderId="168" xfId="62" applyFont="1" applyFill="1" applyBorder="1" applyAlignment="1">
      <alignment horizontal="center"/>
    </xf>
    <xf numFmtId="38" fontId="78" fillId="0" borderId="169" xfId="62" applyFont="1" applyFill="1" applyBorder="1" applyAlignment="1">
      <alignment horizontal="center"/>
    </xf>
    <xf numFmtId="38" fontId="78" fillId="0" borderId="170" xfId="62" applyFont="1" applyFill="1" applyBorder="1" applyAlignment="1">
      <alignment horizontal="center"/>
    </xf>
    <xf numFmtId="9" fontId="24" fillId="24" borderId="216" xfId="64" applyFont="1" applyFill="1" applyBorder="1" applyAlignment="1">
      <alignment horizontal="center" vertical="center"/>
    </xf>
    <xf numFmtId="38" fontId="78" fillId="0" borderId="218" xfId="62" applyFont="1" applyFill="1" applyBorder="1" applyAlignment="1">
      <alignment horizontal="center"/>
    </xf>
    <xf numFmtId="38" fontId="78" fillId="0" borderId="219" xfId="62" applyFont="1" applyFill="1" applyBorder="1" applyAlignment="1">
      <alignment horizontal="center"/>
    </xf>
    <xf numFmtId="38" fontId="78" fillId="0" borderId="220" xfId="62" applyFont="1" applyFill="1" applyBorder="1" applyAlignment="1">
      <alignment horizontal="center"/>
    </xf>
    <xf numFmtId="38" fontId="78" fillId="0" borderId="221" xfId="62" applyFont="1" applyFill="1" applyBorder="1" applyAlignment="1">
      <alignment horizontal="center"/>
    </xf>
    <xf numFmtId="9" fontId="78" fillId="0" borderId="224" xfId="64" applyFont="1" applyFill="1" applyBorder="1" applyAlignment="1">
      <alignment horizontal="center" vertical="center"/>
    </xf>
    <xf numFmtId="38" fontId="24" fillId="0" borderId="319" xfId="35" applyFont="1" applyFill="1" applyBorder="1" applyAlignment="1">
      <alignment horizontal="center" vertical="center"/>
    </xf>
    <xf numFmtId="0" fontId="20" fillId="24" borderId="27" xfId="49" applyFont="1" applyFill="1" applyBorder="1" applyAlignment="1">
      <alignment horizontal="right" shrinkToFit="1"/>
    </xf>
    <xf numFmtId="0" fontId="0" fillId="0" borderId="120" xfId="0" applyBorder="1" applyAlignment="1">
      <alignment horizontal="right" vertical="center" shrinkToFit="1"/>
    </xf>
    <xf numFmtId="0" fontId="0" fillId="0" borderId="17" xfId="0" applyBorder="1" applyAlignment="1">
      <alignment horizontal="right" vertical="center" shrinkToFit="1"/>
    </xf>
    <xf numFmtId="0" fontId="0" fillId="0" borderId="27" xfId="0" applyBorder="1" applyAlignment="1">
      <alignment horizontal="right" vertical="center" shrinkToFit="1"/>
    </xf>
    <xf numFmtId="0" fontId="0" fillId="0" borderId="31" xfId="0" applyBorder="1" applyAlignment="1">
      <alignment horizontal="right" vertical="center" shrinkToFit="1"/>
    </xf>
    <xf numFmtId="0" fontId="0" fillId="0" borderId="32" xfId="0" applyBorder="1" applyAlignment="1">
      <alignment horizontal="right" vertical="center" shrinkToFit="1"/>
    </xf>
    <xf numFmtId="38" fontId="24" fillId="0" borderId="52" xfId="35" applyFont="1" applyFill="1" applyBorder="1" applyAlignment="1">
      <alignment horizontal="right"/>
    </xf>
    <xf numFmtId="38" fontId="24" fillId="0" borderId="53" xfId="35" applyFont="1" applyFill="1" applyBorder="1" applyAlignment="1">
      <alignment horizontal="right"/>
    </xf>
    <xf numFmtId="38" fontId="24" fillId="0" borderId="54" xfId="35" applyFont="1" applyFill="1" applyBorder="1" applyAlignment="1">
      <alignment horizontal="right"/>
    </xf>
    <xf numFmtId="38" fontId="24" fillId="0" borderId="96" xfId="35" applyFont="1" applyFill="1" applyBorder="1" applyAlignment="1">
      <alignment horizontal="right"/>
    </xf>
    <xf numFmtId="38" fontId="24" fillId="0" borderId="86" xfId="35" applyFont="1" applyFill="1" applyBorder="1" applyAlignment="1">
      <alignment horizontal="right"/>
    </xf>
    <xf numFmtId="38" fontId="24" fillId="0" borderId="57" xfId="35" applyFont="1" applyFill="1" applyBorder="1" applyAlignment="1">
      <alignment horizontal="right"/>
    </xf>
    <xf numFmtId="38" fontId="24" fillId="0" borderId="58" xfId="35" applyFont="1" applyFill="1" applyBorder="1" applyAlignment="1">
      <alignment horizontal="right"/>
    </xf>
    <xf numFmtId="38" fontId="24" fillId="0" borderId="59" xfId="35" applyFont="1" applyFill="1" applyBorder="1" applyAlignment="1">
      <alignment horizontal="right"/>
    </xf>
    <xf numFmtId="38" fontId="24" fillId="0" borderId="97" xfId="35" applyFont="1" applyFill="1" applyBorder="1" applyAlignment="1">
      <alignment horizontal="right"/>
    </xf>
    <xf numFmtId="38" fontId="24" fillId="0" borderId="87" xfId="35" applyFont="1" applyFill="1" applyBorder="1" applyAlignment="1">
      <alignment horizontal="right"/>
    </xf>
    <xf numFmtId="38" fontId="24" fillId="0" borderId="42" xfId="35" applyFont="1" applyFill="1" applyBorder="1" applyAlignment="1">
      <alignment horizontal="right"/>
    </xf>
    <xf numFmtId="38" fontId="24" fillId="0" borderId="43" xfId="35" applyFont="1" applyFill="1" applyBorder="1" applyAlignment="1">
      <alignment horizontal="right"/>
    </xf>
    <xf numFmtId="38" fontId="24" fillId="0" borderId="44" xfId="35" applyFont="1" applyFill="1" applyBorder="1" applyAlignment="1">
      <alignment horizontal="right"/>
    </xf>
    <xf numFmtId="38" fontId="24" fillId="0" borderId="91" xfId="35" applyFont="1" applyFill="1" applyBorder="1" applyAlignment="1">
      <alignment horizontal="right"/>
    </xf>
    <xf numFmtId="38" fontId="24" fillId="0" borderId="67" xfId="35" applyFont="1" applyFill="1" applyBorder="1" applyAlignment="1">
      <alignment horizontal="right"/>
    </xf>
    <xf numFmtId="38" fontId="24" fillId="0" borderId="55" xfId="35" applyFont="1" applyFill="1" applyBorder="1" applyAlignment="1">
      <alignment horizontal="right"/>
    </xf>
    <xf numFmtId="38" fontId="24" fillId="0" borderId="45" xfId="35" applyFont="1" applyFill="1" applyBorder="1" applyAlignment="1">
      <alignment horizontal="right"/>
    </xf>
    <xf numFmtId="38" fontId="24" fillId="0" borderId="46" xfId="35" applyFont="1" applyFill="1" applyBorder="1" applyAlignment="1">
      <alignment horizontal="right"/>
    </xf>
    <xf numFmtId="38" fontId="24" fillId="0" borderId="92" xfId="35" applyFont="1" applyFill="1" applyBorder="1" applyAlignment="1">
      <alignment horizontal="right"/>
    </xf>
    <xf numFmtId="38" fontId="24" fillId="0" borderId="83" xfId="35" applyFont="1" applyFill="1" applyBorder="1" applyAlignment="1">
      <alignment horizontal="right"/>
    </xf>
    <xf numFmtId="38" fontId="24" fillId="0" borderId="56" xfId="35" applyFont="1" applyFill="1" applyBorder="1" applyAlignment="1">
      <alignment horizontal="right"/>
    </xf>
    <xf numFmtId="38" fontId="24" fillId="0" borderId="47" xfId="35" applyFont="1" applyFill="1" applyBorder="1" applyAlignment="1">
      <alignment horizontal="right"/>
    </xf>
    <xf numFmtId="38" fontId="24" fillId="0" borderId="48" xfId="35" applyFont="1" applyFill="1" applyBorder="1" applyAlignment="1">
      <alignment horizontal="right"/>
    </xf>
    <xf numFmtId="38" fontId="24" fillId="0" borderId="93" xfId="35" applyFont="1" applyFill="1" applyBorder="1" applyAlignment="1">
      <alignment horizontal="right"/>
    </xf>
    <xf numFmtId="38" fontId="24" fillId="0" borderId="84" xfId="35" applyFont="1" applyFill="1" applyBorder="1" applyAlignment="1">
      <alignment horizontal="right"/>
    </xf>
    <xf numFmtId="38" fontId="77" fillId="0" borderId="57" xfId="35" applyFont="1" applyFill="1" applyBorder="1" applyAlignment="1">
      <alignment horizontal="right"/>
    </xf>
    <xf numFmtId="38" fontId="77" fillId="0" borderId="58" xfId="35" applyFont="1" applyFill="1" applyBorder="1" applyAlignment="1">
      <alignment horizontal="right"/>
    </xf>
    <xf numFmtId="38" fontId="77" fillId="0" borderId="59" xfId="35" applyFont="1" applyFill="1" applyBorder="1" applyAlignment="1">
      <alignment horizontal="right"/>
    </xf>
    <xf numFmtId="38" fontId="77" fillId="0" borderId="97" xfId="35" applyFont="1" applyFill="1" applyBorder="1" applyAlignment="1">
      <alignment horizontal="right"/>
    </xf>
    <xf numFmtId="38" fontId="77" fillId="0" borderId="87" xfId="35" applyFont="1" applyFill="1" applyBorder="1" applyAlignment="1">
      <alignment horizontal="right"/>
    </xf>
    <xf numFmtId="38" fontId="24" fillId="0" borderId="94" xfId="35" applyFont="1" applyFill="1" applyBorder="1" applyAlignment="1">
      <alignment horizontal="right"/>
    </xf>
    <xf numFmtId="38" fontId="24" fillId="0" borderId="49" xfId="35" applyFont="1" applyFill="1" applyBorder="1" applyAlignment="1">
      <alignment horizontal="right"/>
    </xf>
    <xf numFmtId="38" fontId="24" fillId="0" borderId="50" xfId="35" applyFont="1" applyFill="1" applyBorder="1" applyAlignment="1">
      <alignment horizontal="right"/>
    </xf>
    <xf numFmtId="38" fontId="24" fillId="0" borderId="95" xfId="35" applyFont="1" applyFill="1" applyBorder="1" applyAlignment="1">
      <alignment horizontal="right"/>
    </xf>
    <xf numFmtId="38" fontId="24" fillId="0" borderId="85" xfId="35" applyFont="1" applyFill="1" applyBorder="1" applyAlignment="1">
      <alignment horizontal="right"/>
    </xf>
    <xf numFmtId="38" fontId="78" fillId="0" borderId="171" xfId="35" applyFont="1" applyFill="1" applyBorder="1" applyAlignment="1">
      <alignment horizontal="center"/>
    </xf>
    <xf numFmtId="0" fontId="20" fillId="0" borderId="167" xfId="49" applyFont="1" applyBorder="1" applyAlignment="1">
      <alignment horizontal="right"/>
    </xf>
    <xf numFmtId="0" fontId="20" fillId="0" borderId="168" xfId="49" applyFont="1" applyBorder="1" applyAlignment="1">
      <alignment horizontal="right"/>
    </xf>
    <xf numFmtId="0" fontId="20" fillId="0" borderId="169" xfId="49" applyFont="1" applyBorder="1" applyAlignment="1">
      <alignment horizontal="right"/>
    </xf>
    <xf numFmtId="0" fontId="20" fillId="0" borderId="170" xfId="49" applyFont="1" applyBorder="1" applyAlignment="1">
      <alignment horizontal="right"/>
    </xf>
    <xf numFmtId="0" fontId="20" fillId="0" borderId="171" xfId="49" applyFont="1" applyBorder="1" applyAlignment="1">
      <alignment horizontal="right"/>
    </xf>
    <xf numFmtId="0" fontId="20" fillId="0" borderId="36" xfId="49" applyFont="1" applyBorder="1" applyAlignment="1">
      <alignment horizontal="right"/>
    </xf>
    <xf numFmtId="0" fontId="20" fillId="0" borderId="37" xfId="49" applyFont="1" applyBorder="1" applyAlignment="1">
      <alignment horizontal="right"/>
    </xf>
    <xf numFmtId="0" fontId="20" fillId="0" borderId="38" xfId="49" applyFont="1" applyBorder="1" applyAlignment="1">
      <alignment horizontal="right"/>
    </xf>
    <xf numFmtId="0" fontId="20" fillId="0" borderId="89" xfId="49" applyFont="1" applyBorder="1" applyAlignment="1">
      <alignment horizontal="right"/>
    </xf>
    <xf numFmtId="0" fontId="20" fillId="0" borderId="82" xfId="49" applyFont="1" applyBorder="1" applyAlignment="1">
      <alignment horizontal="right"/>
    </xf>
    <xf numFmtId="0" fontId="20" fillId="0" borderId="36" xfId="49" applyFont="1" applyBorder="1" applyAlignment="1">
      <alignment horizontal="right" vertical="top" wrapText="1"/>
    </xf>
    <xf numFmtId="38" fontId="20" fillId="0" borderId="36" xfId="35" applyFont="1" applyFill="1" applyBorder="1" applyAlignment="1">
      <alignment horizontal="right" vertical="top" wrapText="1"/>
    </xf>
    <xf numFmtId="38" fontId="20" fillId="0" borderId="37" xfId="35" applyFont="1" applyFill="1" applyBorder="1" applyAlignment="1">
      <alignment horizontal="right"/>
    </xf>
    <xf numFmtId="38" fontId="20" fillId="0" borderId="38" xfId="35" applyFont="1" applyFill="1" applyBorder="1" applyAlignment="1">
      <alignment horizontal="right"/>
    </xf>
    <xf numFmtId="38" fontId="20" fillId="0" borderId="36" xfId="35" applyFont="1" applyFill="1" applyBorder="1" applyAlignment="1">
      <alignment horizontal="right"/>
    </xf>
    <xf numFmtId="38" fontId="20" fillId="0" borderId="89" xfId="35" applyFont="1" applyFill="1" applyBorder="1" applyAlignment="1">
      <alignment horizontal="right"/>
    </xf>
    <xf numFmtId="38" fontId="20" fillId="0" borderId="82" xfId="35" applyFont="1" applyFill="1" applyBorder="1" applyAlignment="1">
      <alignment horizontal="right"/>
    </xf>
    <xf numFmtId="38" fontId="20" fillId="0" borderId="42" xfId="35" applyFont="1" applyFill="1" applyBorder="1" applyAlignment="1">
      <alignment horizontal="left"/>
    </xf>
    <xf numFmtId="38" fontId="20" fillId="0" borderId="43" xfId="35" applyFont="1" applyFill="1" applyBorder="1" applyAlignment="1">
      <alignment horizontal="right"/>
    </xf>
    <xf numFmtId="38" fontId="20" fillId="0" borderId="44" xfId="35" applyFont="1" applyFill="1" applyBorder="1" applyAlignment="1">
      <alignment horizontal="right"/>
    </xf>
    <xf numFmtId="38" fontId="20" fillId="0" borderId="91" xfId="35" applyFont="1" applyFill="1" applyBorder="1" applyAlignment="1">
      <alignment horizontal="right"/>
    </xf>
    <xf numFmtId="38" fontId="78" fillId="0" borderId="227" xfId="35" applyFont="1" applyFill="1" applyBorder="1" applyAlignment="1">
      <alignment horizontal="center"/>
    </xf>
    <xf numFmtId="0" fontId="20" fillId="0" borderId="167" xfId="49" applyFont="1" applyBorder="1"/>
    <xf numFmtId="0" fontId="20" fillId="0" borderId="168" xfId="49" applyFont="1" applyBorder="1"/>
    <xf numFmtId="0" fontId="20" fillId="0" borderId="169" xfId="49" applyFont="1" applyBorder="1"/>
    <xf numFmtId="0" fontId="20" fillId="0" borderId="170" xfId="49" applyFont="1" applyBorder="1"/>
    <xf numFmtId="0" fontId="20" fillId="0" borderId="171" xfId="49" applyFont="1" applyBorder="1"/>
    <xf numFmtId="0" fontId="20" fillId="0" borderId="36" xfId="49" applyFont="1" applyBorder="1"/>
    <xf numFmtId="0" fontId="20" fillId="0" borderId="37" xfId="49" applyFont="1" applyBorder="1"/>
    <xf numFmtId="0" fontId="20" fillId="0" borderId="38" xfId="49" applyFont="1" applyBorder="1"/>
    <xf numFmtId="0" fontId="20" fillId="0" borderId="89" xfId="49" applyFont="1" applyBorder="1"/>
    <xf numFmtId="0" fontId="20" fillId="0" borderId="82" xfId="49" applyFont="1" applyBorder="1"/>
    <xf numFmtId="0" fontId="20" fillId="0" borderId="36" xfId="49" applyFont="1" applyBorder="1" applyAlignment="1">
      <alignment vertical="top" wrapText="1"/>
    </xf>
    <xf numFmtId="0" fontId="0" fillId="0" borderId="15" xfId="0" applyBorder="1" applyAlignment="1">
      <alignment horizontal="center" vertical="center" shrinkToFit="1"/>
    </xf>
    <xf numFmtId="0" fontId="0" fillId="0" borderId="15" xfId="0" applyBorder="1" applyAlignment="1">
      <alignment vertical="center" shrinkToFit="1"/>
    </xf>
    <xf numFmtId="0" fontId="20" fillId="0" borderId="22" xfId="47" applyFont="1" applyBorder="1" applyAlignment="1">
      <alignment horizontal="center" vertical="top" wrapText="1"/>
    </xf>
    <xf numFmtId="0" fontId="20" fillId="0" borderId="29" xfId="47" applyFont="1" applyBorder="1" applyAlignment="1">
      <alignment horizontal="center" vertical="top" wrapText="1"/>
    </xf>
    <xf numFmtId="0" fontId="20" fillId="0" borderId="24" xfId="47" applyFont="1" applyBorder="1" applyAlignment="1">
      <alignment horizontal="center" vertical="top" wrapText="1"/>
    </xf>
    <xf numFmtId="9" fontId="0" fillId="0" borderId="35" xfId="64" applyFont="1" applyBorder="1">
      <alignment vertical="center"/>
    </xf>
    <xf numFmtId="9" fontId="9" fillId="0" borderId="32" xfId="28" applyBorder="1" applyAlignment="1"/>
    <xf numFmtId="9" fontId="9" fillId="0" borderId="32" xfId="28" applyBorder="1" applyAlignment="1">
      <alignment horizontal="right" vertical="center"/>
    </xf>
    <xf numFmtId="9" fontId="9" fillId="0" borderId="32" xfId="28" applyBorder="1" applyAlignment="1">
      <alignment horizontal="right"/>
    </xf>
    <xf numFmtId="9" fontId="9" fillId="0" borderId="33" xfId="28" applyBorder="1" applyAlignment="1">
      <alignment horizontal="right"/>
    </xf>
    <xf numFmtId="38" fontId="20" fillId="0" borderId="31" xfId="35" applyFont="1" applyFill="1" applyBorder="1" applyAlignment="1">
      <alignment vertical="center" wrapText="1"/>
    </xf>
    <xf numFmtId="38" fontId="20" fillId="0" borderId="31" xfId="35" applyFont="1" applyFill="1" applyBorder="1" applyAlignment="1">
      <alignment horizontal="right" vertical="center" wrapText="1"/>
    </xf>
    <xf numFmtId="9" fontId="9" fillId="0" borderId="31" xfId="28" applyBorder="1" applyAlignment="1">
      <alignment horizontal="right"/>
    </xf>
    <xf numFmtId="0" fontId="24" fillId="0" borderId="34" xfId="47" applyFont="1" applyBorder="1" applyAlignment="1">
      <alignment vertical="center"/>
    </xf>
    <xf numFmtId="0" fontId="24" fillId="0" borderId="109" xfId="0" applyFont="1" applyBorder="1">
      <alignment vertical="center"/>
    </xf>
    <xf numFmtId="0" fontId="24" fillId="0" borderId="109" xfId="47" applyFont="1" applyBorder="1" applyAlignment="1">
      <alignment vertical="center"/>
    </xf>
    <xf numFmtId="0" fontId="9" fillId="0" borderId="62" xfId="47" applyBorder="1" applyAlignment="1">
      <alignment vertical="center"/>
    </xf>
    <xf numFmtId="9" fontId="9" fillId="0" borderId="15" xfId="28" applyBorder="1" applyAlignment="1">
      <alignment horizontal="right"/>
    </xf>
    <xf numFmtId="38" fontId="20" fillId="0" borderId="31" xfId="47" applyNumberFormat="1" applyFont="1" applyBorder="1" applyAlignment="1">
      <alignment horizontal="right"/>
    </xf>
    <xf numFmtId="0" fontId="11" fillId="24" borderId="113" xfId="52" applyFont="1" applyFill="1" applyBorder="1" applyAlignment="1">
      <alignment horizontal="center" vertical="top"/>
    </xf>
    <xf numFmtId="0" fontId="11" fillId="24" borderId="62" xfId="52" applyFont="1" applyFill="1" applyBorder="1" applyAlignment="1">
      <alignment horizontal="center" vertical="top"/>
    </xf>
    <xf numFmtId="0" fontId="20" fillId="35" borderId="15" xfId="47" applyFont="1" applyFill="1" applyBorder="1" applyAlignment="1">
      <alignment horizontal="center" vertical="top"/>
    </xf>
    <xf numFmtId="0" fontId="20" fillId="35" borderId="106" xfId="47" applyFont="1" applyFill="1" applyBorder="1" applyAlignment="1">
      <alignment horizontal="center" vertical="top"/>
    </xf>
    <xf numFmtId="0" fontId="20" fillId="35" borderId="15" xfId="47" applyFont="1" applyFill="1" applyBorder="1" applyAlignment="1">
      <alignment horizontal="center"/>
    </xf>
    <xf numFmtId="0" fontId="9" fillId="35" borderId="17" xfId="47" applyFill="1" applyBorder="1" applyAlignment="1">
      <alignment horizontal="center"/>
    </xf>
    <xf numFmtId="0" fontId="9" fillId="35" borderId="15" xfId="47" applyFill="1" applyBorder="1"/>
    <xf numFmtId="0" fontId="9" fillId="35" borderId="17" xfId="47" applyFill="1" applyBorder="1"/>
    <xf numFmtId="0" fontId="9" fillId="35" borderId="30" xfId="47" applyFill="1" applyBorder="1"/>
    <xf numFmtId="0" fontId="20" fillId="35" borderId="18" xfId="47" applyFont="1" applyFill="1" applyBorder="1" applyAlignment="1">
      <alignment horizontal="left" shrinkToFit="1"/>
    </xf>
    <xf numFmtId="0" fontId="20" fillId="35" borderId="30" xfId="47" applyFont="1" applyFill="1" applyBorder="1" applyAlignment="1">
      <alignment horizontal="left" shrinkToFit="1"/>
    </xf>
    <xf numFmtId="0" fontId="20" fillId="35" borderId="19" xfId="47" applyFont="1" applyFill="1" applyBorder="1" applyAlignment="1">
      <alignment horizontal="left" shrinkToFit="1"/>
    </xf>
    <xf numFmtId="0" fontId="9" fillId="35" borderId="0" xfId="47" applyFill="1"/>
    <xf numFmtId="0" fontId="24" fillId="0" borderId="195" xfId="47" applyFont="1" applyBorder="1" applyAlignment="1">
      <alignment vertical="center"/>
    </xf>
    <xf numFmtId="0" fontId="0" fillId="35" borderId="0" xfId="0" applyFill="1">
      <alignment vertical="center"/>
    </xf>
    <xf numFmtId="0" fontId="20" fillId="35" borderId="173" xfId="63" applyFont="1" applyFill="1" applyBorder="1" applyAlignment="1">
      <alignment horizontal="left"/>
    </xf>
    <xf numFmtId="38" fontId="0" fillId="24" borderId="0" xfId="63" applyNumberFormat="1" applyFont="1" applyFill="1" applyAlignment="1">
      <alignment horizontal="right"/>
    </xf>
    <xf numFmtId="0" fontId="0" fillId="24" borderId="0" xfId="63" applyFont="1" applyFill="1"/>
    <xf numFmtId="0" fontId="22" fillId="27" borderId="0" xfId="0" applyFont="1" applyFill="1" applyAlignment="1">
      <alignment horizontal="center" vertical="center"/>
    </xf>
    <xf numFmtId="0" fontId="22" fillId="27" borderId="199" xfId="0" applyFont="1" applyFill="1" applyBorder="1" applyAlignment="1">
      <alignment horizontal="center" vertical="center"/>
    </xf>
    <xf numFmtId="0" fontId="38" fillId="24" borderId="153" xfId="0" applyFont="1" applyFill="1" applyBorder="1">
      <alignment vertical="center"/>
    </xf>
    <xf numFmtId="0" fontId="38" fillId="24" borderId="106" xfId="0" applyFont="1" applyFill="1" applyBorder="1" applyAlignment="1">
      <alignment vertical="center" wrapText="1"/>
    </xf>
    <xf numFmtId="0" fontId="38" fillId="24" borderId="28" xfId="0" applyFont="1" applyFill="1" applyBorder="1" applyAlignment="1">
      <alignment vertical="center" wrapText="1"/>
    </xf>
    <xf numFmtId="0" fontId="38" fillId="24" borderId="60" xfId="0" applyFont="1" applyFill="1" applyBorder="1" applyAlignment="1">
      <alignment vertical="center" wrapText="1"/>
    </xf>
    <xf numFmtId="0" fontId="38" fillId="24" borderId="0" xfId="0" applyFont="1" applyFill="1" applyAlignment="1">
      <alignment vertical="center" wrapText="1"/>
    </xf>
    <xf numFmtId="0" fontId="38" fillId="24" borderId="16" xfId="0" applyFont="1" applyFill="1" applyBorder="1" applyAlignment="1">
      <alignment vertical="center" wrapText="1"/>
    </xf>
    <xf numFmtId="0" fontId="38" fillId="24" borderId="22" xfId="0" applyFont="1" applyFill="1" applyBorder="1" applyAlignment="1">
      <alignment vertical="center" wrapText="1"/>
    </xf>
    <xf numFmtId="0" fontId="38" fillId="24" borderId="29" xfId="0" applyFont="1" applyFill="1" applyBorder="1" applyAlignment="1">
      <alignment vertical="center" wrapText="1"/>
    </xf>
    <xf numFmtId="0" fontId="38" fillId="24" borderId="24" xfId="0" applyFont="1" applyFill="1" applyBorder="1" applyAlignment="1">
      <alignment vertical="center" wrapText="1"/>
    </xf>
    <xf numFmtId="0" fontId="8" fillId="24" borderId="0" xfId="52" applyFont="1" applyFill="1"/>
    <xf numFmtId="0" fontId="17" fillId="0" borderId="0" xfId="70" applyFont="1"/>
    <xf numFmtId="0" fontId="11" fillId="0" borderId="18" xfId="70" applyFont="1" applyBorder="1" applyAlignment="1">
      <alignment horizontal="left" vertical="top"/>
    </xf>
    <xf numFmtId="0" fontId="8" fillId="0" borderId="0" xfId="70"/>
    <xf numFmtId="0" fontId="11" fillId="0" borderId="153" xfId="70" applyFont="1" applyBorder="1" applyAlignment="1">
      <alignment horizontal="left" vertical="top"/>
    </xf>
    <xf numFmtId="0" fontId="8" fillId="0" borderId="28" xfId="70" applyBorder="1"/>
    <xf numFmtId="0" fontId="8" fillId="0" borderId="16" xfId="70" applyBorder="1"/>
    <xf numFmtId="0" fontId="11" fillId="0" borderId="30" xfId="70" applyFont="1" applyBorder="1" applyAlignment="1">
      <alignment vertical="top"/>
    </xf>
    <xf numFmtId="0" fontId="11" fillId="0" borderId="106" xfId="70" applyFont="1" applyBorder="1" applyAlignment="1">
      <alignment vertical="top"/>
    </xf>
    <xf numFmtId="0" fontId="129" fillId="0" borderId="0" xfId="71" applyFont="1">
      <alignment vertical="center"/>
    </xf>
    <xf numFmtId="0" fontId="132" fillId="0" borderId="0" xfId="71" applyFont="1">
      <alignment vertical="center"/>
    </xf>
    <xf numFmtId="0" fontId="85" fillId="0" borderId="0" xfId="71" applyFont="1">
      <alignment vertical="center"/>
    </xf>
    <xf numFmtId="0" fontId="0" fillId="0" borderId="24" xfId="0" applyBorder="1">
      <alignment vertical="center"/>
    </xf>
    <xf numFmtId="0" fontId="0" fillId="34" borderId="0" xfId="63" applyFont="1" applyFill="1" applyAlignment="1">
      <alignment horizontal="right"/>
    </xf>
    <xf numFmtId="180" fontId="0" fillId="0" borderId="236" xfId="0" applyNumberFormat="1" applyBorder="1">
      <alignment vertical="center"/>
    </xf>
    <xf numFmtId="180" fontId="0" fillId="0" borderId="102" xfId="0" applyNumberFormat="1" applyBorder="1">
      <alignment vertical="center"/>
    </xf>
    <xf numFmtId="0" fontId="15" fillId="24" borderId="161" xfId="63" applyFont="1" applyFill="1" applyBorder="1" applyAlignment="1">
      <alignment horizontal="center" vertical="center" wrapText="1"/>
    </xf>
    <xf numFmtId="0" fontId="39" fillId="34" borderId="166" xfId="63" applyFont="1" applyFill="1" applyBorder="1" applyAlignment="1">
      <alignment horizontal="center" wrapText="1"/>
    </xf>
    <xf numFmtId="0" fontId="20" fillId="24" borderId="167" xfId="63" applyFont="1" applyFill="1" applyBorder="1"/>
    <xf numFmtId="0" fontId="20" fillId="24" borderId="168" xfId="63" applyFont="1" applyFill="1" applyBorder="1"/>
    <xf numFmtId="0" fontId="20" fillId="24" borderId="169" xfId="63" applyFont="1" applyFill="1" applyBorder="1"/>
    <xf numFmtId="0" fontId="20" fillId="24" borderId="170" xfId="63" applyFont="1" applyFill="1" applyBorder="1"/>
    <xf numFmtId="0" fontId="20" fillId="24" borderId="171" xfId="63" applyFont="1" applyFill="1" applyBorder="1"/>
    <xf numFmtId="0" fontId="8" fillId="24" borderId="16" xfId="63" applyFill="1" applyBorder="1" applyAlignment="1">
      <alignment horizontal="left"/>
    </xf>
    <xf numFmtId="0" fontId="0" fillId="34" borderId="173" xfId="63" applyFont="1" applyFill="1" applyBorder="1" applyAlignment="1">
      <alignment horizontal="center"/>
    </xf>
    <xf numFmtId="0" fontId="20" fillId="24" borderId="36" xfId="63" applyFont="1" applyFill="1" applyBorder="1"/>
    <xf numFmtId="0" fontId="20" fillId="24" borderId="37" xfId="63" applyFont="1" applyFill="1" applyBorder="1"/>
    <xf numFmtId="0" fontId="20" fillId="24" borderId="38" xfId="63" applyFont="1" applyFill="1" applyBorder="1"/>
    <xf numFmtId="0" fontId="20" fillId="24" borderId="89" xfId="63" applyFont="1" applyFill="1" applyBorder="1"/>
    <xf numFmtId="0" fontId="20" fillId="24" borderId="82" xfId="63" applyFont="1" applyFill="1" applyBorder="1"/>
    <xf numFmtId="0" fontId="8" fillId="34" borderId="0" xfId="63" applyFill="1" applyAlignment="1">
      <alignment horizontal="right"/>
    </xf>
    <xf numFmtId="9" fontId="8" fillId="24" borderId="0" xfId="64" applyFont="1" applyFill="1" applyBorder="1" applyAlignment="1">
      <alignment horizontal="right"/>
    </xf>
    <xf numFmtId="0" fontId="8" fillId="34" borderId="16" xfId="63" applyFill="1" applyBorder="1"/>
    <xf numFmtId="0" fontId="20" fillId="24" borderId="36" xfId="63" applyFont="1" applyFill="1" applyBorder="1" applyAlignment="1">
      <alignment vertical="top" wrapText="1"/>
    </xf>
    <xf numFmtId="38" fontId="20" fillId="24" borderId="36" xfId="62" applyFont="1" applyFill="1" applyBorder="1" applyAlignment="1">
      <alignment vertical="top" wrapText="1"/>
    </xf>
    <xf numFmtId="38" fontId="20" fillId="24" borderId="37" xfId="62" applyFont="1" applyFill="1" applyBorder="1" applyAlignment="1"/>
    <xf numFmtId="38" fontId="20" fillId="24" borderId="38" xfId="62" applyFont="1" applyFill="1" applyBorder="1" applyAlignment="1"/>
    <xf numFmtId="38" fontId="20" fillId="24" borderId="36" xfId="62" applyFont="1" applyFill="1" applyBorder="1" applyAlignment="1"/>
    <xf numFmtId="38" fontId="20" fillId="24" borderId="89" xfId="62" applyFont="1" applyFill="1" applyBorder="1" applyAlignment="1"/>
    <xf numFmtId="38" fontId="20" fillId="24" borderId="82" xfId="62" applyFont="1" applyFill="1" applyBorder="1" applyAlignment="1"/>
    <xf numFmtId="0" fontId="8" fillId="34" borderId="147" xfId="63" applyFill="1" applyBorder="1" applyAlignment="1">
      <alignment horizontal="right"/>
    </xf>
    <xf numFmtId="38" fontId="20" fillId="24" borderId="42" xfId="62" applyFont="1" applyFill="1" applyBorder="1" applyAlignment="1">
      <alignment vertical="top" wrapText="1"/>
    </xf>
    <xf numFmtId="38" fontId="20" fillId="24" borderId="43" xfId="62" applyFont="1" applyFill="1" applyBorder="1" applyAlignment="1"/>
    <xf numFmtId="38" fontId="20" fillId="24" borderId="44" xfId="62" applyFont="1" applyFill="1" applyBorder="1" applyAlignment="1"/>
    <xf numFmtId="38" fontId="20" fillId="24" borderId="42" xfId="62" applyFont="1" applyFill="1" applyBorder="1" applyAlignment="1"/>
    <xf numFmtId="38" fontId="20" fillId="24" borderId="91" xfId="62" applyFont="1" applyFill="1" applyBorder="1" applyAlignment="1"/>
    <xf numFmtId="38" fontId="20" fillId="24" borderId="67" xfId="62" applyFont="1" applyFill="1" applyBorder="1" applyAlignment="1"/>
    <xf numFmtId="0" fontId="0" fillId="0" borderId="0" xfId="63" applyFont="1" applyAlignment="1">
      <alignment horizontal="right"/>
    </xf>
    <xf numFmtId="9" fontId="8" fillId="24" borderId="0" xfId="64" applyFont="1" applyFill="1" applyBorder="1" applyAlignment="1"/>
    <xf numFmtId="0" fontId="0" fillId="0" borderId="110" xfId="63" applyFont="1" applyBorder="1" applyAlignment="1">
      <alignment horizontal="left" shrinkToFit="1"/>
    </xf>
    <xf numFmtId="0" fontId="20" fillId="0" borderId="229" xfId="63" applyFont="1" applyBorder="1" applyAlignment="1">
      <alignment horizontal="right" vertical="center"/>
    </xf>
    <xf numFmtId="0" fontId="0" fillId="0" borderId="32" xfId="63" applyFont="1" applyBorder="1" applyAlignment="1">
      <alignment horizontal="left" shrinkToFit="1"/>
    </xf>
    <xf numFmtId="0" fontId="0" fillId="0" borderId="112" xfId="63" applyFont="1" applyBorder="1" applyAlignment="1">
      <alignment horizontal="left" shrinkToFit="1"/>
    </xf>
    <xf numFmtId="38" fontId="24" fillId="34" borderId="206" xfId="62" applyFont="1" applyFill="1" applyBorder="1" applyAlignment="1">
      <alignment horizontal="right"/>
    </xf>
    <xf numFmtId="38" fontId="24" fillId="34" borderId="207" xfId="62" applyFont="1" applyFill="1" applyBorder="1" applyAlignment="1">
      <alignment horizontal="right"/>
    </xf>
    <xf numFmtId="38" fontId="24" fillId="34" borderId="260" xfId="62" applyFont="1" applyFill="1" applyBorder="1" applyAlignment="1">
      <alignment horizontal="right"/>
    </xf>
    <xf numFmtId="38" fontId="24" fillId="34" borderId="250" xfId="62" applyFont="1" applyFill="1" applyBorder="1" applyAlignment="1">
      <alignment horizontal="right"/>
    </xf>
    <xf numFmtId="38" fontId="24" fillId="34" borderId="261" xfId="62" applyFont="1" applyFill="1" applyBorder="1" applyAlignment="1">
      <alignment horizontal="right"/>
    </xf>
    <xf numFmtId="0" fontId="20" fillId="0" borderId="325" xfId="63" applyFont="1" applyBorder="1" applyAlignment="1">
      <alignment horizontal="right" vertical="center"/>
    </xf>
    <xf numFmtId="0" fontId="0" fillId="0" borderId="33" xfId="63" applyFont="1" applyBorder="1" applyAlignment="1">
      <alignment horizontal="left" shrinkToFit="1"/>
    </xf>
    <xf numFmtId="38" fontId="24" fillId="34" borderId="43" xfId="62" applyFont="1" applyFill="1" applyBorder="1" applyAlignment="1">
      <alignment horizontal="right" vertical="center"/>
    </xf>
    <xf numFmtId="38" fontId="24" fillId="34" borderId="44" xfId="62" applyFont="1" applyFill="1" applyBorder="1" applyAlignment="1">
      <alignment horizontal="right" vertical="center"/>
    </xf>
    <xf numFmtId="38" fontId="24" fillId="34" borderId="42" xfId="62" applyFont="1" applyFill="1" applyBorder="1" applyAlignment="1">
      <alignment horizontal="right" vertical="center"/>
    </xf>
    <xf numFmtId="38" fontId="24" fillId="34" borderId="91" xfId="62" applyFont="1" applyFill="1" applyBorder="1" applyAlignment="1">
      <alignment horizontal="right" vertical="center"/>
    </xf>
    <xf numFmtId="38" fontId="24" fillId="34" borderId="67" xfId="62" applyFont="1" applyFill="1" applyBorder="1" applyAlignment="1">
      <alignment horizontal="right" vertical="center"/>
    </xf>
    <xf numFmtId="38" fontId="24" fillId="0" borderId="230" xfId="62" applyFont="1" applyFill="1" applyBorder="1" applyAlignment="1">
      <alignment horizontal="right" vertical="center"/>
    </xf>
    <xf numFmtId="9" fontId="24" fillId="0" borderId="11" xfId="64" applyFont="1" applyFill="1" applyBorder="1" applyAlignment="1">
      <alignment horizontal="right" vertical="center"/>
    </xf>
    <xf numFmtId="9" fontId="24" fillId="0" borderId="225" xfId="64" applyFont="1" applyFill="1" applyBorder="1" applyAlignment="1">
      <alignment horizontal="right" vertical="center"/>
    </xf>
    <xf numFmtId="9" fontId="24" fillId="0" borderId="133" xfId="64" applyFont="1" applyFill="1" applyBorder="1" applyAlignment="1">
      <alignment horizontal="right" vertical="center"/>
    </xf>
    <xf numFmtId="9" fontId="24" fillId="0" borderId="134" xfId="64" applyFont="1" applyFill="1" applyBorder="1" applyAlignment="1">
      <alignment horizontal="right" vertical="center"/>
    </xf>
    <xf numFmtId="9" fontId="24" fillId="0" borderId="13" xfId="64" applyFont="1" applyFill="1" applyBorder="1" applyAlignment="1">
      <alignment horizontal="right" vertical="center"/>
    </xf>
    <xf numFmtId="9" fontId="24" fillId="0" borderId="103" xfId="64" applyFont="1" applyFill="1" applyBorder="1" applyAlignment="1">
      <alignment horizontal="right" vertical="center"/>
    </xf>
    <xf numFmtId="0" fontId="8" fillId="24" borderId="10" xfId="63" applyFill="1" applyBorder="1"/>
    <xf numFmtId="0" fontId="8" fillId="24" borderId="174" xfId="63" applyFill="1" applyBorder="1"/>
    <xf numFmtId="0" fontId="8" fillId="0" borderId="69" xfId="63" applyBorder="1" applyAlignment="1">
      <alignment horizontal="center" vertical="center"/>
    </xf>
    <xf numFmtId="38" fontId="78" fillId="0" borderId="51" xfId="62" applyFont="1" applyFill="1" applyBorder="1" applyAlignment="1">
      <alignment horizontal="center"/>
    </xf>
    <xf numFmtId="38" fontId="78" fillId="0" borderId="88" xfId="62" applyFont="1" applyFill="1" applyBorder="1" applyAlignment="1">
      <alignment horizontal="center"/>
    </xf>
    <xf numFmtId="38" fontId="78" fillId="0" borderId="65" xfId="62" applyFont="1" applyFill="1" applyBorder="1" applyAlignment="1">
      <alignment horizontal="center"/>
    </xf>
    <xf numFmtId="38" fontId="78" fillId="0" borderId="142" xfId="62" applyFont="1" applyFill="1" applyBorder="1" applyAlignment="1">
      <alignment horizontal="center" vertical="center"/>
    </xf>
    <xf numFmtId="0" fontId="32" fillId="0" borderId="0" xfId="0" applyFont="1" applyAlignment="1">
      <alignment horizontal="left" vertical="top" wrapText="1"/>
    </xf>
    <xf numFmtId="0" fontId="0" fillId="0" borderId="0" xfId="0" applyAlignment="1">
      <alignment horizontal="left" vertical="top" wrapText="1"/>
    </xf>
    <xf numFmtId="0" fontId="0" fillId="0" borderId="199" xfId="0" applyBorder="1">
      <alignment vertical="center"/>
    </xf>
    <xf numFmtId="0" fontId="0" fillId="0" borderId="60"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xf>
    <xf numFmtId="0" fontId="32" fillId="0" borderId="0" xfId="0" applyFont="1" applyAlignment="1">
      <alignment horizontal="left" vertical="top"/>
    </xf>
    <xf numFmtId="0" fontId="32" fillId="0" borderId="0" xfId="0" applyFont="1" applyAlignment="1">
      <alignment horizontal="right" vertical="top" wrapText="1"/>
    </xf>
    <xf numFmtId="0" fontId="20" fillId="0" borderId="24" xfId="73" applyFont="1" applyBorder="1" applyAlignment="1">
      <alignment vertical="center" wrapText="1"/>
    </xf>
    <xf numFmtId="0" fontId="22" fillId="0" borderId="0" xfId="0" applyFont="1">
      <alignment vertical="center"/>
    </xf>
    <xf numFmtId="0" fontId="0" fillId="0" borderId="242" xfId="0" applyBorder="1">
      <alignment vertical="center"/>
    </xf>
    <xf numFmtId="0" fontId="150" fillId="39" borderId="333" xfId="0" applyFont="1" applyFill="1" applyBorder="1" applyAlignment="1">
      <alignment horizontal="center" vertical="center" wrapText="1" readingOrder="1"/>
    </xf>
    <xf numFmtId="0" fontId="150" fillId="39" borderId="332" xfId="0" applyFont="1" applyFill="1" applyBorder="1" applyAlignment="1">
      <alignment horizontal="center" vertical="center" wrapText="1" readingOrder="1"/>
    </xf>
    <xf numFmtId="0" fontId="150" fillId="40" borderId="333" xfId="0" applyFont="1" applyFill="1" applyBorder="1" applyAlignment="1">
      <alignment horizontal="center" vertical="center" wrapText="1" readingOrder="1"/>
    </xf>
    <xf numFmtId="0" fontId="150" fillId="40" borderId="332" xfId="0" applyFont="1" applyFill="1" applyBorder="1" applyAlignment="1">
      <alignment horizontal="center" vertical="center" wrapText="1" readingOrder="1"/>
    </xf>
    <xf numFmtId="0" fontId="151" fillId="0" borderId="333" xfId="0" applyFont="1" applyBorder="1" applyAlignment="1">
      <alignment horizontal="center" vertical="center" wrapText="1" readingOrder="1"/>
    </xf>
    <xf numFmtId="0" fontId="151" fillId="0" borderId="332" xfId="0" applyFont="1" applyBorder="1" applyAlignment="1">
      <alignment horizontal="center" vertical="center" wrapText="1" readingOrder="1"/>
    </xf>
    <xf numFmtId="0" fontId="152" fillId="0" borderId="333" xfId="0" applyFont="1" applyBorder="1" applyAlignment="1">
      <alignment horizontal="center" vertical="center" wrapText="1" readingOrder="1"/>
    </xf>
    <xf numFmtId="0" fontId="152" fillId="0" borderId="332" xfId="0" applyFont="1" applyBorder="1" applyAlignment="1">
      <alignment horizontal="center" vertical="center" wrapText="1" readingOrder="1"/>
    </xf>
    <xf numFmtId="0" fontId="64" fillId="0" borderId="78" xfId="0" applyFont="1" applyBorder="1" applyAlignment="1">
      <alignment horizontal="center" vertical="center"/>
    </xf>
    <xf numFmtId="0" fontId="64" fillId="0" borderId="103" xfId="0" applyFont="1" applyBorder="1" applyAlignment="1">
      <alignment horizontal="center" vertical="center"/>
    </xf>
    <xf numFmtId="0" fontId="64" fillId="0" borderId="78" xfId="0" applyFont="1" applyBorder="1" applyAlignment="1">
      <alignment horizontal="left" vertical="center"/>
    </xf>
    <xf numFmtId="0" fontId="64" fillId="0" borderId="0" xfId="0" applyFont="1" applyAlignment="1">
      <alignment horizontal="left" vertical="top"/>
    </xf>
    <xf numFmtId="0" fontId="17" fillId="0" borderId="0" xfId="0" applyFont="1">
      <alignment vertical="center"/>
    </xf>
    <xf numFmtId="0" fontId="17" fillId="0" borderId="0" xfId="0" applyFont="1" applyAlignment="1">
      <alignment horizontal="left" vertical="top"/>
    </xf>
    <xf numFmtId="0" fontId="69" fillId="0" borderId="0" xfId="0" applyFont="1">
      <alignment vertical="center"/>
    </xf>
    <xf numFmtId="0" fontId="0" fillId="24" borderId="0" xfId="50" applyFont="1" applyFill="1"/>
    <xf numFmtId="0" fontId="0" fillId="24" borderId="15" xfId="49" applyFont="1" applyFill="1" applyBorder="1" applyAlignment="1">
      <alignment horizontal="center" vertical="center"/>
    </xf>
    <xf numFmtId="0" fontId="9" fillId="24" borderId="60" xfId="49" applyFill="1" applyBorder="1"/>
    <xf numFmtId="0" fontId="38" fillId="24" borderId="60" xfId="0" applyFont="1" applyFill="1" applyBorder="1">
      <alignment vertical="center"/>
    </xf>
    <xf numFmtId="0" fontId="17" fillId="0" borderId="0" xfId="0" applyFont="1" applyAlignment="1">
      <alignment horizontal="left"/>
    </xf>
    <xf numFmtId="0" fontId="9" fillId="0" borderId="0" xfId="56" applyAlignment="1">
      <alignment horizontal="left" vertical="top"/>
    </xf>
    <xf numFmtId="0" fontId="0" fillId="0" borderId="109" xfId="0" applyBorder="1">
      <alignment vertical="center"/>
    </xf>
    <xf numFmtId="0" fontId="0" fillId="0" borderId="179" xfId="0" applyBorder="1">
      <alignment vertical="center"/>
    </xf>
    <xf numFmtId="0" fontId="0" fillId="0" borderId="34" xfId="0" applyBorder="1">
      <alignment vertical="center"/>
    </xf>
    <xf numFmtId="0" fontId="9" fillId="0" borderId="109" xfId="57" applyBorder="1" applyAlignment="1">
      <alignment vertical="center"/>
    </xf>
    <xf numFmtId="0" fontId="0" fillId="0" borderId="0" xfId="55" applyFont="1" applyAlignment="1">
      <alignment horizontal="left" vertical="center" wrapText="1"/>
    </xf>
    <xf numFmtId="0" fontId="9" fillId="0" borderId="179" xfId="57" applyBorder="1" applyAlignment="1">
      <alignment vertical="center"/>
    </xf>
    <xf numFmtId="0" fontId="0" fillId="0" borderId="22" xfId="0" applyBorder="1" applyAlignment="1">
      <alignment vertical="center" shrinkToFit="1"/>
    </xf>
    <xf numFmtId="0" fontId="0" fillId="0" borderId="22" xfId="57" applyFont="1" applyBorder="1" applyAlignment="1">
      <alignment shrinkToFit="1"/>
    </xf>
    <xf numFmtId="0" fontId="0" fillId="0" borderId="18" xfId="57" applyFont="1" applyBorder="1" applyAlignment="1">
      <alignment horizontal="left" vertical="center" shrinkToFit="1"/>
    </xf>
    <xf numFmtId="0" fontId="0" fillId="0" borderId="153" xfId="57" applyFont="1" applyBorder="1" applyAlignment="1">
      <alignment horizontal="left" vertical="center" shrinkToFit="1"/>
    </xf>
    <xf numFmtId="0" fontId="9" fillId="0" borderId="26" xfId="57" applyBorder="1" applyAlignment="1">
      <alignment horizontal="left" vertical="center" shrinkToFit="1"/>
    </xf>
    <xf numFmtId="0" fontId="9" fillId="0" borderId="17" xfId="57" applyBorder="1" applyAlignment="1">
      <alignment horizontal="left" vertical="center" shrinkToFit="1"/>
    </xf>
    <xf numFmtId="0" fontId="9" fillId="0" borderId="18" xfId="57" applyBorder="1" applyAlignment="1">
      <alignment horizontal="left" vertical="center" shrinkToFit="1"/>
    </xf>
    <xf numFmtId="0" fontId="0" fillId="0" borderId="22" xfId="0" applyBorder="1" applyAlignment="1">
      <alignment vertical="center" wrapText="1" shrinkToFit="1"/>
    </xf>
    <xf numFmtId="49" fontId="39" fillId="0" borderId="17" xfId="0" applyNumberFormat="1" applyFont="1" applyBorder="1" applyAlignment="1">
      <alignment horizontal="right" vertical="center"/>
    </xf>
    <xf numFmtId="0" fontId="39" fillId="0" borderId="17" xfId="57" applyFont="1" applyBorder="1" applyAlignment="1">
      <alignment horizontal="right" vertical="center"/>
    </xf>
    <xf numFmtId="0" fontId="39" fillId="0" borderId="26" xfId="57" applyFont="1" applyBorder="1" applyAlignment="1">
      <alignment horizontal="right" vertical="center"/>
    </xf>
    <xf numFmtId="0" fontId="39" fillId="0" borderId="15" xfId="57" applyFont="1" applyBorder="1" applyAlignment="1">
      <alignment horizontal="right" vertical="center"/>
    </xf>
    <xf numFmtId="0" fontId="9" fillId="0" borderId="34" xfId="57" applyBorder="1" applyAlignment="1">
      <alignment vertical="center"/>
    </xf>
    <xf numFmtId="0" fontId="39" fillId="0" borderId="27" xfId="57" applyFont="1" applyBorder="1" applyAlignment="1">
      <alignment horizontal="right" vertical="center"/>
    </xf>
    <xf numFmtId="0" fontId="9" fillId="0" borderId="62" xfId="57" applyBorder="1" applyAlignment="1">
      <alignment vertical="center"/>
    </xf>
    <xf numFmtId="0" fontId="0" fillId="0" borderId="62" xfId="0" applyBorder="1">
      <alignment vertical="center"/>
    </xf>
    <xf numFmtId="0" fontId="0" fillId="0" borderId="22" xfId="57" applyFont="1" applyBorder="1" applyAlignment="1">
      <alignment horizontal="left" vertical="center" shrinkToFit="1"/>
    </xf>
    <xf numFmtId="0" fontId="0" fillId="0" borderId="18" xfId="0" applyBorder="1">
      <alignment vertical="center"/>
    </xf>
    <xf numFmtId="0" fontId="39" fillId="0" borderId="15" xfId="57" applyFont="1" applyBorder="1" applyAlignment="1">
      <alignment horizontal="center" vertical="center" wrapText="1"/>
    </xf>
    <xf numFmtId="49" fontId="0" fillId="0" borderId="31" xfId="57" applyNumberFormat="1" applyFont="1" applyBorder="1" applyAlignment="1">
      <alignment horizontal="right" vertical="center" wrapText="1"/>
    </xf>
    <xf numFmtId="0" fontId="0" fillId="0" borderId="0" xfId="56" applyFont="1" applyAlignment="1">
      <alignment horizontal="left" vertical="center" wrapText="1"/>
    </xf>
    <xf numFmtId="0" fontId="0" fillId="0" borderId="0" xfId="57" applyFont="1"/>
    <xf numFmtId="38" fontId="9" fillId="0" borderId="0" xfId="47" applyNumberFormat="1"/>
    <xf numFmtId="185" fontId="0" fillId="0" borderId="185" xfId="60" applyNumberFormat="1" applyFont="1" applyBorder="1" applyAlignment="1">
      <alignment horizontal="center" vertical="center"/>
    </xf>
    <xf numFmtId="0" fontId="0" fillId="0" borderId="17" xfId="60" applyFont="1" applyBorder="1" applyAlignment="1">
      <alignment horizontal="center" vertical="center"/>
    </xf>
    <xf numFmtId="0" fontId="0" fillId="0" borderId="33" xfId="0" applyBorder="1">
      <alignment vertical="center"/>
    </xf>
    <xf numFmtId="0" fontId="8" fillId="0" borderId="0" xfId="65"/>
    <xf numFmtId="38" fontId="20" fillId="0" borderId="22" xfId="62" applyFont="1" applyFill="1" applyBorder="1" applyAlignment="1">
      <alignment vertical="center" wrapText="1"/>
    </xf>
    <xf numFmtId="38" fontId="20" fillId="0" borderId="29" xfId="62" applyFont="1" applyFill="1" applyBorder="1" applyAlignment="1">
      <alignment vertical="center" wrapText="1"/>
    </xf>
    <xf numFmtId="9" fontId="8" fillId="0" borderId="0" xfId="64" applyBorder="1" applyAlignment="1"/>
    <xf numFmtId="0" fontId="27" fillId="0" borderId="0" xfId="65" applyFont="1" applyAlignment="1">
      <alignment horizontal="left"/>
    </xf>
    <xf numFmtId="0" fontId="64" fillId="0" borderId="0" xfId="65" applyFont="1"/>
    <xf numFmtId="0" fontId="43" fillId="0" borderId="0" xfId="65" applyFont="1"/>
    <xf numFmtId="0" fontId="8" fillId="0" borderId="0" xfId="65" applyAlignment="1">
      <alignment vertical="top"/>
    </xf>
    <xf numFmtId="0" fontId="8" fillId="0" borderId="18" xfId="65" applyBorder="1"/>
    <xf numFmtId="0" fontId="8" fillId="0" borderId="30" xfId="65" applyBorder="1"/>
    <xf numFmtId="0" fontId="63" fillId="0" borderId="19" xfId="65" applyFont="1" applyBorder="1" applyAlignment="1">
      <alignment horizontal="center" vertical="top"/>
    </xf>
    <xf numFmtId="0" fontId="85" fillId="0" borderId="15" xfId="65" applyFont="1" applyBorder="1" applyAlignment="1">
      <alignment horizontal="right" vertical="top"/>
    </xf>
    <xf numFmtId="0" fontId="85" fillId="0" borderId="18" xfId="65" applyFont="1" applyBorder="1" applyAlignment="1">
      <alignment horizontal="left" vertical="top"/>
    </xf>
    <xf numFmtId="0" fontId="63" fillId="0" borderId="30" xfId="65" applyFont="1" applyBorder="1" applyAlignment="1">
      <alignment horizontal="center" vertical="top"/>
    </xf>
    <xf numFmtId="0" fontId="85" fillId="0" borderId="30" xfId="65" applyFont="1" applyBorder="1" applyAlignment="1">
      <alignment horizontal="center" vertical="top"/>
    </xf>
    <xf numFmtId="0" fontId="8" fillId="0" borderId="19" xfId="65" applyBorder="1"/>
    <xf numFmtId="0" fontId="64" fillId="0" borderId="0" xfId="65" applyFont="1" applyAlignment="1">
      <alignment horizontal="left"/>
    </xf>
    <xf numFmtId="0" fontId="0" fillId="0" borderId="18" xfId="65" applyFont="1" applyBorder="1"/>
    <xf numFmtId="0" fontId="24" fillId="0" borderId="0" xfId="0" applyFont="1" applyAlignment="1">
      <alignment horizontal="left" vertical="center"/>
    </xf>
    <xf numFmtId="0" fontId="20" fillId="0" borderId="0" xfId="0" applyFont="1" applyAlignment="1">
      <alignment horizontal="center" vertical="center" textRotation="255"/>
    </xf>
    <xf numFmtId="9" fontId="85" fillId="0" borderId="15" xfId="64" applyFont="1" applyFill="1" applyBorder="1" applyAlignment="1">
      <alignment horizontal="right" vertical="top"/>
    </xf>
    <xf numFmtId="0" fontId="8" fillId="0" borderId="0" xfId="65" applyAlignment="1">
      <alignment horizontal="center" vertical="center" textRotation="255"/>
    </xf>
    <xf numFmtId="0" fontId="0" fillId="0" borderId="0" xfId="65" applyFont="1"/>
    <xf numFmtId="0" fontId="63" fillId="0" borderId="0" xfId="65" applyFont="1" applyAlignment="1">
      <alignment horizontal="center" vertical="top"/>
    </xf>
    <xf numFmtId="9" fontId="85" fillId="0" borderId="0" xfId="64" applyFont="1" applyFill="1" applyBorder="1" applyAlignment="1">
      <alignment horizontal="right" vertical="top"/>
    </xf>
    <xf numFmtId="0" fontId="85" fillId="0" borderId="0" xfId="65" applyFont="1" applyAlignment="1">
      <alignment horizontal="left" vertical="top"/>
    </xf>
    <xf numFmtId="0" fontId="85" fillId="0" borderId="0" xfId="65" applyFont="1" applyAlignment="1">
      <alignment horizontal="center" vertical="top"/>
    </xf>
    <xf numFmtId="38" fontId="20" fillId="0" borderId="17" xfId="62" applyFont="1" applyFill="1" applyBorder="1" applyAlignment="1">
      <alignment horizontal="center" vertical="center" wrapText="1"/>
    </xf>
    <xf numFmtId="38" fontId="85" fillId="0" borderId="15" xfId="65" applyNumberFormat="1" applyFont="1" applyBorder="1" applyAlignment="1">
      <alignment horizontal="right" vertical="top"/>
    </xf>
    <xf numFmtId="0" fontId="85" fillId="35" borderId="15" xfId="65" applyFont="1" applyFill="1" applyBorder="1" applyAlignment="1">
      <alignment horizontal="right" vertical="top"/>
    </xf>
    <xf numFmtId="38" fontId="85" fillId="35" borderId="15" xfId="65" applyNumberFormat="1" applyFont="1" applyFill="1" applyBorder="1" applyAlignment="1">
      <alignment horizontal="right" vertical="top"/>
    </xf>
    <xf numFmtId="0" fontId="0" fillId="0" borderId="237" xfId="0" applyBorder="1">
      <alignment vertical="center"/>
    </xf>
    <xf numFmtId="0" fontId="64" fillId="0" borderId="0" xfId="60" applyFont="1" applyAlignment="1">
      <alignment horizontal="right"/>
    </xf>
    <xf numFmtId="31" fontId="0" fillId="0" borderId="0" xfId="60" applyNumberFormat="1" applyFont="1" applyAlignment="1">
      <alignment horizontal="right"/>
    </xf>
    <xf numFmtId="0" fontId="12" fillId="0" borderId="69" xfId="0" applyFont="1" applyBorder="1" applyAlignment="1">
      <alignment horizontal="center" vertical="center" wrapText="1"/>
    </xf>
    <xf numFmtId="0" fontId="12" fillId="0" borderId="239" xfId="0" applyFont="1" applyBorder="1" applyAlignment="1">
      <alignment horizontal="center" vertical="center" wrapText="1"/>
    </xf>
    <xf numFmtId="0" fontId="12" fillId="0" borderId="101" xfId="0" applyFont="1" applyBorder="1" applyAlignment="1">
      <alignment horizontal="center" vertical="center" wrapText="1"/>
    </xf>
    <xf numFmtId="0" fontId="12" fillId="0" borderId="78" xfId="0" applyFont="1" applyBorder="1" applyAlignment="1">
      <alignment horizontal="center" vertical="center" wrapText="1"/>
    </xf>
    <xf numFmtId="0" fontId="41" fillId="0" borderId="102" xfId="0" applyFont="1" applyBorder="1" applyAlignment="1">
      <alignment horizontal="center" wrapText="1"/>
    </xf>
    <xf numFmtId="0" fontId="41" fillId="0" borderId="103" xfId="0" applyFont="1" applyBorder="1" applyAlignment="1">
      <alignment horizontal="center" wrapText="1"/>
    </xf>
    <xf numFmtId="0" fontId="20" fillId="0" borderId="339" xfId="0" applyFont="1" applyBorder="1" applyAlignment="1">
      <alignment horizontal="left" vertical="top" wrapText="1"/>
    </xf>
    <xf numFmtId="0" fontId="20" fillId="0" borderId="231" xfId="0" applyFont="1" applyBorder="1" applyAlignment="1">
      <alignment horizontal="left" vertical="top" wrapText="1"/>
    </xf>
    <xf numFmtId="0" fontId="20" fillId="0" borderId="265" xfId="0" applyFont="1" applyBorder="1" applyAlignment="1">
      <alignment horizontal="left" vertical="top" wrapText="1"/>
    </xf>
    <xf numFmtId="0" fontId="64" fillId="24" borderId="0" xfId="52" applyFont="1" applyFill="1"/>
    <xf numFmtId="0" fontId="64" fillId="39" borderId="30" xfId="0" applyFont="1" applyFill="1" applyBorder="1">
      <alignment vertical="center"/>
    </xf>
    <xf numFmtId="0" fontId="19" fillId="24" borderId="0" xfId="0" applyFont="1" applyFill="1" applyAlignment="1">
      <alignment horizontal="left" vertical="center" shrinkToFit="1"/>
    </xf>
    <xf numFmtId="0" fontId="104" fillId="39" borderId="153" xfId="52" applyFont="1" applyFill="1" applyBorder="1" applyAlignment="1">
      <alignment horizontal="center" vertical="top" wrapText="1"/>
    </xf>
    <xf numFmtId="0" fontId="33" fillId="39" borderId="106" xfId="52" applyFont="1" applyFill="1" applyBorder="1" applyAlignment="1">
      <alignment horizontal="center" vertical="top" wrapText="1"/>
    </xf>
    <xf numFmtId="0" fontId="33" fillId="39" borderId="28" xfId="52" applyFont="1" applyFill="1" applyBorder="1" applyAlignment="1">
      <alignment horizontal="center" vertical="top" wrapText="1"/>
    </xf>
    <xf numFmtId="0" fontId="11" fillId="24" borderId="0" xfId="52" applyFont="1" applyFill="1" applyAlignment="1">
      <alignment horizontal="left" vertical="top" wrapText="1"/>
    </xf>
    <xf numFmtId="0" fontId="11" fillId="24" borderId="60" xfId="52" applyFont="1" applyFill="1" applyBorder="1" applyAlignment="1">
      <alignment vertical="top" wrapText="1"/>
    </xf>
    <xf numFmtId="0" fontId="11" fillId="39" borderId="30" xfId="52" applyFont="1" applyFill="1" applyBorder="1" applyAlignment="1">
      <alignment horizontal="center" vertical="center" wrapText="1"/>
    </xf>
    <xf numFmtId="0" fontId="49" fillId="0" borderId="0" xfId="0" applyFont="1" applyAlignment="1">
      <alignment horizontal="center" vertical="center"/>
    </xf>
    <xf numFmtId="0" fontId="116" fillId="24" borderId="0" xfId="52" applyFont="1" applyFill="1" applyAlignment="1">
      <alignment horizontal="center"/>
    </xf>
    <xf numFmtId="0" fontId="31" fillId="24" borderId="0" xfId="52" applyFont="1" applyFill="1" applyAlignment="1">
      <alignment horizontal="center"/>
    </xf>
    <xf numFmtId="0" fontId="20" fillId="0" borderId="29" xfId="54" applyFont="1" applyBorder="1" applyAlignment="1">
      <alignment horizontal="center"/>
    </xf>
    <xf numFmtId="0" fontId="11" fillId="24" borderId="113" xfId="52" applyFont="1" applyFill="1" applyBorder="1" applyAlignment="1">
      <alignment vertical="center" wrapText="1"/>
    </xf>
    <xf numFmtId="0" fontId="104" fillId="24" borderId="0" xfId="52" applyFont="1" applyFill="1" applyAlignment="1">
      <alignment horizontal="center" vertical="center"/>
    </xf>
    <xf numFmtId="185" fontId="33" fillId="39" borderId="153" xfId="52" applyNumberFormat="1" applyFont="1" applyFill="1" applyBorder="1" applyAlignment="1">
      <alignment horizontal="center" vertical="top" wrapText="1"/>
    </xf>
    <xf numFmtId="185" fontId="33" fillId="39" borderId="106" xfId="52" applyNumberFormat="1" applyFont="1" applyFill="1" applyBorder="1" applyAlignment="1">
      <alignment horizontal="center" vertical="top" wrapText="1"/>
    </xf>
    <xf numFmtId="185" fontId="33" fillId="39" borderId="28" xfId="52" applyNumberFormat="1" applyFont="1" applyFill="1" applyBorder="1" applyAlignment="1">
      <alignment horizontal="center" vertical="top" wrapText="1"/>
    </xf>
    <xf numFmtId="0" fontId="11" fillId="0" borderId="106" xfId="70" applyFont="1" applyBorder="1" applyAlignment="1">
      <alignment horizontal="left" vertical="top"/>
    </xf>
    <xf numFmtId="0" fontId="11" fillId="0" borderId="60" xfId="70" applyFont="1" applyBorder="1" applyAlignment="1">
      <alignment horizontal="left" vertical="top"/>
    </xf>
    <xf numFmtId="0" fontId="11" fillId="0" borderId="0" xfId="70" applyFont="1" applyAlignment="1">
      <alignment horizontal="left" vertical="top"/>
    </xf>
    <xf numFmtId="0" fontId="13" fillId="24" borderId="0" xfId="0" applyFont="1" applyFill="1" applyAlignment="1">
      <alignment horizontal="left" vertical="center" wrapText="1"/>
    </xf>
    <xf numFmtId="0" fontId="8" fillId="0" borderId="15" xfId="0" applyFont="1" applyBorder="1" applyAlignment="1">
      <alignment horizontal="center" vertical="center"/>
    </xf>
    <xf numFmtId="0" fontId="8" fillId="24" borderId="0" xfId="72" applyFill="1" applyAlignment="1">
      <alignment horizontal="left"/>
    </xf>
    <xf numFmtId="0" fontId="8" fillId="24" borderId="0" xfId="72" applyFill="1"/>
    <xf numFmtId="0" fontId="11" fillId="24" borderId="10" xfId="52" applyFont="1" applyFill="1" applyBorder="1" applyAlignment="1">
      <alignment horizontal="center" vertical="top"/>
    </xf>
    <xf numFmtId="0" fontId="11" fillId="24" borderId="174" xfId="52" applyFont="1" applyFill="1" applyBorder="1" applyAlignment="1">
      <alignment horizontal="center" vertical="top"/>
    </xf>
    <xf numFmtId="0" fontId="11" fillId="24" borderId="10" xfId="52" applyFont="1" applyFill="1" applyBorder="1" applyAlignment="1">
      <alignment vertical="center" wrapText="1"/>
    </xf>
    <xf numFmtId="0" fontId="11" fillId="39" borderId="65" xfId="52" applyFont="1" applyFill="1" applyBorder="1" applyAlignment="1">
      <alignment horizontal="center" vertical="center" wrapText="1"/>
    </xf>
    <xf numFmtId="0" fontId="11" fillId="39" borderId="65" xfId="52" applyFont="1" applyFill="1" applyBorder="1" applyAlignment="1">
      <alignment horizontal="center" vertical="center"/>
    </xf>
    <xf numFmtId="0" fontId="11" fillId="39" borderId="299" xfId="52" applyFont="1" applyFill="1" applyBorder="1" applyAlignment="1">
      <alignment horizontal="center" vertical="center"/>
    </xf>
    <xf numFmtId="0" fontId="11" fillId="24" borderId="158" xfId="52" applyFont="1" applyFill="1" applyBorder="1" applyAlignment="1">
      <alignment vertical="center" wrapText="1"/>
    </xf>
    <xf numFmtId="0" fontId="11" fillId="24" borderId="158" xfId="52" applyFont="1" applyFill="1" applyBorder="1" applyAlignment="1">
      <alignment horizontal="center" vertical="top"/>
    </xf>
    <xf numFmtId="0" fontId="11" fillId="24" borderId="61" xfId="52" applyFont="1" applyFill="1" applyBorder="1" applyAlignment="1">
      <alignment horizontal="center" vertical="top"/>
    </xf>
    <xf numFmtId="0" fontId="11" fillId="24" borderId="189" xfId="52" applyFont="1" applyFill="1" applyBorder="1" applyAlignment="1">
      <alignment vertical="center" wrapText="1"/>
    </xf>
    <xf numFmtId="0" fontId="11" fillId="24" borderId="243" xfId="52" applyFont="1" applyFill="1" applyBorder="1" applyAlignment="1">
      <alignment vertical="center" wrapText="1"/>
    </xf>
    <xf numFmtId="0" fontId="33" fillId="24" borderId="243" xfId="52" applyFont="1" applyFill="1" applyBorder="1" applyAlignment="1">
      <alignment horizontal="center"/>
    </xf>
    <xf numFmtId="0" fontId="33" fillId="24" borderId="262" xfId="52" applyFont="1" applyFill="1" applyBorder="1" applyAlignment="1">
      <alignment horizontal="center"/>
    </xf>
    <xf numFmtId="0" fontId="20" fillId="39" borderId="60" xfId="47" applyFont="1" applyFill="1" applyBorder="1" applyAlignment="1">
      <alignment vertical="top"/>
    </xf>
    <xf numFmtId="0" fontId="20" fillId="39" borderId="0" xfId="47" applyFont="1" applyFill="1"/>
    <xf numFmtId="0" fontId="20" fillId="39" borderId="106" xfId="47" applyFont="1" applyFill="1" applyBorder="1" applyAlignment="1">
      <alignment horizontal="left" vertical="top"/>
    </xf>
    <xf numFmtId="0" fontId="20" fillId="39" borderId="28" xfId="47" applyFont="1" applyFill="1" applyBorder="1" applyAlignment="1">
      <alignment horizontal="right" vertical="top"/>
    </xf>
    <xf numFmtId="0" fontId="20" fillId="39" borderId="15" xfId="47" applyFont="1" applyFill="1" applyBorder="1" applyAlignment="1">
      <alignment horizontal="center" vertical="top"/>
    </xf>
    <xf numFmtId="38" fontId="20" fillId="39" borderId="15" xfId="35" applyFont="1" applyFill="1" applyBorder="1" applyAlignment="1">
      <alignment horizontal="right" vertical="top"/>
    </xf>
    <xf numFmtId="0" fontId="20" fillId="39" borderId="22" xfId="47" applyFont="1" applyFill="1" applyBorder="1" applyAlignment="1">
      <alignment horizontal="left" vertical="top"/>
    </xf>
    <xf numFmtId="0" fontId="20" fillId="39" borderId="29" xfId="47" applyFont="1" applyFill="1" applyBorder="1" applyAlignment="1">
      <alignment horizontal="left" vertical="top"/>
    </xf>
    <xf numFmtId="0" fontId="20" fillId="39" borderId="24" xfId="47" applyFont="1" applyFill="1" applyBorder="1" applyAlignment="1">
      <alignment horizontal="right" vertical="top"/>
    </xf>
    <xf numFmtId="0" fontId="20" fillId="39" borderId="15" xfId="47" applyFont="1" applyFill="1" applyBorder="1" applyAlignment="1">
      <alignment horizontal="center" vertical="top" shrinkToFit="1"/>
    </xf>
    <xf numFmtId="186" fontId="20" fillId="39" borderId="15" xfId="35" applyNumberFormat="1" applyFont="1" applyFill="1" applyBorder="1" applyAlignment="1">
      <alignment horizontal="right" vertical="top"/>
    </xf>
    <xf numFmtId="0" fontId="20" fillId="0" borderId="0" xfId="47" applyFont="1" applyAlignment="1">
      <alignment shrinkToFit="1"/>
    </xf>
    <xf numFmtId="0" fontId="11" fillId="24" borderId="30" xfId="52" applyFont="1" applyFill="1" applyBorder="1" applyAlignment="1">
      <alignment horizontal="left" vertical="top" wrapText="1"/>
    </xf>
    <xf numFmtId="0" fontId="11" fillId="24" borderId="18" xfId="52" applyFont="1" applyFill="1" applyBorder="1" applyAlignment="1">
      <alignment vertical="top"/>
    </xf>
    <xf numFmtId="0" fontId="11" fillId="24" borderId="30" xfId="52" applyFont="1" applyFill="1" applyBorder="1" applyAlignment="1">
      <alignment vertical="top" wrapText="1"/>
    </xf>
    <xf numFmtId="0" fontId="11" fillId="24" borderId="19" xfId="52" applyFont="1" applyFill="1" applyBorder="1" applyAlignment="1">
      <alignment vertical="top" wrapText="1"/>
    </xf>
    <xf numFmtId="0" fontId="8" fillId="0" borderId="18" xfId="0" applyFont="1" applyBorder="1">
      <alignment vertical="center"/>
    </xf>
    <xf numFmtId="0" fontId="8" fillId="0" borderId="30" xfId="0" applyFont="1" applyBorder="1">
      <alignment vertical="center"/>
    </xf>
    <xf numFmtId="0" fontId="8" fillId="0" borderId="19" xfId="0" applyFont="1" applyBorder="1">
      <alignment vertical="center"/>
    </xf>
    <xf numFmtId="0" fontId="115" fillId="24" borderId="0" xfId="29" applyFont="1" applyFill="1" applyAlignment="1" applyProtection="1">
      <alignment vertical="center"/>
    </xf>
    <xf numFmtId="0" fontId="8" fillId="0" borderId="0" xfId="0" applyFont="1">
      <alignment vertical="center"/>
    </xf>
    <xf numFmtId="0" fontId="8" fillId="0" borderId="0" xfId="0" applyFont="1" applyAlignment="1">
      <alignment horizontal="left" vertical="top" wrapText="1"/>
    </xf>
    <xf numFmtId="0" fontId="8" fillId="24" borderId="0" xfId="52" applyFont="1" applyFill="1" applyAlignment="1">
      <alignment horizontal="justify"/>
    </xf>
    <xf numFmtId="0" fontId="8" fillId="24" borderId="106" xfId="52" applyFont="1" applyFill="1" applyBorder="1"/>
    <xf numFmtId="0" fontId="8" fillId="24" borderId="28" xfId="52" applyFont="1" applyFill="1" applyBorder="1"/>
    <xf numFmtId="0" fontId="8" fillId="24" borderId="16" xfId="52" applyFont="1" applyFill="1" applyBorder="1"/>
    <xf numFmtId="0" fontId="8" fillId="24" borderId="0" xfId="0" applyFont="1" applyFill="1">
      <alignment vertical="center"/>
    </xf>
    <xf numFmtId="0" fontId="8" fillId="24" borderId="60" xfId="0" applyFont="1" applyFill="1" applyBorder="1">
      <alignment vertical="center"/>
    </xf>
    <xf numFmtId="0" fontId="8" fillId="24" borderId="0" xfId="52" applyFont="1" applyFill="1" applyAlignment="1">
      <alignment horizontal="left" vertical="top"/>
    </xf>
    <xf numFmtId="0" fontId="8" fillId="24" borderId="16" xfId="52" applyFont="1" applyFill="1" applyBorder="1" applyAlignment="1">
      <alignment horizontal="left" vertical="top" wrapText="1"/>
    </xf>
    <xf numFmtId="0" fontId="8" fillId="24" borderId="161" xfId="52" applyFont="1" applyFill="1" applyBorder="1" applyAlignment="1">
      <alignment horizontal="left" vertical="top" wrapText="1"/>
    </xf>
    <xf numFmtId="31" fontId="38" fillId="24" borderId="0" xfId="0" applyNumberFormat="1" applyFont="1" applyFill="1">
      <alignment vertical="center"/>
    </xf>
    <xf numFmtId="31" fontId="38" fillId="24" borderId="0" xfId="0" applyNumberFormat="1" applyFont="1" applyFill="1" applyAlignment="1">
      <alignment horizontal="left" vertical="center"/>
    </xf>
    <xf numFmtId="49" fontId="8" fillId="24" borderId="0" xfId="52" applyNumberFormat="1" applyFont="1" applyFill="1" applyAlignment="1">
      <alignment horizontal="right"/>
    </xf>
    <xf numFmtId="0" fontId="8" fillId="24" borderId="0" xfId="52" applyFont="1" applyFill="1" applyAlignment="1">
      <alignment horizontal="left"/>
    </xf>
    <xf numFmtId="0" fontId="8" fillId="24" borderId="0" xfId="52" applyFont="1" applyFill="1" applyAlignment="1">
      <alignment horizontal="right"/>
    </xf>
    <xf numFmtId="0" fontId="11" fillId="24" borderId="19" xfId="52" applyFont="1" applyFill="1" applyBorder="1" applyAlignment="1">
      <alignment horizontal="right"/>
    </xf>
    <xf numFmtId="0" fontId="8" fillId="24" borderId="30" xfId="52" applyFont="1" applyFill="1" applyBorder="1" applyAlignment="1">
      <alignment horizontal="left"/>
    </xf>
    <xf numFmtId="0" fontId="8" fillId="0" borderId="0" xfId="54" applyFont="1"/>
    <xf numFmtId="0" fontId="8" fillId="24" borderId="28" xfId="52" applyFont="1" applyFill="1" applyBorder="1" applyAlignment="1">
      <alignment horizontal="left"/>
    </xf>
    <xf numFmtId="0" fontId="8" fillId="24" borderId="29" xfId="52" applyFont="1" applyFill="1" applyBorder="1" applyAlignment="1">
      <alignment horizontal="left"/>
    </xf>
    <xf numFmtId="0" fontId="8" fillId="24" borderId="24" xfId="52" applyFont="1" applyFill="1" applyBorder="1" applyAlignment="1">
      <alignment horizontal="left"/>
    </xf>
    <xf numFmtId="0" fontId="8" fillId="24" borderId="16" xfId="52" applyFont="1" applyFill="1" applyBorder="1" applyAlignment="1">
      <alignment horizontal="left"/>
    </xf>
    <xf numFmtId="0" fontId="8" fillId="0" borderId="0" xfId="54" applyFont="1" applyAlignment="1">
      <alignment horizontal="center"/>
    </xf>
    <xf numFmtId="0" fontId="26" fillId="24" borderId="0" xfId="52" applyFont="1" applyFill="1" applyAlignment="1">
      <alignment horizontal="left" vertical="top"/>
    </xf>
    <xf numFmtId="38" fontId="8" fillId="0" borderId="113" xfId="35" applyFont="1" applyBorder="1" applyAlignment="1">
      <alignment horizontal="right" vertical="center"/>
    </xf>
    <xf numFmtId="9" fontId="8" fillId="0" borderId="179" xfId="28" applyFont="1" applyBorder="1">
      <alignment vertical="center"/>
    </xf>
    <xf numFmtId="38" fontId="8" fillId="0" borderId="108" xfId="35" applyFont="1" applyBorder="1">
      <alignment vertical="center"/>
    </xf>
    <xf numFmtId="9" fontId="86" fillId="24" borderId="0" xfId="28" applyFont="1" applyFill="1" applyBorder="1" applyAlignment="1">
      <alignment horizontal="right" vertical="top" wrapText="1"/>
    </xf>
    <xf numFmtId="9" fontId="8" fillId="0" borderId="321" xfId="28" applyFont="1" applyBorder="1">
      <alignment vertical="center"/>
    </xf>
    <xf numFmtId="38" fontId="8" fillId="0" borderId="22" xfId="35" applyFont="1" applyBorder="1">
      <alignment vertical="center"/>
    </xf>
    <xf numFmtId="0" fontId="8" fillId="0" borderId="179" xfId="0" applyFont="1" applyBorder="1">
      <alignment vertical="center"/>
    </xf>
    <xf numFmtId="0" fontId="8" fillId="0" borderId="60" xfId="0" applyFont="1" applyBorder="1">
      <alignment vertical="center"/>
    </xf>
    <xf numFmtId="38" fontId="10" fillId="24" borderId="0" xfId="35" applyFont="1" applyFill="1" applyBorder="1" applyAlignment="1">
      <alignment horizontal="center" vertical="top" wrapText="1"/>
    </xf>
    <xf numFmtId="9" fontId="86" fillId="24" borderId="0" xfId="28" applyFont="1" applyFill="1" applyBorder="1" applyAlignment="1">
      <alignment horizontal="center" vertical="top" wrapText="1"/>
    </xf>
    <xf numFmtId="0" fontId="154" fillId="39" borderId="30" xfId="52" applyFont="1" applyFill="1" applyBorder="1" applyAlignment="1">
      <alignment vertical="top" wrapText="1"/>
    </xf>
    <xf numFmtId="0" fontId="154" fillId="24" borderId="60" xfId="52" applyFont="1" applyFill="1" applyBorder="1" applyAlignment="1">
      <alignment vertical="top" wrapText="1"/>
    </xf>
    <xf numFmtId="38" fontId="11" fillId="24" borderId="60" xfId="35" applyFont="1" applyFill="1" applyBorder="1" applyAlignment="1">
      <alignment vertical="top" wrapText="1"/>
    </xf>
    <xf numFmtId="0" fontId="8" fillId="0" borderId="0" xfId="0" applyFont="1" applyAlignment="1">
      <alignment horizontal="center" vertical="center"/>
    </xf>
    <xf numFmtId="38" fontId="11" fillId="24" borderId="0" xfId="35" applyFont="1" applyFill="1" applyBorder="1" applyAlignment="1">
      <alignment vertical="top" wrapText="1"/>
    </xf>
    <xf numFmtId="0" fontId="8" fillId="0" borderId="0" xfId="0" applyFont="1" applyAlignment="1">
      <alignment horizontal="left" vertical="top"/>
    </xf>
    <xf numFmtId="0" fontId="8" fillId="0" borderId="15" xfId="0" applyFont="1" applyBorder="1">
      <alignment vertical="center"/>
    </xf>
    <xf numFmtId="185" fontId="8" fillId="0" borderId="15" xfId="0" applyNumberFormat="1" applyFont="1" applyBorder="1" applyAlignment="1">
      <alignment vertical="center" shrinkToFit="1"/>
    </xf>
    <xf numFmtId="0" fontId="8" fillId="0" borderId="29" xfId="0" applyFont="1" applyBorder="1">
      <alignment vertical="center"/>
    </xf>
    <xf numFmtId="0" fontId="8" fillId="0" borderId="29" xfId="0" applyFont="1" applyBorder="1" applyAlignment="1">
      <alignment horizontal="center" vertical="center"/>
    </xf>
    <xf numFmtId="0" fontId="8" fillId="0" borderId="29" xfId="0" applyFont="1" applyBorder="1" applyAlignment="1">
      <alignment horizontal="left" vertical="top" wrapText="1"/>
    </xf>
    <xf numFmtId="0" fontId="8" fillId="39" borderId="30" xfId="0" applyFont="1" applyFill="1" applyBorder="1">
      <alignment vertical="center"/>
    </xf>
    <xf numFmtId="0" fontId="8" fillId="39" borderId="29" xfId="0" applyFont="1" applyFill="1" applyBorder="1">
      <alignment vertical="center"/>
    </xf>
    <xf numFmtId="0" fontId="8" fillId="0" borderId="15" xfId="0" applyFont="1" applyBorder="1" applyAlignment="1">
      <alignment horizontal="left" vertical="top" wrapText="1"/>
    </xf>
    <xf numFmtId="0" fontId="8" fillId="0" borderId="24" xfId="0" applyFont="1" applyBorder="1" applyAlignment="1">
      <alignment horizontal="left" vertical="top" wrapText="1"/>
    </xf>
    <xf numFmtId="0" fontId="8" fillId="0" borderId="153" xfId="0" applyFont="1" applyBorder="1" applyAlignment="1">
      <alignment horizontal="left" vertical="top"/>
    </xf>
    <xf numFmtId="0" fontId="8" fillId="0" borderId="28" xfId="0" applyFont="1" applyBorder="1" applyAlignment="1">
      <alignment horizontal="left" vertical="top"/>
    </xf>
    <xf numFmtId="0" fontId="8" fillId="0" borderId="113" xfId="0" applyFont="1" applyBorder="1">
      <alignment vertical="center"/>
    </xf>
    <xf numFmtId="0" fontId="8" fillId="0" borderId="24" xfId="0" applyFont="1" applyBorder="1">
      <alignment vertical="center"/>
    </xf>
    <xf numFmtId="0" fontId="8" fillId="0" borderId="17" xfId="0" applyFont="1" applyBorder="1">
      <alignment vertical="center"/>
    </xf>
    <xf numFmtId="0" fontId="8" fillId="0" borderId="33" xfId="0" applyFont="1" applyBorder="1">
      <alignment vertical="center"/>
    </xf>
    <xf numFmtId="0" fontId="13" fillId="24" borderId="0" xfId="52" applyFont="1" applyFill="1" applyAlignment="1">
      <alignment horizontal="center"/>
    </xf>
    <xf numFmtId="31" fontId="53" fillId="24" borderId="0" xfId="52" applyNumberFormat="1" applyFont="1" applyFill="1" applyAlignment="1">
      <alignment horizontal="center"/>
    </xf>
    <xf numFmtId="0" fontId="13" fillId="0" borderId="26" xfId="0" applyFont="1" applyBorder="1" applyAlignment="1">
      <alignment horizontal="center" vertical="center" wrapText="1"/>
    </xf>
    <xf numFmtId="38" fontId="0" fillId="0" borderId="199" xfId="0" applyNumberFormat="1" applyBorder="1">
      <alignment vertical="center"/>
    </xf>
    <xf numFmtId="56" fontId="115" fillId="24" borderId="0" xfId="29" applyNumberFormat="1" applyFont="1" applyFill="1" applyAlignment="1" applyProtection="1">
      <alignment horizontal="left" vertical="center"/>
    </xf>
    <xf numFmtId="0" fontId="20" fillId="0" borderId="185" xfId="0" applyFont="1" applyBorder="1" applyAlignment="1">
      <alignment horizontal="left" vertical="top" wrapText="1"/>
    </xf>
    <xf numFmtId="0" fontId="20" fillId="0" borderId="15" xfId="0" applyFont="1" applyBorder="1" applyAlignment="1">
      <alignment horizontal="left" vertical="top" wrapText="1"/>
    </xf>
    <xf numFmtId="0" fontId="20" fillId="0" borderId="167" xfId="0" applyFont="1" applyBorder="1" applyAlignment="1">
      <alignment horizontal="center" vertical="center" wrapText="1"/>
    </xf>
    <xf numFmtId="0" fontId="20" fillId="0" borderId="168" xfId="0" applyFont="1" applyBorder="1" applyAlignment="1">
      <alignment horizontal="center" vertical="center" wrapText="1"/>
    </xf>
    <xf numFmtId="0" fontId="20" fillId="0" borderId="186" xfId="0" applyFont="1" applyBorder="1" applyAlignment="1">
      <alignment horizontal="center" vertical="center" wrapText="1"/>
    </xf>
    <xf numFmtId="0" fontId="20" fillId="0" borderId="187" xfId="0" applyFont="1" applyBorder="1" applyAlignment="1">
      <alignment horizontal="left" vertical="top" wrapText="1"/>
    </xf>
    <xf numFmtId="0" fontId="20" fillId="0" borderId="188" xfId="0" applyFont="1" applyBorder="1" applyAlignment="1">
      <alignment horizontal="center" vertical="center" wrapText="1"/>
    </xf>
    <xf numFmtId="0" fontId="20" fillId="0" borderId="215" xfId="0" applyFont="1" applyBorder="1" applyAlignment="1">
      <alignment horizontal="left" vertical="top"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113" xfId="0" applyFont="1" applyBorder="1" applyAlignment="1">
      <alignment horizontal="left" vertical="top" wrapText="1"/>
    </xf>
    <xf numFmtId="0" fontId="20" fillId="0" borderId="182" xfId="0" applyFont="1" applyBorder="1" applyAlignment="1">
      <alignment horizontal="center" vertical="center" wrapText="1"/>
    </xf>
    <xf numFmtId="0" fontId="20" fillId="0" borderId="16" xfId="0" applyFont="1" applyBorder="1" applyAlignment="1">
      <alignment horizontal="center" vertical="center" wrapText="1"/>
    </xf>
    <xf numFmtId="17" fontId="20" fillId="0" borderId="161" xfId="0" applyNumberFormat="1" applyFont="1" applyBorder="1" applyAlignment="1">
      <alignment horizontal="left" vertical="top" wrapText="1"/>
    </xf>
    <xf numFmtId="0" fontId="20" fillId="0" borderId="161" xfId="0" applyFont="1" applyBorder="1" applyAlignment="1">
      <alignment horizontal="left" vertical="top" wrapText="1"/>
    </xf>
    <xf numFmtId="17" fontId="20" fillId="0" borderId="150" xfId="0" applyNumberFormat="1" applyFont="1" applyBorder="1" applyAlignment="1">
      <alignment horizontal="center" vertical="center" wrapText="1"/>
    </xf>
    <xf numFmtId="0" fontId="20" fillId="0" borderId="334" xfId="0" applyFont="1" applyBorder="1" applyAlignment="1">
      <alignment horizontal="left" vertical="top" wrapText="1"/>
    </xf>
    <xf numFmtId="17" fontId="20" fillId="0" borderId="149" xfId="0" applyNumberFormat="1" applyFont="1" applyBorder="1" applyAlignment="1">
      <alignment horizontal="center" vertical="center" wrapText="1"/>
    </xf>
    <xf numFmtId="0" fontId="20" fillId="0" borderId="109" xfId="0" applyFont="1" applyBorder="1" applyAlignment="1">
      <alignment horizontal="left" vertical="top" wrapText="1"/>
    </xf>
    <xf numFmtId="0" fontId="20" fillId="0" borderId="112" xfId="0" applyFont="1" applyBorder="1" applyAlignment="1">
      <alignment horizontal="left" vertical="top" wrapText="1"/>
    </xf>
    <xf numFmtId="0" fontId="20" fillId="0" borderId="157" xfId="0" applyFont="1" applyBorder="1" applyAlignment="1">
      <alignment horizontal="left" vertical="top" wrapText="1"/>
    </xf>
    <xf numFmtId="0" fontId="20" fillId="0" borderId="206" xfId="0" applyFont="1" applyBorder="1" applyAlignment="1">
      <alignment horizontal="center" vertical="center" wrapText="1"/>
    </xf>
    <xf numFmtId="0" fontId="20" fillId="0" borderId="207" xfId="0" applyFont="1" applyBorder="1" applyAlignment="1">
      <alignment horizontal="center" vertical="center" wrapText="1"/>
    </xf>
    <xf numFmtId="0" fontId="20" fillId="0" borderId="111" xfId="0" applyFont="1" applyBorder="1" applyAlignment="1">
      <alignment horizontal="center" vertical="center" wrapText="1"/>
    </xf>
    <xf numFmtId="0" fontId="20" fillId="0" borderId="117" xfId="0" applyFont="1" applyBorder="1" applyAlignment="1">
      <alignment horizontal="left" vertical="top" wrapText="1"/>
    </xf>
    <xf numFmtId="0" fontId="20" fillId="0" borderId="208" xfId="0" applyFont="1" applyBorder="1" applyAlignment="1">
      <alignment horizontal="center" vertical="center" wrapText="1"/>
    </xf>
    <xf numFmtId="0" fontId="20" fillId="0" borderId="289" xfId="0" applyFont="1" applyBorder="1" applyAlignment="1">
      <alignment horizontal="left" vertical="top" wrapText="1"/>
    </xf>
    <xf numFmtId="0" fontId="20" fillId="0" borderId="179" xfId="0" applyFont="1" applyBorder="1" applyAlignment="1">
      <alignment horizontal="left" vertical="top"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59" xfId="0" applyFont="1" applyBorder="1" applyAlignment="1">
      <alignment horizontal="left" vertical="top" wrapText="1"/>
    </xf>
    <xf numFmtId="0" fontId="20" fillId="0" borderId="183" xfId="0" applyFont="1" applyBorder="1" applyAlignment="1">
      <alignment horizontal="center" vertical="center" wrapText="1"/>
    </xf>
    <xf numFmtId="0" fontId="24" fillId="0" borderId="146" xfId="0" applyFont="1" applyBorder="1" applyAlignment="1">
      <alignment horizontal="left" vertical="top" wrapText="1"/>
    </xf>
    <xf numFmtId="0" fontId="8" fillId="0" borderId="146" xfId="0" applyFont="1" applyBorder="1" applyAlignment="1">
      <alignment horizontal="left" vertical="top"/>
    </xf>
    <xf numFmtId="0" fontId="8" fillId="0" borderId="98" xfId="0" applyFont="1" applyBorder="1" applyAlignment="1">
      <alignment horizontal="left" vertical="top"/>
    </xf>
    <xf numFmtId="0" fontId="8" fillId="0" borderId="122" xfId="0" applyFont="1" applyBorder="1" applyAlignment="1">
      <alignment horizontal="left" vertical="top" wrapText="1"/>
    </xf>
    <xf numFmtId="0" fontId="8" fillId="0" borderId="124" xfId="0" applyFont="1" applyBorder="1" applyAlignment="1">
      <alignment horizontal="left" vertical="top"/>
    </xf>
    <xf numFmtId="0" fontId="8" fillId="0" borderId="146" xfId="0" applyFont="1" applyBorder="1" applyAlignment="1">
      <alignment horizontal="left" vertical="top" wrapText="1"/>
    </xf>
    <xf numFmtId="0" fontId="8" fillId="0" borderId="335" xfId="0" applyFont="1" applyBorder="1" applyAlignment="1">
      <alignment horizontal="left" vertical="top"/>
    </xf>
    <xf numFmtId="0" fontId="8" fillId="0" borderId="336" xfId="0" applyFont="1" applyBorder="1" applyAlignment="1">
      <alignment horizontal="left" vertical="top"/>
    </xf>
    <xf numFmtId="0" fontId="24" fillId="0" borderId="147" xfId="0" applyFont="1" applyBorder="1" applyAlignment="1">
      <alignment horizontal="left" vertical="top" wrapText="1"/>
    </xf>
    <xf numFmtId="0" fontId="8" fillId="0" borderId="147" xfId="0" applyFont="1" applyBorder="1" applyAlignment="1">
      <alignment horizontal="left" vertical="top"/>
    </xf>
    <xf numFmtId="0" fontId="8" fillId="0" borderId="56" xfId="0" applyFont="1" applyBorder="1" applyAlignment="1">
      <alignment horizontal="left" vertical="top"/>
    </xf>
    <xf numFmtId="0" fontId="8" fillId="0" borderId="47" xfId="0" applyFont="1" applyBorder="1" applyAlignment="1">
      <alignment horizontal="center" vertical="center" wrapText="1"/>
    </xf>
    <xf numFmtId="0" fontId="8" fillId="0" borderId="93" xfId="0" applyFont="1" applyBorder="1" applyAlignment="1">
      <alignment horizontal="left" vertical="top"/>
    </xf>
    <xf numFmtId="0" fontId="8" fillId="0" borderId="147" xfId="0" applyFont="1" applyBorder="1" applyAlignment="1">
      <alignment horizontal="left" vertical="top" wrapText="1"/>
    </xf>
    <xf numFmtId="0" fontId="8" fillId="0" borderId="337" xfId="0" applyFont="1" applyBorder="1" applyAlignment="1">
      <alignment horizontal="left" vertical="top"/>
    </xf>
    <xf numFmtId="0" fontId="8" fillId="0" borderId="338" xfId="0" applyFont="1" applyBorder="1" applyAlignment="1">
      <alignment horizontal="left" vertical="top"/>
    </xf>
    <xf numFmtId="0" fontId="24" fillId="0" borderId="17" xfId="0" applyFont="1" applyBorder="1" applyAlignment="1">
      <alignment horizontal="left" vertical="top" wrapText="1"/>
    </xf>
    <xf numFmtId="0" fontId="8" fillId="0" borderId="17" xfId="0" applyFont="1" applyBorder="1" applyAlignment="1">
      <alignment horizontal="left" vertical="top"/>
    </xf>
    <xf numFmtId="0" fontId="8" fillId="0" borderId="249" xfId="0" applyFont="1" applyBorder="1" applyAlignment="1">
      <alignment horizontal="left" vertical="top"/>
    </xf>
    <xf numFmtId="0" fontId="8" fillId="0" borderId="72" xfId="0" applyFont="1" applyBorder="1" applyAlignment="1">
      <alignment horizontal="center" vertical="top" wrapText="1"/>
    </xf>
    <xf numFmtId="0" fontId="8" fillId="0" borderId="79" xfId="0" applyFont="1" applyBorder="1" applyAlignment="1">
      <alignment horizontal="left" vertical="top"/>
    </xf>
    <xf numFmtId="0" fontId="24" fillId="0" borderId="23" xfId="0" applyFont="1" applyBorder="1" applyAlignment="1">
      <alignment horizontal="left" vertical="top" wrapText="1"/>
    </xf>
    <xf numFmtId="0" fontId="8" fillId="0" borderId="152" xfId="0" applyFont="1" applyBorder="1" applyAlignment="1">
      <alignment horizontal="left" vertical="top"/>
    </xf>
    <xf numFmtId="0" fontId="8" fillId="0" borderId="23" xfId="0" applyFont="1" applyBorder="1" applyAlignment="1">
      <alignment horizontal="left" vertical="top"/>
    </xf>
    <xf numFmtId="0" fontId="20" fillId="0" borderId="26" xfId="0" applyFont="1" applyBorder="1" applyAlignment="1">
      <alignment horizontal="left" vertical="top" wrapText="1"/>
    </xf>
    <xf numFmtId="0" fontId="20" fillId="0" borderId="248"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105" xfId="0" applyFont="1" applyBorder="1" applyAlignment="1">
      <alignment horizontal="left" vertical="top" wrapText="1"/>
    </xf>
    <xf numFmtId="0" fontId="20" fillId="0" borderId="17" xfId="0" applyFont="1" applyBorder="1" applyAlignment="1">
      <alignment horizontal="left" vertical="top" wrapText="1"/>
    </xf>
    <xf numFmtId="0" fontId="20" fillId="0" borderId="24" xfId="0" applyFont="1" applyBorder="1" applyAlignment="1">
      <alignment horizontal="left" vertical="top" wrapText="1"/>
    </xf>
    <xf numFmtId="0" fontId="20" fillId="0" borderId="23" xfId="0" applyFont="1" applyBorder="1" applyAlignment="1">
      <alignment horizontal="left" vertical="top" wrapText="1"/>
    </xf>
    <xf numFmtId="0" fontId="20" fillId="0" borderId="73" xfId="0" applyFont="1" applyBorder="1" applyAlignment="1">
      <alignment horizontal="center" vertical="center" wrapText="1"/>
    </xf>
    <xf numFmtId="0" fontId="8" fillId="0" borderId="17" xfId="0" applyFont="1" applyBorder="1" applyAlignment="1">
      <alignment horizontal="left" vertical="top" wrapText="1"/>
    </xf>
    <xf numFmtId="0" fontId="20" fillId="0" borderId="29" xfId="0" applyFont="1" applyBorder="1" applyAlignment="1">
      <alignment horizontal="left" vertical="top" wrapText="1"/>
    </xf>
    <xf numFmtId="0" fontId="8" fillId="0" borderId="31" xfId="0" applyFont="1" applyBorder="1">
      <alignment vertical="center"/>
    </xf>
    <xf numFmtId="0" fontId="8" fillId="0" borderId="31" xfId="0" applyFont="1" applyBorder="1" applyAlignment="1">
      <alignment horizontal="left" vertical="top" wrapText="1"/>
    </xf>
    <xf numFmtId="0" fontId="20" fillId="0" borderId="66"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0" xfId="0" applyFont="1" applyBorder="1" applyAlignment="1">
      <alignment horizontal="center" vertical="center" wrapText="1"/>
    </xf>
    <xf numFmtId="0" fontId="20" fillId="0" borderId="181" xfId="0" applyFont="1" applyBorder="1" applyAlignment="1">
      <alignment horizontal="center" vertical="center" wrapText="1"/>
    </xf>
    <xf numFmtId="0" fontId="20" fillId="0" borderId="32" xfId="0" applyFont="1" applyBorder="1" applyAlignment="1">
      <alignment vertical="center" wrapText="1"/>
    </xf>
    <xf numFmtId="0" fontId="20" fillId="0" borderId="82" xfId="0" applyFont="1" applyBorder="1" applyAlignment="1">
      <alignment horizontal="center" vertical="center" wrapText="1"/>
    </xf>
    <xf numFmtId="0" fontId="20" fillId="0" borderId="89" xfId="0" applyFont="1" applyBorder="1" applyAlignment="1">
      <alignment horizontal="center" vertical="center" wrapText="1"/>
    </xf>
    <xf numFmtId="0" fontId="20" fillId="0" borderId="158" xfId="0" applyFont="1" applyBorder="1" applyAlignment="1">
      <alignment horizontal="left" vertical="top" wrapText="1"/>
    </xf>
    <xf numFmtId="0" fontId="20" fillId="0" borderId="33" xfId="0" applyFont="1" applyBorder="1" applyAlignment="1">
      <alignment vertical="top" wrapText="1"/>
    </xf>
    <xf numFmtId="0" fontId="8" fillId="0" borderId="33" xfId="0" applyFont="1" applyBorder="1" applyAlignment="1">
      <alignment horizontal="left" vertical="top" wrapText="1"/>
    </xf>
    <xf numFmtId="0" fontId="20" fillId="0" borderId="67" xfId="0" applyFont="1" applyBorder="1" applyAlignment="1">
      <alignment horizontal="center" vertical="center" wrapText="1"/>
    </xf>
    <xf numFmtId="0" fontId="20" fillId="0" borderId="91" xfId="0" applyFont="1" applyBorder="1" applyAlignment="1">
      <alignment horizontal="center" vertical="center" wrapText="1"/>
    </xf>
    <xf numFmtId="0" fontId="24" fillId="0" borderId="26" xfId="0" applyFont="1" applyBorder="1" applyAlignment="1">
      <alignment horizontal="left" vertical="top"/>
    </xf>
    <xf numFmtId="0" fontId="24" fillId="0" borderId="26" xfId="0" applyFont="1" applyBorder="1" applyAlignment="1">
      <alignment horizontal="left" vertical="top" wrapText="1"/>
    </xf>
    <xf numFmtId="0" fontId="8" fillId="0" borderId="248" xfId="0" applyFont="1" applyBorder="1" applyAlignment="1">
      <alignment horizontal="left" vertical="top"/>
    </xf>
    <xf numFmtId="0" fontId="8" fillId="0" borderId="74" xfId="0" applyFont="1" applyBorder="1" applyAlignment="1">
      <alignment horizontal="center" vertical="center"/>
    </xf>
    <xf numFmtId="0" fontId="8" fillId="0" borderId="107" xfId="0" applyFont="1" applyBorder="1" applyAlignment="1">
      <alignment horizontal="left" vertical="top"/>
    </xf>
    <xf numFmtId="0" fontId="8" fillId="0" borderId="26" xfId="0" applyFont="1" applyBorder="1" applyAlignment="1">
      <alignment horizontal="left" vertical="top"/>
    </xf>
    <xf numFmtId="0" fontId="8" fillId="0" borderId="151" xfId="0" applyFont="1" applyBorder="1" applyAlignment="1">
      <alignment horizontal="left" vertical="top"/>
    </xf>
    <xf numFmtId="0" fontId="8" fillId="0" borderId="105" xfId="0" applyFont="1" applyBorder="1" applyAlignment="1">
      <alignment horizontal="left" vertical="top"/>
    </xf>
    <xf numFmtId="0" fontId="24" fillId="0" borderId="17" xfId="0" applyFont="1" applyBorder="1" applyAlignment="1">
      <alignment horizontal="left" vertical="top"/>
    </xf>
    <xf numFmtId="0" fontId="8" fillId="0" borderId="72" xfId="0" applyFont="1" applyBorder="1" applyAlignment="1">
      <alignment horizontal="left" vertical="top"/>
    </xf>
    <xf numFmtId="0" fontId="20" fillId="0" borderId="31" xfId="0" applyFont="1" applyBorder="1" applyAlignment="1">
      <alignment vertical="top" wrapText="1"/>
    </xf>
    <xf numFmtId="0" fontId="20" fillId="0" borderId="32" xfId="0" applyFont="1" applyBorder="1" applyAlignment="1">
      <alignment vertical="top" wrapText="1"/>
    </xf>
    <xf numFmtId="0" fontId="20" fillId="0" borderId="39" xfId="0" applyFont="1" applyBorder="1" applyAlignment="1">
      <alignment horizontal="left" vertical="center" wrapText="1"/>
    </xf>
    <xf numFmtId="0" fontId="20" fillId="0" borderId="52" xfId="0" applyFont="1" applyBorder="1" applyAlignment="1">
      <alignment horizontal="left" vertical="center" wrapText="1"/>
    </xf>
    <xf numFmtId="0" fontId="20" fillId="0" borderId="53" xfId="0" applyFont="1" applyBorder="1" applyAlignment="1">
      <alignment horizontal="center" vertical="center" wrapText="1"/>
    </xf>
    <xf numFmtId="0" fontId="20" fillId="0" borderId="96" xfId="0" applyFont="1" applyBorder="1" applyAlignment="1">
      <alignment horizontal="center" vertical="center" wrapText="1"/>
    </xf>
    <xf numFmtId="0" fontId="20" fillId="0" borderId="36" xfId="0" applyFont="1" applyBorder="1" applyAlignment="1">
      <alignment horizontal="left" vertical="center" wrapText="1"/>
    </xf>
    <xf numFmtId="0" fontId="20" fillId="0" borderId="42" xfId="0" applyFont="1" applyBorder="1" applyAlignment="1">
      <alignment horizontal="left" vertical="center" wrapText="1"/>
    </xf>
    <xf numFmtId="0" fontId="20" fillId="0" borderId="184" xfId="0" applyFont="1" applyBorder="1" applyAlignment="1">
      <alignment horizontal="center" vertical="center" wrapText="1"/>
    </xf>
    <xf numFmtId="0" fontId="20" fillId="0" borderId="253" xfId="0" applyFont="1" applyBorder="1" applyAlignment="1">
      <alignment horizontal="left" vertical="center" wrapText="1"/>
    </xf>
    <xf numFmtId="0" fontId="20" fillId="0" borderId="87" xfId="0" applyFont="1" applyBorder="1" applyAlignment="1">
      <alignment horizontal="left" vertical="center" wrapText="1"/>
    </xf>
    <xf numFmtId="0" fontId="20" fillId="0" borderId="97" xfId="0" applyFont="1" applyBorder="1" applyAlignment="1">
      <alignment horizontal="center" vertical="center" wrapText="1"/>
    </xf>
    <xf numFmtId="0" fontId="20" fillId="0" borderId="0" xfId="0" applyFont="1" applyAlignment="1">
      <alignment horizontal="left" vertical="center" wrapText="1"/>
    </xf>
    <xf numFmtId="0" fontId="24" fillId="0" borderId="31" xfId="0" applyFont="1" applyBorder="1" applyAlignment="1">
      <alignment horizontal="left" vertical="top" wrapText="1"/>
    </xf>
    <xf numFmtId="0" fontId="24" fillId="0" borderId="40" xfId="0" applyFont="1" applyBorder="1" applyAlignment="1">
      <alignment horizontal="center" vertical="center" wrapText="1"/>
    </xf>
    <xf numFmtId="0" fontId="20" fillId="0" borderId="68" xfId="0" applyFont="1" applyBorder="1" applyAlignment="1">
      <alignment horizontal="left" vertical="top" wrapText="1"/>
    </xf>
    <xf numFmtId="0" fontId="24" fillId="0" borderId="33" xfId="0" applyFont="1" applyBorder="1" applyAlignment="1">
      <alignment horizontal="left" vertical="top"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0" xfId="0" applyFont="1" applyBorder="1" applyAlignment="1">
      <alignment horizontal="left" vertical="top" wrapText="1"/>
    </xf>
    <xf numFmtId="0" fontId="20" fillId="0" borderId="15" xfId="0" applyFont="1" applyBorder="1" applyAlignment="1">
      <alignment horizontal="left" vertical="center" wrapText="1"/>
    </xf>
    <xf numFmtId="0" fontId="20" fillId="0" borderId="19" xfId="0" applyFont="1" applyBorder="1" applyAlignment="1">
      <alignment horizontal="left" vertical="top" wrapText="1"/>
    </xf>
    <xf numFmtId="0" fontId="20" fillId="0" borderId="148" xfId="0" applyFont="1" applyBorder="1" applyAlignment="1">
      <alignment horizontal="center" vertical="center" wrapText="1"/>
    </xf>
    <xf numFmtId="0" fontId="20" fillId="0" borderId="25" xfId="0" applyFont="1" applyBorder="1" applyAlignment="1">
      <alignment horizontal="left" vertical="top" wrapText="1"/>
    </xf>
    <xf numFmtId="0" fontId="20" fillId="0" borderId="104" xfId="0" applyFont="1" applyBorder="1" applyAlignment="1">
      <alignment horizontal="center" vertical="center" wrapText="1"/>
    </xf>
    <xf numFmtId="0" fontId="20" fillId="0" borderId="76" xfId="0" applyFont="1" applyBorder="1" applyAlignment="1">
      <alignment horizontal="center" vertical="center" wrapText="1"/>
    </xf>
    <xf numFmtId="0" fontId="8" fillId="0" borderId="110" xfId="0" applyFont="1" applyBorder="1">
      <alignment vertical="center"/>
    </xf>
    <xf numFmtId="0" fontId="20" fillId="0" borderId="86" xfId="0" applyFont="1" applyBorder="1" applyAlignment="1">
      <alignment horizontal="center" vertical="center" wrapText="1"/>
    </xf>
    <xf numFmtId="0" fontId="8" fillId="0" borderId="158" xfId="0" applyFont="1" applyBorder="1">
      <alignment vertical="center"/>
    </xf>
    <xf numFmtId="0" fontId="20" fillId="0" borderId="253" xfId="0" applyFont="1" applyBorder="1" applyAlignment="1">
      <alignment vertical="top" wrapText="1"/>
    </xf>
    <xf numFmtId="0" fontId="24" fillId="0" borderId="32" xfId="0" applyFont="1" applyBorder="1" applyAlignment="1">
      <alignment horizontal="left" vertical="top" wrapText="1"/>
    </xf>
    <xf numFmtId="0" fontId="24" fillId="0" borderId="113" xfId="0" applyFont="1" applyBorder="1" applyAlignment="1">
      <alignment vertical="top" wrapText="1"/>
    </xf>
    <xf numFmtId="0" fontId="20" fillId="0" borderId="231" xfId="0" applyFont="1" applyBorder="1" applyAlignment="1">
      <alignment vertical="top" wrapText="1"/>
    </xf>
    <xf numFmtId="0" fontId="24" fillId="0" borderId="159" xfId="0" applyFont="1" applyBorder="1" applyAlignment="1">
      <alignment vertical="top" wrapText="1"/>
    </xf>
    <xf numFmtId="0" fontId="8" fillId="0" borderId="117" xfId="0" applyFont="1" applyBorder="1">
      <alignment vertical="center"/>
    </xf>
    <xf numFmtId="0" fontId="20" fillId="0" borderId="265" xfId="0" applyFont="1" applyBorder="1" applyAlignment="1">
      <alignment horizontal="left" vertical="top"/>
    </xf>
    <xf numFmtId="0" fontId="24" fillId="0" borderId="106" xfId="0" applyFont="1" applyBorder="1" applyAlignment="1">
      <alignment vertical="top" wrapText="1"/>
    </xf>
    <xf numFmtId="0" fontId="20" fillId="0" borderId="28" xfId="0" applyFont="1" applyBorder="1" applyAlignment="1">
      <alignment horizontal="center" vertical="center" wrapText="1"/>
    </xf>
    <xf numFmtId="0" fontId="20" fillId="0" borderId="0" xfId="0" applyFont="1" applyAlignment="1">
      <alignment horizontal="left" vertical="top" wrapText="1"/>
    </xf>
    <xf numFmtId="0" fontId="20" fillId="0" borderId="105" xfId="0" applyFont="1" applyBorder="1" applyAlignment="1">
      <alignment horizontal="left" vertical="top"/>
    </xf>
    <xf numFmtId="0" fontId="20" fillId="0" borderId="196" xfId="0" applyFont="1" applyBorder="1" applyAlignment="1">
      <alignment horizontal="left" vertical="top" wrapText="1"/>
    </xf>
    <xf numFmtId="0" fontId="20" fillId="0" borderId="12" xfId="0" applyFont="1" applyBorder="1" applyAlignment="1">
      <alignment horizontal="center" vertical="center" wrapText="1"/>
    </xf>
    <xf numFmtId="0" fontId="20" fillId="0" borderId="65" xfId="0" applyFont="1" applyBorder="1" applyAlignment="1">
      <alignment horizontal="left" vertical="top" wrapText="1"/>
    </xf>
    <xf numFmtId="0" fontId="8" fillId="0" borderId="0" xfId="0" applyFont="1" applyAlignment="1">
      <alignment horizontal="right" vertical="center"/>
    </xf>
    <xf numFmtId="0" fontId="8" fillId="0" borderId="315" xfId="0" applyFont="1" applyBorder="1" applyAlignment="1">
      <alignment horizontal="left" vertical="top"/>
    </xf>
    <xf numFmtId="0" fontId="8" fillId="0" borderId="202" xfId="0" applyFont="1" applyBorder="1" applyAlignment="1">
      <alignment horizontal="left" vertical="top"/>
    </xf>
    <xf numFmtId="0" fontId="8" fillId="0" borderId="27" xfId="0" applyFont="1" applyBorder="1" applyAlignment="1">
      <alignment horizontal="left" vertical="top" wrapText="1"/>
    </xf>
    <xf numFmtId="0" fontId="8" fillId="0" borderId="27" xfId="0" applyFont="1" applyBorder="1" applyAlignment="1">
      <alignment horizontal="left" vertical="top"/>
    </xf>
    <xf numFmtId="0" fontId="8" fillId="0" borderId="57" xfId="0" applyFont="1" applyBorder="1" applyAlignment="1">
      <alignment horizontal="left" vertical="top"/>
    </xf>
    <xf numFmtId="0" fontId="8" fillId="0" borderId="58" xfId="0" applyFont="1" applyBorder="1" applyAlignment="1">
      <alignment horizontal="left" vertical="top"/>
    </xf>
    <xf numFmtId="0" fontId="8" fillId="0" borderId="97" xfId="0" applyFont="1" applyBorder="1" applyAlignment="1">
      <alignment horizontal="left" vertical="top"/>
    </xf>
    <xf numFmtId="0" fontId="8" fillId="0" borderId="149" xfId="0" applyFont="1" applyBorder="1" applyAlignment="1">
      <alignment horizontal="left" vertical="top"/>
    </xf>
    <xf numFmtId="0" fontId="8" fillId="0" borderId="161" xfId="0" applyFont="1" applyBorder="1" applyAlignment="1">
      <alignment horizontal="left" vertical="top"/>
    </xf>
    <xf numFmtId="0" fontId="8" fillId="0" borderId="72" xfId="0" applyFont="1" applyBorder="1" applyAlignment="1">
      <alignment horizontal="center" vertical="top"/>
    </xf>
    <xf numFmtId="0" fontId="24" fillId="0" borderId="15" xfId="0" applyFont="1" applyBorder="1" applyAlignment="1">
      <alignment horizontal="left" vertical="top"/>
    </xf>
    <xf numFmtId="0" fontId="24" fillId="0" borderId="15" xfId="0" applyFont="1" applyBorder="1" applyAlignment="1">
      <alignment horizontal="left" vertical="top" wrapText="1"/>
    </xf>
    <xf numFmtId="0" fontId="8" fillId="0" borderId="104" xfId="0" applyFont="1" applyBorder="1" applyAlignment="1">
      <alignment horizontal="left" vertical="top"/>
    </xf>
    <xf numFmtId="0" fontId="8" fillId="0" borderId="71" xfId="0" applyFont="1" applyBorder="1" applyAlignment="1">
      <alignment horizontal="left" vertical="top"/>
    </xf>
    <xf numFmtId="0" fontId="8" fillId="0" borderId="76" xfId="0" applyFont="1" applyBorder="1" applyAlignment="1">
      <alignment horizontal="left" vertical="top"/>
    </xf>
    <xf numFmtId="0" fontId="8" fillId="0" borderId="15" xfId="0" applyFont="1" applyBorder="1" applyAlignment="1">
      <alignment horizontal="left" vertical="top"/>
    </xf>
    <xf numFmtId="0" fontId="8" fillId="0" borderId="148" xfId="0" applyFont="1" applyBorder="1" applyAlignment="1">
      <alignment horizontal="left" vertical="top"/>
    </xf>
    <xf numFmtId="0" fontId="8" fillId="0" borderId="25" xfId="0" applyFont="1" applyBorder="1" applyAlignment="1">
      <alignment horizontal="left" vertical="top"/>
    </xf>
    <xf numFmtId="0" fontId="20" fillId="0" borderId="104" xfId="0" applyFont="1" applyBorder="1" applyAlignment="1">
      <alignment horizontal="left" vertical="top" wrapText="1"/>
    </xf>
    <xf numFmtId="0" fontId="20" fillId="0" borderId="71" xfId="0" applyFont="1" applyBorder="1" applyAlignment="1">
      <alignment horizontal="left" vertical="top" wrapText="1"/>
    </xf>
    <xf numFmtId="0" fontId="20" fillId="0" borderId="76" xfId="0" applyFont="1" applyBorder="1" applyAlignment="1">
      <alignment horizontal="left" vertical="top" wrapText="1"/>
    </xf>
    <xf numFmtId="0" fontId="20" fillId="0" borderId="148" xfId="0" applyFont="1" applyBorder="1" applyAlignment="1">
      <alignment horizontal="left" vertical="top" wrapText="1"/>
    </xf>
    <xf numFmtId="0" fontId="8" fillId="0" borderId="23" xfId="0" applyFont="1" applyBorder="1" applyAlignment="1">
      <alignment horizontal="left" vertical="top" wrapText="1"/>
    </xf>
    <xf numFmtId="0" fontId="20" fillId="0" borderId="152" xfId="0" applyFont="1" applyBorder="1" applyAlignment="1">
      <alignment horizontal="left" vertical="top" wrapText="1"/>
    </xf>
    <xf numFmtId="0" fontId="24" fillId="0" borderId="106" xfId="0" applyFont="1" applyBorder="1" applyAlignment="1">
      <alignment horizontal="left" vertical="top" wrapText="1"/>
    </xf>
    <xf numFmtId="0" fontId="8" fillId="0" borderId="74" xfId="0" applyFont="1" applyBorder="1" applyAlignment="1">
      <alignment horizontal="left" vertical="top"/>
    </xf>
    <xf numFmtId="0" fontId="8" fillId="0" borderId="31" xfId="0" applyFont="1" applyBorder="1" applyAlignment="1">
      <alignment horizontal="left" vertical="top"/>
    </xf>
    <xf numFmtId="0" fontId="24" fillId="0" borderId="68" xfId="0" applyFont="1" applyBorder="1" applyAlignment="1">
      <alignment horizontal="left" vertical="top" wrapText="1"/>
    </xf>
    <xf numFmtId="0" fontId="8" fillId="0" borderId="195" xfId="0" applyFont="1" applyBorder="1" applyAlignment="1">
      <alignment horizontal="left" vertical="top"/>
    </xf>
    <xf numFmtId="0" fontId="8" fillId="0" borderId="35" xfId="0" applyFont="1" applyBorder="1" applyAlignment="1">
      <alignment horizontal="left" vertical="top"/>
    </xf>
    <xf numFmtId="0" fontId="8" fillId="0" borderId="181" xfId="0" applyFont="1" applyBorder="1" applyAlignment="1">
      <alignment horizontal="left" vertical="top"/>
    </xf>
    <xf numFmtId="0" fontId="8" fillId="0" borderId="339" xfId="0" applyFont="1" applyBorder="1" applyAlignment="1">
      <alignment horizontal="left" vertical="top"/>
    </xf>
    <xf numFmtId="0" fontId="8" fillId="0" borderId="32" xfId="0" applyFont="1" applyBorder="1" applyAlignment="1">
      <alignment horizontal="left" vertical="top"/>
    </xf>
    <xf numFmtId="0" fontId="24" fillId="0" borderId="113" xfId="0" applyFont="1" applyBorder="1" applyAlignment="1">
      <alignment horizontal="left" vertical="top" wrapText="1"/>
    </xf>
    <xf numFmtId="0" fontId="8" fillId="0" borderId="109" xfId="0" applyFont="1" applyBorder="1" applyAlignment="1">
      <alignment horizontal="left" vertical="top"/>
    </xf>
    <xf numFmtId="0" fontId="8" fillId="0" borderId="62" xfId="0" applyFont="1" applyBorder="1" applyAlignment="1">
      <alignment horizontal="left" vertical="top"/>
    </xf>
    <xf numFmtId="0" fontId="8" fillId="0" borderId="182" xfId="0" applyFont="1" applyBorder="1" applyAlignment="1">
      <alignment horizontal="left" vertical="top"/>
    </xf>
    <xf numFmtId="0" fontId="8" fillId="0" borderId="231" xfId="0" applyFont="1" applyBorder="1" applyAlignment="1">
      <alignment horizontal="left" vertical="top"/>
    </xf>
    <xf numFmtId="0" fontId="8" fillId="0" borderId="33" xfId="0" applyFont="1" applyBorder="1" applyAlignment="1">
      <alignment horizontal="left" vertical="top"/>
    </xf>
    <xf numFmtId="0" fontId="24" fillId="0" borderId="159" xfId="0" applyFont="1" applyBorder="1" applyAlignment="1">
      <alignment horizontal="left" vertical="top" wrapText="1"/>
    </xf>
    <xf numFmtId="0" fontId="8" fillId="0" borderId="179" xfId="0" applyFont="1" applyBorder="1" applyAlignment="1">
      <alignment horizontal="left" vertical="top"/>
    </xf>
    <xf numFmtId="0" fontId="8" fillId="0" borderId="34" xfId="0" applyFont="1" applyBorder="1" applyAlignment="1">
      <alignment horizontal="left" vertical="top"/>
    </xf>
    <xf numFmtId="0" fontId="8" fillId="0" borderId="183" xfId="0" applyFont="1" applyBorder="1" applyAlignment="1">
      <alignment horizontal="left" vertical="top"/>
    </xf>
    <xf numFmtId="0" fontId="8" fillId="0" borderId="265" xfId="0" applyFont="1" applyBorder="1" applyAlignment="1">
      <alignment horizontal="left" vertical="top"/>
    </xf>
    <xf numFmtId="0" fontId="8" fillId="0" borderId="124" xfId="44" applyFont="1" applyBorder="1" applyAlignment="1">
      <alignment horizontal="left" vertical="top" wrapText="1"/>
    </xf>
    <xf numFmtId="0" fontId="8" fillId="0" borderId="131" xfId="44" applyFont="1" applyBorder="1" applyAlignment="1">
      <alignment horizontal="left" vertical="top" wrapText="1"/>
    </xf>
    <xf numFmtId="0" fontId="8" fillId="0" borderId="132" xfId="44" applyFont="1" applyBorder="1" applyAlignment="1">
      <alignment horizontal="left" vertical="top" wrapText="1"/>
    </xf>
    <xf numFmtId="0" fontId="8" fillId="0" borderId="47" xfId="44" applyFont="1" applyBorder="1" applyAlignment="1">
      <alignment horizontal="left" vertical="top" wrapText="1"/>
    </xf>
    <xf numFmtId="0" fontId="8" fillId="0" borderId="93" xfId="44" applyFont="1" applyBorder="1" applyAlignment="1">
      <alignment horizontal="left" vertical="top" wrapText="1"/>
    </xf>
    <xf numFmtId="0" fontId="8" fillId="0" borderId="71" xfId="0" applyFont="1" applyBorder="1" applyAlignment="1">
      <alignment horizontal="center" vertical="center"/>
    </xf>
    <xf numFmtId="0" fontId="8" fillId="0" borderId="25" xfId="0" applyFont="1" applyBorder="1" applyAlignment="1">
      <alignment horizontal="left" vertical="top" wrapText="1"/>
    </xf>
    <xf numFmtId="0" fontId="24" fillId="0" borderId="153" xfId="0" applyFont="1" applyBorder="1" applyAlignment="1">
      <alignment horizontal="left" vertical="top" wrapText="1"/>
    </xf>
    <xf numFmtId="0" fontId="24" fillId="0" borderId="28" xfId="0" applyFont="1" applyBorder="1" applyAlignment="1">
      <alignment horizontal="left" vertical="top" wrapText="1"/>
    </xf>
    <xf numFmtId="0" fontId="8" fillId="0" borderId="26" xfId="0" applyFont="1" applyBorder="1" applyAlignment="1">
      <alignment horizontal="left" vertical="top" wrapText="1"/>
    </xf>
    <xf numFmtId="0" fontId="8" fillId="0" borderId="105" xfId="0" applyFont="1" applyBorder="1" applyAlignment="1">
      <alignment horizontal="left" vertical="top" wrapText="1"/>
    </xf>
    <xf numFmtId="0" fontId="24" fillId="0" borderId="195" xfId="0" applyFont="1" applyBorder="1" applyAlignment="1">
      <alignment horizontal="left" vertical="top" wrapText="1"/>
    </xf>
    <xf numFmtId="0" fontId="24" fillId="0" borderId="35" xfId="0" applyFont="1" applyBorder="1" applyAlignment="1">
      <alignment horizontal="left" vertical="top" wrapText="1"/>
    </xf>
    <xf numFmtId="0" fontId="8" fillId="0" borderId="26" xfId="0" applyFont="1" applyBorder="1">
      <alignment vertical="center"/>
    </xf>
    <xf numFmtId="0" fontId="8" fillId="0" borderId="39" xfId="0" applyFont="1" applyBorder="1">
      <alignment vertical="center"/>
    </xf>
    <xf numFmtId="0" fontId="8" fillId="0" borderId="40" xfId="0" applyFont="1" applyBorder="1" applyAlignment="1">
      <alignment horizontal="center" vertical="center"/>
    </xf>
    <xf numFmtId="0" fontId="8" fillId="0" borderId="90" xfId="0" applyFont="1" applyBorder="1">
      <alignment vertical="center"/>
    </xf>
    <xf numFmtId="0" fontId="8" fillId="0" borderId="181" xfId="0" applyFont="1" applyBorder="1">
      <alignment vertical="center"/>
    </xf>
    <xf numFmtId="0" fontId="8" fillId="0" borderId="339" xfId="0" applyFont="1" applyBorder="1">
      <alignment vertical="center"/>
    </xf>
    <xf numFmtId="0" fontId="24" fillId="0" borderId="109" xfId="0" applyFont="1" applyBorder="1" applyAlignment="1">
      <alignment horizontal="left" vertical="top" wrapText="1"/>
    </xf>
    <xf numFmtId="0" fontId="24" fillId="0" borderId="62" xfId="0" applyFont="1" applyBorder="1" applyAlignment="1">
      <alignment horizontal="left" vertical="top" wrapText="1"/>
    </xf>
    <xf numFmtId="0" fontId="8" fillId="0" borderId="32" xfId="0" applyFont="1" applyBorder="1">
      <alignment vertical="center"/>
    </xf>
    <xf numFmtId="0" fontId="8" fillId="0" borderId="27" xfId="0" applyFont="1" applyBorder="1">
      <alignment vertical="center"/>
    </xf>
    <xf numFmtId="0" fontId="8" fillId="0" borderId="32" xfId="0" applyFont="1" applyBorder="1" applyAlignment="1">
      <alignment vertical="center" shrinkToFit="1"/>
    </xf>
    <xf numFmtId="0" fontId="8" fillId="0" borderId="36" xfId="0" applyFont="1" applyBorder="1">
      <alignment vertical="center"/>
    </xf>
    <xf numFmtId="0" fontId="8" fillId="0" borderId="37" xfId="0" applyFont="1" applyBorder="1" applyAlignment="1">
      <alignment horizontal="center" vertical="center"/>
    </xf>
    <xf numFmtId="0" fontId="8" fillId="0" borderId="89" xfId="0" applyFont="1" applyBorder="1" applyAlignment="1">
      <alignment horizontal="center" vertical="center"/>
    </xf>
    <xf numFmtId="0" fontId="8" fillId="0" borderId="182" xfId="0" applyFont="1" applyBorder="1">
      <alignment vertical="center"/>
    </xf>
    <xf numFmtId="0" fontId="8" fillId="0" borderId="231" xfId="0" applyFont="1" applyBorder="1">
      <alignment vertical="center"/>
    </xf>
    <xf numFmtId="0" fontId="8" fillId="0" borderId="89" xfId="0" applyFont="1" applyBorder="1">
      <alignment vertical="center"/>
    </xf>
    <xf numFmtId="0" fontId="24" fillId="0" borderId="157" xfId="0" applyFont="1" applyBorder="1" applyAlignment="1">
      <alignment horizontal="left" vertical="top" wrapText="1"/>
    </xf>
    <xf numFmtId="0" fontId="24" fillId="0" borderId="111" xfId="0" applyFont="1" applyBorder="1" applyAlignment="1">
      <alignment horizontal="left" vertical="top" wrapText="1"/>
    </xf>
    <xf numFmtId="0" fontId="8" fillId="0" borderId="112" xfId="0" applyFont="1" applyBorder="1">
      <alignment vertical="center"/>
    </xf>
    <xf numFmtId="0" fontId="8" fillId="0" borderId="206" xfId="0" applyFont="1" applyBorder="1">
      <alignment vertical="center"/>
    </xf>
    <xf numFmtId="0" fontId="8" fillId="0" borderId="207" xfId="0" applyFont="1" applyBorder="1" applyAlignment="1">
      <alignment horizontal="center" vertical="center"/>
    </xf>
    <xf numFmtId="0" fontId="8" fillId="0" borderId="250" xfId="0" applyFont="1" applyBorder="1">
      <alignment vertical="center"/>
    </xf>
    <xf numFmtId="0" fontId="8" fillId="0" borderId="208" xfId="0" applyFont="1" applyBorder="1">
      <alignment vertical="center"/>
    </xf>
    <xf numFmtId="0" fontId="8" fillId="0" borderId="289" xfId="0" applyFont="1" applyBorder="1">
      <alignment vertical="center"/>
    </xf>
    <xf numFmtId="0" fontId="24" fillId="0" borderId="179" xfId="0" applyFont="1" applyBorder="1" applyAlignment="1">
      <alignment horizontal="left" vertical="top" wrapText="1"/>
    </xf>
    <xf numFmtId="0" fontId="8" fillId="0" borderId="42" xfId="0" applyFont="1" applyBorder="1">
      <alignment vertical="center"/>
    </xf>
    <xf numFmtId="0" fontId="8" fillId="0" borderId="43" xfId="0" applyFont="1" applyBorder="1" applyAlignment="1">
      <alignment horizontal="center" vertical="center"/>
    </xf>
    <xf numFmtId="0" fontId="8" fillId="0" borderId="91" xfId="0" applyFont="1" applyBorder="1">
      <alignment vertical="center"/>
    </xf>
    <xf numFmtId="0" fontId="8" fillId="0" borderId="183" xfId="0" applyFont="1" applyBorder="1">
      <alignment vertical="center"/>
    </xf>
    <xf numFmtId="0" fontId="8" fillId="0" borderId="265" xfId="0" applyFont="1" applyBorder="1">
      <alignment vertical="center"/>
    </xf>
    <xf numFmtId="0" fontId="8" fillId="0" borderId="31" xfId="0" applyFont="1" applyBorder="1" applyAlignment="1">
      <alignment vertical="top" wrapText="1"/>
    </xf>
    <xf numFmtId="0" fontId="8" fillId="0" borderId="148" xfId="0" applyFont="1" applyBorder="1">
      <alignment vertical="center"/>
    </xf>
    <xf numFmtId="0" fontId="8" fillId="0" borderId="200" xfId="0" applyFont="1" applyBorder="1">
      <alignment vertical="center"/>
    </xf>
    <xf numFmtId="0" fontId="8" fillId="0" borderId="217" xfId="0" applyFont="1" applyBorder="1">
      <alignment vertical="center"/>
    </xf>
    <xf numFmtId="0" fontId="24" fillId="0" borderId="0" xfId="0" applyFont="1" applyAlignment="1">
      <alignment horizontal="left" vertical="top" wrapText="1"/>
    </xf>
    <xf numFmtId="0" fontId="24" fillId="0" borderId="213" xfId="45" applyFont="1" applyBorder="1" applyAlignment="1">
      <alignment horizontal="center" vertical="center" wrapText="1"/>
    </xf>
    <xf numFmtId="0" fontId="24" fillId="0" borderId="213" xfId="45" applyFont="1" applyBorder="1" applyAlignment="1">
      <alignment vertical="center" wrapText="1"/>
    </xf>
    <xf numFmtId="0" fontId="24" fillId="0" borderId="213" xfId="45" applyFont="1" applyBorder="1" applyAlignment="1">
      <alignment horizontal="right" vertical="center" wrapText="1"/>
    </xf>
    <xf numFmtId="0" fontId="12" fillId="0" borderId="26" xfId="0" applyFont="1" applyBorder="1" applyAlignment="1">
      <alignment horizontal="center" vertical="top" wrapText="1"/>
    </xf>
    <xf numFmtId="0" fontId="13" fillId="0" borderId="27" xfId="0" applyFont="1" applyBorder="1" applyAlignment="1">
      <alignment horizontal="center" vertical="center" wrapText="1"/>
    </xf>
    <xf numFmtId="0" fontId="36" fillId="0" borderId="27" xfId="0" applyFont="1" applyBorder="1" applyAlignment="1">
      <alignment horizontal="center" wrapText="1"/>
    </xf>
    <xf numFmtId="0" fontId="36" fillId="0" borderId="16" xfId="0" applyFont="1" applyBorder="1" applyAlignment="1">
      <alignment horizontal="center" wrapText="1"/>
    </xf>
    <xf numFmtId="0" fontId="20" fillId="0" borderId="0" xfId="0" applyFont="1" applyAlignment="1">
      <alignment horizontal="right" vertical="center" wrapText="1"/>
    </xf>
    <xf numFmtId="0" fontId="12" fillId="0" borderId="20" xfId="0" applyFont="1" applyBorder="1" applyAlignment="1">
      <alignment horizontal="center" vertical="center" wrapText="1"/>
    </xf>
    <xf numFmtId="0" fontId="20" fillId="0" borderId="185" xfId="0" applyFont="1" applyBorder="1" applyAlignment="1">
      <alignment horizontal="center" vertical="center" wrapText="1"/>
    </xf>
    <xf numFmtId="0" fontId="20" fillId="0" borderId="32" xfId="0" applyFont="1" applyBorder="1" applyAlignment="1">
      <alignment horizontal="center" vertical="center" wrapText="1"/>
    </xf>
    <xf numFmtId="17" fontId="20" fillId="0" borderId="27" xfId="0" applyNumberFormat="1" applyFont="1" applyBorder="1" applyAlignment="1">
      <alignment horizontal="center" vertical="center" wrapText="1"/>
    </xf>
    <xf numFmtId="0" fontId="20" fillId="0" borderId="11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1" xfId="0" applyFont="1" applyBorder="1" applyAlignment="1">
      <alignment horizontal="center"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20" fillId="0" borderId="110" xfId="0" applyFont="1" applyBorder="1" applyAlignment="1">
      <alignment horizontal="center" vertical="center" wrapText="1"/>
    </xf>
    <xf numFmtId="0" fontId="20" fillId="0" borderId="15" xfId="0" applyFont="1" applyBorder="1" applyAlignment="1">
      <alignment horizontal="justify" vertical="center" wrapText="1"/>
    </xf>
    <xf numFmtId="0" fontId="24" fillId="0" borderId="15" xfId="0" applyFont="1" applyBorder="1" applyAlignment="1">
      <alignment vertical="top" wrapText="1"/>
    </xf>
    <xf numFmtId="0" fontId="8" fillId="0" borderId="15" xfId="0" applyFont="1" applyBorder="1" applyAlignment="1">
      <alignment vertical="center" wrapText="1"/>
    </xf>
    <xf numFmtId="0" fontId="20" fillId="0" borderId="26" xfId="0" applyFont="1" applyBorder="1" applyAlignment="1">
      <alignment horizontal="justify" vertical="center" wrapText="1"/>
    </xf>
    <xf numFmtId="0" fontId="8" fillId="0" borderId="33" xfId="0" applyFont="1" applyBorder="1" applyAlignment="1">
      <alignment vertical="top" wrapText="1"/>
    </xf>
    <xf numFmtId="0" fontId="0" fillId="0" borderId="0" xfId="56" applyFont="1" applyAlignment="1">
      <alignment horizontal="left" vertical="top" wrapText="1"/>
    </xf>
    <xf numFmtId="0" fontId="11" fillId="24" borderId="18" xfId="52" applyFont="1" applyFill="1" applyBorder="1" applyAlignment="1">
      <alignment horizontal="left"/>
    </xf>
    <xf numFmtId="0" fontId="11" fillId="24" borderId="30" xfId="52" applyFont="1" applyFill="1" applyBorder="1" applyAlignment="1">
      <alignment horizontal="left"/>
    </xf>
    <xf numFmtId="0" fontId="11" fillId="24" borderId="19" xfId="52" applyFont="1" applyFill="1" applyBorder="1" applyAlignment="1">
      <alignment horizontal="left"/>
    </xf>
    <xf numFmtId="0" fontId="68" fillId="24" borderId="0" xfId="0" applyFont="1" applyFill="1" applyAlignment="1">
      <alignment horizontal="center" vertical="center" shrinkToFit="1"/>
    </xf>
    <xf numFmtId="49" fontId="0" fillId="0" borderId="33" xfId="57" applyNumberFormat="1" applyFont="1" applyBorder="1" applyAlignment="1">
      <alignment horizontal="right" vertical="center" wrapText="1"/>
    </xf>
    <xf numFmtId="0" fontId="0" fillId="24" borderId="0" xfId="52" applyFont="1" applyFill="1"/>
    <xf numFmtId="0" fontId="11" fillId="24" borderId="0" xfId="52" applyFont="1" applyFill="1" applyAlignment="1">
      <alignment vertical="top" wrapText="1"/>
    </xf>
    <xf numFmtId="0" fontId="129" fillId="0" borderId="15" xfId="71" applyFont="1" applyBorder="1" applyAlignment="1">
      <alignment horizontal="center" vertical="top" wrapText="1"/>
    </xf>
    <xf numFmtId="0" fontId="161" fillId="0" borderId="26" xfId="71" applyFont="1" applyBorder="1" applyAlignment="1">
      <alignment horizontal="center" vertical="center" wrapText="1"/>
    </xf>
    <xf numFmtId="0" fontId="129" fillId="0" borderId="204" xfId="71" applyFont="1" applyBorder="1">
      <alignment vertical="center"/>
    </xf>
    <xf numFmtId="0" fontId="129" fillId="0" borderId="199" xfId="71" applyFont="1" applyBorder="1">
      <alignment vertical="center"/>
    </xf>
    <xf numFmtId="0" fontId="132" fillId="0" borderId="172" xfId="71" applyFont="1" applyBorder="1">
      <alignment vertical="center"/>
    </xf>
    <xf numFmtId="0" fontId="129" fillId="0" borderId="0" xfId="71" applyFont="1" applyAlignment="1">
      <alignment horizontal="justify" vertical="center"/>
    </xf>
    <xf numFmtId="0" fontId="132" fillId="0" borderId="199" xfId="71" applyFont="1" applyBorder="1">
      <alignment vertical="center"/>
    </xf>
    <xf numFmtId="0" fontId="85" fillId="0" borderId="199" xfId="71" applyFont="1" applyBorder="1">
      <alignment vertical="center"/>
    </xf>
    <xf numFmtId="0" fontId="85" fillId="0" borderId="172" xfId="71" applyFont="1" applyBorder="1">
      <alignment vertical="center"/>
    </xf>
    <xf numFmtId="0" fontId="86" fillId="0" borderId="0" xfId="71" applyFont="1" applyAlignment="1">
      <alignment horizontal="justify" vertical="center"/>
    </xf>
    <xf numFmtId="0" fontId="104" fillId="0" borderId="0" xfId="71" applyFont="1" applyAlignment="1">
      <alignment horizontal="justify" vertical="center"/>
    </xf>
    <xf numFmtId="0" fontId="104" fillId="0" borderId="0" xfId="71" applyFont="1" applyAlignment="1">
      <alignment horizontal="left" vertical="center"/>
    </xf>
    <xf numFmtId="0" fontId="85" fillId="0" borderId="102" xfId="71" applyFont="1" applyBorder="1">
      <alignment vertical="center"/>
    </xf>
    <xf numFmtId="0" fontId="85" fillId="0" borderId="10" xfId="71" applyFont="1" applyBorder="1">
      <alignment vertical="center"/>
    </xf>
    <xf numFmtId="0" fontId="85" fillId="0" borderId="200" xfId="71" applyFont="1" applyBorder="1">
      <alignment vertical="center"/>
    </xf>
    <xf numFmtId="0" fontId="8" fillId="0" borderId="0" xfId="55" applyFont="1"/>
    <xf numFmtId="38" fontId="20" fillId="35" borderId="15" xfId="35" applyFont="1" applyFill="1" applyBorder="1" applyAlignment="1">
      <alignment horizontal="right" vertical="top"/>
    </xf>
    <xf numFmtId="186" fontId="20" fillId="35" borderId="15" xfId="35" applyNumberFormat="1" applyFont="1" applyFill="1" applyBorder="1" applyAlignment="1">
      <alignment horizontal="right" vertical="top"/>
    </xf>
    <xf numFmtId="0" fontId="20" fillId="35" borderId="15" xfId="47" applyFont="1" applyFill="1" applyBorder="1" applyAlignment="1">
      <alignment horizontal="right" vertical="top"/>
    </xf>
    <xf numFmtId="0" fontId="20" fillId="35" borderId="106" xfId="47" applyFont="1" applyFill="1" applyBorder="1" applyAlignment="1">
      <alignment horizontal="right" vertical="top"/>
    </xf>
    <xf numFmtId="38" fontId="20" fillId="35" borderId="15" xfId="47" applyNumberFormat="1" applyFont="1" applyFill="1" applyBorder="1" applyAlignment="1">
      <alignment horizontal="right" vertical="top"/>
    </xf>
    <xf numFmtId="9" fontId="20" fillId="35" borderId="15" xfId="28" applyFont="1" applyFill="1" applyBorder="1" applyAlignment="1">
      <alignment horizontal="right" vertical="top"/>
    </xf>
    <xf numFmtId="0" fontId="20" fillId="35" borderId="15" xfId="47" applyFont="1" applyFill="1" applyBorder="1" applyAlignment="1">
      <alignment horizontal="right"/>
    </xf>
    <xf numFmtId="38" fontId="20" fillId="35" borderId="15" xfId="47" applyNumberFormat="1" applyFont="1" applyFill="1" applyBorder="1" applyAlignment="1">
      <alignment horizontal="right"/>
    </xf>
    <xf numFmtId="0" fontId="20" fillId="35" borderId="17" xfId="47" applyFont="1" applyFill="1" applyBorder="1" applyAlignment="1">
      <alignment horizontal="right"/>
    </xf>
    <xf numFmtId="38" fontId="20" fillId="35" borderId="17" xfId="47" applyNumberFormat="1" applyFont="1" applyFill="1" applyBorder="1" applyAlignment="1">
      <alignment horizontal="right"/>
    </xf>
    <xf numFmtId="0" fontId="20" fillId="35" borderId="30" xfId="47" applyFont="1" applyFill="1" applyBorder="1" applyAlignment="1">
      <alignment horizontal="right"/>
    </xf>
    <xf numFmtId="38" fontId="20" fillId="35" borderId="15" xfId="35" applyFont="1" applyFill="1" applyBorder="1" applyAlignment="1">
      <alignment horizontal="right"/>
    </xf>
    <xf numFmtId="38" fontId="20" fillId="35" borderId="15" xfId="35" applyFont="1" applyFill="1" applyBorder="1" applyAlignment="1">
      <alignment horizontal="center"/>
    </xf>
    <xf numFmtId="187" fontId="8" fillId="34" borderId="198" xfId="60" applyNumberFormat="1" applyFill="1" applyBorder="1" applyAlignment="1">
      <alignment horizontal="center" vertical="center"/>
    </xf>
    <xf numFmtId="0" fontId="20" fillId="0" borderId="106" xfId="47" applyFont="1" applyBorder="1" applyAlignment="1">
      <alignment horizontal="left" vertical="top"/>
    </xf>
    <xf numFmtId="0" fontId="0" fillId="0" borderId="0" xfId="0" applyAlignment="1">
      <alignment vertical="top" wrapText="1"/>
    </xf>
    <xf numFmtId="0" fontId="0" fillId="0" borderId="34" xfId="0" applyBorder="1" applyAlignment="1">
      <alignment horizontal="left" vertical="center"/>
    </xf>
    <xf numFmtId="0" fontId="0" fillId="0" borderId="35" xfId="0"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vertical="top" wrapText="1"/>
    </xf>
    <xf numFmtId="0" fontId="23" fillId="0" borderId="0" xfId="0" applyFont="1">
      <alignment vertical="center"/>
    </xf>
    <xf numFmtId="31" fontId="8" fillId="0" borderId="0" xfId="65" applyNumberFormat="1" applyAlignment="1">
      <alignment horizontal="right" shrinkToFit="1"/>
    </xf>
    <xf numFmtId="31" fontId="20" fillId="0" borderId="0" xfId="65" applyNumberFormat="1" applyFont="1" applyAlignment="1">
      <alignment horizontal="center" shrinkToFit="1"/>
    </xf>
    <xf numFmtId="31" fontId="20" fillId="0" borderId="0" xfId="65" applyNumberFormat="1" applyFont="1" applyAlignment="1">
      <alignment horizontal="left" shrinkToFit="1"/>
    </xf>
    <xf numFmtId="31" fontId="8" fillId="0" borderId="0" xfId="65" applyNumberFormat="1" applyAlignment="1">
      <alignment shrinkToFit="1"/>
    </xf>
    <xf numFmtId="0" fontId="0" fillId="0" borderId="192" xfId="0" applyBorder="1" applyAlignment="1">
      <alignment horizontal="center" vertical="center" wrapText="1"/>
    </xf>
    <xf numFmtId="0" fontId="0" fillId="0" borderId="301" xfId="0" applyBorder="1" applyAlignment="1">
      <alignment horizontal="center" vertical="center" wrapText="1"/>
    </xf>
    <xf numFmtId="0" fontId="0" fillId="0" borderId="195" xfId="0" applyBorder="1">
      <alignment vertical="center"/>
    </xf>
    <xf numFmtId="0" fontId="24" fillId="0" borderId="153" xfId="0" applyFont="1" applyBorder="1">
      <alignment vertical="center"/>
    </xf>
    <xf numFmtId="0" fontId="24" fillId="0" borderId="28" xfId="0" applyFont="1" applyBorder="1">
      <alignment vertical="center"/>
    </xf>
    <xf numFmtId="0" fontId="0" fillId="0" borderId="246" xfId="0" applyBorder="1">
      <alignment vertical="center"/>
    </xf>
    <xf numFmtId="0" fontId="0" fillId="0" borderId="268" xfId="0" applyBorder="1" applyAlignment="1">
      <alignment horizontal="left" vertical="center"/>
    </xf>
    <xf numFmtId="0" fontId="24" fillId="0" borderId="197" xfId="0" applyFont="1" applyBorder="1">
      <alignment vertical="center"/>
    </xf>
    <xf numFmtId="0" fontId="24" fillId="0" borderId="174" xfId="0" applyFont="1" applyBorder="1">
      <alignment vertical="center"/>
    </xf>
    <xf numFmtId="0" fontId="24" fillId="0" borderId="0" xfId="0" applyFont="1">
      <alignment vertical="center"/>
    </xf>
    <xf numFmtId="0" fontId="8" fillId="0" borderId="0" xfId="65" applyAlignment="1">
      <alignment horizontal="center"/>
    </xf>
    <xf numFmtId="0" fontId="20" fillId="0" borderId="35" xfId="47" applyFont="1" applyBorder="1" applyAlignment="1">
      <alignment horizontal="center"/>
    </xf>
    <xf numFmtId="38" fontId="20" fillId="26" borderId="35" xfId="35" applyFont="1" applyFill="1" applyBorder="1" applyAlignment="1">
      <alignment horizontal="right"/>
    </xf>
    <xf numFmtId="9" fontId="20" fillId="0" borderId="35" xfId="28" applyFont="1" applyFill="1" applyBorder="1" applyAlignment="1">
      <alignment horizontal="right"/>
    </xf>
    <xf numFmtId="0" fontId="20" fillId="0" borderId="68" xfId="47" applyFont="1" applyBorder="1" applyAlignment="1">
      <alignment horizontal="right"/>
    </xf>
    <xf numFmtId="38" fontId="20" fillId="0" borderId="35" xfId="47" applyNumberFormat="1" applyFont="1" applyBorder="1" applyAlignment="1">
      <alignment horizontal="left" shrinkToFit="1"/>
    </xf>
    <xf numFmtId="38" fontId="20" fillId="26" borderId="34" xfId="35" applyFont="1" applyFill="1" applyBorder="1" applyAlignment="1">
      <alignment horizontal="right"/>
    </xf>
    <xf numFmtId="0" fontId="20" fillId="0" borderId="34" xfId="47" applyFont="1" applyBorder="1" applyAlignment="1">
      <alignment horizontal="left" shrinkToFit="1"/>
    </xf>
    <xf numFmtId="0" fontId="20" fillId="0" borderId="35" xfId="47" applyFont="1" applyBorder="1" applyAlignment="1">
      <alignment horizontal="left" shrinkToFit="1"/>
    </xf>
    <xf numFmtId="0" fontId="8" fillId="0" borderId="0" xfId="60" applyAlignment="1">
      <alignment horizontal="left"/>
    </xf>
    <xf numFmtId="9" fontId="20" fillId="0" borderId="110" xfId="28" applyFont="1" applyFill="1" applyBorder="1" applyAlignment="1">
      <alignment horizontal="right"/>
    </xf>
    <xf numFmtId="0" fontId="104" fillId="0" borderId="108" xfId="0" applyFont="1" applyBorder="1" applyAlignment="1">
      <alignment shrinkToFit="1"/>
    </xf>
    <xf numFmtId="0" fontId="25" fillId="0" borderId="0" xfId="47" applyFont="1" applyAlignment="1">
      <alignment horizontal="center" shrinkToFit="1"/>
    </xf>
    <xf numFmtId="38" fontId="20" fillId="0" borderId="0" xfId="35" applyFont="1" applyBorder="1" applyAlignment="1">
      <alignment horizontal="right"/>
    </xf>
    <xf numFmtId="38" fontId="20" fillId="0" borderId="0" xfId="35" applyFont="1" applyBorder="1" applyAlignment="1">
      <alignment horizontal="center"/>
    </xf>
    <xf numFmtId="38" fontId="20" fillId="25" borderId="0" xfId="35" applyFont="1" applyFill="1" applyBorder="1" applyAlignment="1">
      <alignment horizontal="right"/>
    </xf>
    <xf numFmtId="0" fontId="17" fillId="24" borderId="0" xfId="72" applyFont="1" applyFill="1"/>
    <xf numFmtId="0" fontId="8" fillId="24" borderId="0" xfId="72" applyFill="1" applyAlignment="1">
      <alignment vertical="top" wrapText="1"/>
    </xf>
    <xf numFmtId="0" fontId="8" fillId="0" borderId="0" xfId="0" applyFont="1" applyAlignment="1">
      <alignment vertical="center" wrapText="1"/>
    </xf>
    <xf numFmtId="0" fontId="20" fillId="0" borderId="0" xfId="72" applyFont="1" applyAlignment="1">
      <alignment horizontal="left" vertical="top" wrapText="1"/>
    </xf>
    <xf numFmtId="0" fontId="39" fillId="0" borderId="0" xfId="65" applyFont="1"/>
    <xf numFmtId="183" fontId="0" fillId="0" borderId="229" xfId="0" applyNumberFormat="1" applyBorder="1">
      <alignment vertical="center"/>
    </xf>
    <xf numFmtId="183" fontId="0" fillId="0" borderId="142" xfId="0" applyNumberFormat="1" applyBorder="1">
      <alignment vertical="center"/>
    </xf>
    <xf numFmtId="0" fontId="165" fillId="35" borderId="205" xfId="63" applyFont="1" applyFill="1" applyBorder="1" applyAlignment="1">
      <alignment horizontal="left"/>
    </xf>
    <xf numFmtId="0" fontId="20" fillId="35" borderId="173" xfId="49" applyFont="1" applyFill="1" applyBorder="1" applyAlignment="1">
      <alignment horizontal="left"/>
    </xf>
    <xf numFmtId="0" fontId="20" fillId="35" borderId="214" xfId="63" applyFont="1" applyFill="1" applyBorder="1" applyAlignment="1">
      <alignment horizontal="left"/>
    </xf>
    <xf numFmtId="0" fontId="20" fillId="35" borderId="205" xfId="63" applyFont="1" applyFill="1" applyBorder="1" applyAlignment="1">
      <alignment horizontal="left"/>
    </xf>
    <xf numFmtId="0" fontId="20" fillId="35" borderId="60" xfId="63" applyFont="1" applyFill="1" applyBorder="1" applyAlignment="1">
      <alignment horizontal="left"/>
    </xf>
    <xf numFmtId="0" fontId="20" fillId="35" borderId="166" xfId="49" applyFont="1" applyFill="1" applyBorder="1" applyAlignment="1">
      <alignment horizontal="left"/>
    </xf>
    <xf numFmtId="0" fontId="39" fillId="35" borderId="166" xfId="49" applyFont="1" applyFill="1" applyBorder="1" applyAlignment="1">
      <alignment horizontal="center" wrapText="1"/>
    </xf>
    <xf numFmtId="0" fontId="39" fillId="35" borderId="119" xfId="49" applyFont="1" applyFill="1" applyBorder="1" applyAlignment="1">
      <alignment horizontal="center" wrapText="1"/>
    </xf>
    <xf numFmtId="0" fontId="9" fillId="35" borderId="173" xfId="49" applyFill="1" applyBorder="1" applyAlignment="1">
      <alignment horizontal="center"/>
    </xf>
    <xf numFmtId="0" fontId="20" fillId="35" borderId="205" xfId="49" applyFont="1" applyFill="1" applyBorder="1" applyAlignment="1">
      <alignment horizontal="left"/>
    </xf>
    <xf numFmtId="0" fontId="20" fillId="35" borderId="166" xfId="49" applyFont="1" applyFill="1" applyBorder="1" applyAlignment="1">
      <alignment horizontal="left" vertical="center" wrapText="1"/>
    </xf>
    <xf numFmtId="0" fontId="0" fillId="35" borderId="173" xfId="49" applyFont="1" applyFill="1" applyBorder="1" applyAlignment="1">
      <alignment horizontal="center"/>
    </xf>
    <xf numFmtId="0" fontId="166" fillId="24" borderId="174" xfId="63" applyFont="1" applyFill="1" applyBorder="1"/>
    <xf numFmtId="0" fontId="20" fillId="35" borderId="173" xfId="49" applyFont="1" applyFill="1" applyBorder="1"/>
    <xf numFmtId="0" fontId="20" fillId="35" borderId="173" xfId="49" applyFont="1" applyFill="1" applyBorder="1" applyAlignment="1">
      <alignment horizontal="left" shrinkToFit="1"/>
    </xf>
    <xf numFmtId="0" fontId="20" fillId="35" borderId="178" xfId="49" applyFont="1" applyFill="1" applyBorder="1" applyAlignment="1">
      <alignment horizontal="left"/>
    </xf>
    <xf numFmtId="0" fontId="20" fillId="35" borderId="166" xfId="63" applyFont="1" applyFill="1" applyBorder="1" applyAlignment="1">
      <alignment horizontal="left" vertical="center" wrapText="1"/>
    </xf>
    <xf numFmtId="0" fontId="9" fillId="35" borderId="176" xfId="49" applyFill="1" applyBorder="1" applyAlignment="1">
      <alignment horizontal="center"/>
    </xf>
    <xf numFmtId="0" fontId="39" fillId="35" borderId="173" xfId="49" applyFont="1" applyFill="1" applyBorder="1" applyAlignment="1">
      <alignment horizontal="center" wrapText="1"/>
    </xf>
    <xf numFmtId="0" fontId="9" fillId="35" borderId="27" xfId="49" applyFill="1" applyBorder="1" applyAlignment="1">
      <alignment horizontal="center"/>
    </xf>
    <xf numFmtId="38" fontId="78" fillId="35" borderId="177" xfId="35" applyFont="1" applyFill="1" applyBorder="1" applyAlignment="1">
      <alignment horizontal="center" vertical="center"/>
    </xf>
    <xf numFmtId="0" fontId="20" fillId="35" borderId="229" xfId="49" applyFont="1" applyFill="1" applyBorder="1" applyAlignment="1">
      <alignment horizontal="center" vertical="center"/>
    </xf>
    <xf numFmtId="38" fontId="78" fillId="35" borderId="144" xfId="35" applyFont="1" applyFill="1" applyBorder="1" applyAlignment="1">
      <alignment horizontal="center" vertical="center"/>
    </xf>
    <xf numFmtId="38" fontId="78" fillId="35" borderId="103" xfId="35" applyFont="1" applyFill="1" applyBorder="1" applyAlignment="1">
      <alignment horizontal="center" vertical="center"/>
    </xf>
    <xf numFmtId="0" fontId="59" fillId="35" borderId="60" xfId="63" applyFont="1" applyFill="1" applyBorder="1" applyAlignment="1">
      <alignment horizontal="left" vertical="top" wrapText="1"/>
    </xf>
    <xf numFmtId="0" fontId="59" fillId="35" borderId="0" xfId="63" applyFont="1" applyFill="1" applyAlignment="1">
      <alignment horizontal="left" vertical="top" wrapText="1"/>
    </xf>
    <xf numFmtId="0" fontId="59" fillId="35" borderId="199" xfId="63" applyFont="1" applyFill="1" applyBorder="1" applyAlignment="1">
      <alignment horizontal="left" vertical="top" wrapText="1"/>
    </xf>
    <xf numFmtId="0" fontId="20" fillId="35" borderId="60" xfId="63" applyFont="1" applyFill="1" applyBorder="1" applyAlignment="1">
      <alignment horizontal="left" vertical="top" wrapText="1"/>
    </xf>
    <xf numFmtId="0" fontId="20" fillId="35" borderId="0" xfId="63" applyFont="1" applyFill="1" applyAlignment="1">
      <alignment horizontal="left" vertical="top" wrapText="1"/>
    </xf>
    <xf numFmtId="0" fontId="20" fillId="35" borderId="199" xfId="63" applyFont="1" applyFill="1" applyBorder="1" applyAlignment="1">
      <alignment horizontal="left" vertical="top" wrapText="1"/>
    </xf>
    <xf numFmtId="0" fontId="20" fillId="35" borderId="60" xfId="63" applyFont="1" applyFill="1" applyBorder="1" applyAlignment="1">
      <alignment vertical="top" wrapText="1"/>
    </xf>
    <xf numFmtId="0" fontId="20" fillId="35" borderId="0" xfId="63" applyFont="1" applyFill="1" applyAlignment="1">
      <alignment vertical="top" wrapText="1"/>
    </xf>
    <xf numFmtId="0" fontId="20" fillId="35" borderId="199" xfId="63" applyFont="1" applyFill="1" applyBorder="1" applyAlignment="1">
      <alignment vertical="top" wrapText="1"/>
    </xf>
    <xf numFmtId="0" fontId="0" fillId="0" borderId="99" xfId="0" applyBorder="1">
      <alignment vertical="center"/>
    </xf>
    <xf numFmtId="0" fontId="0" fillId="0" borderId="63" xfId="0" applyBorder="1">
      <alignment vertical="center"/>
    </xf>
    <xf numFmtId="0" fontId="0" fillId="0" borderId="341" xfId="0" applyBorder="1">
      <alignment vertical="center"/>
    </xf>
    <xf numFmtId="183" fontId="0" fillId="0" borderId="57" xfId="0" applyNumberFormat="1" applyBorder="1">
      <alignment vertical="center"/>
    </xf>
    <xf numFmtId="183" fontId="0" fillId="0" borderId="58" xfId="0" applyNumberFormat="1" applyBorder="1">
      <alignment vertical="center"/>
    </xf>
    <xf numFmtId="183" fontId="0" fillId="0" borderId="342" xfId="0" applyNumberFormat="1" applyBorder="1">
      <alignment vertical="center"/>
    </xf>
    <xf numFmtId="0" fontId="0" fillId="0" borderId="57" xfId="0" applyBorder="1">
      <alignment vertical="center"/>
    </xf>
    <xf numFmtId="0" fontId="0" fillId="0" borderId="58" xfId="0" applyBorder="1">
      <alignment vertical="center"/>
    </xf>
    <xf numFmtId="0" fontId="0" fillId="0" borderId="342" xfId="0" applyBorder="1">
      <alignment vertical="center"/>
    </xf>
    <xf numFmtId="0" fontId="0" fillId="0" borderId="39" xfId="0" applyBorder="1">
      <alignment vertical="center"/>
    </xf>
    <xf numFmtId="0" fontId="0" fillId="0" borderId="40" xfId="0" applyBorder="1">
      <alignment vertical="center"/>
    </xf>
    <xf numFmtId="0" fontId="0" fillId="0" borderId="343" xfId="0" applyBorder="1">
      <alignment vertical="center"/>
    </xf>
    <xf numFmtId="183" fontId="0" fillId="0" borderId="36" xfId="0" applyNumberFormat="1" applyBorder="1">
      <alignment vertical="center"/>
    </xf>
    <xf numFmtId="183" fontId="0" fillId="0" borderId="37" xfId="0" applyNumberFormat="1" applyBorder="1">
      <alignment vertical="center"/>
    </xf>
    <xf numFmtId="183" fontId="0" fillId="0" borderId="118" xfId="0" applyNumberFormat="1" applyBorder="1">
      <alignment vertical="center"/>
    </xf>
    <xf numFmtId="183" fontId="0" fillId="0" borderId="220" xfId="0" applyNumberFormat="1" applyBorder="1">
      <alignment vertical="center"/>
    </xf>
    <xf numFmtId="183" fontId="0" fillId="0" borderId="218" xfId="0" applyNumberFormat="1" applyBorder="1">
      <alignment vertical="center"/>
    </xf>
    <xf numFmtId="183" fontId="0" fillId="0" borderId="344" xfId="0" applyNumberFormat="1" applyBorder="1">
      <alignment vertical="center"/>
    </xf>
    <xf numFmtId="0" fontId="0" fillId="0" borderId="64" xfId="0" applyBorder="1">
      <alignment vertical="center"/>
    </xf>
    <xf numFmtId="183" fontId="0" fillId="0" borderId="59" xfId="0" applyNumberFormat="1" applyBorder="1">
      <alignment vertical="center"/>
    </xf>
    <xf numFmtId="0" fontId="0" fillId="0" borderId="59" xfId="0" applyBorder="1">
      <alignment vertical="center"/>
    </xf>
    <xf numFmtId="0" fontId="0" fillId="0" borderId="41" xfId="0" applyBorder="1">
      <alignment vertical="center"/>
    </xf>
    <xf numFmtId="183" fontId="0" fillId="0" borderId="38" xfId="0" applyNumberFormat="1" applyBorder="1">
      <alignment vertical="center"/>
    </xf>
    <xf numFmtId="183" fontId="0" fillId="0" borderId="219" xfId="0" applyNumberFormat="1" applyBorder="1">
      <alignment vertical="center"/>
    </xf>
    <xf numFmtId="0" fontId="0" fillId="0" borderId="88" xfId="0" applyBorder="1">
      <alignment vertical="center"/>
    </xf>
    <xf numFmtId="183" fontId="0" fillId="0" borderId="87" xfId="0" applyNumberFormat="1" applyBorder="1">
      <alignment vertical="center"/>
    </xf>
    <xf numFmtId="0" fontId="0" fillId="0" borderId="87" xfId="0" applyBorder="1">
      <alignment vertical="center"/>
    </xf>
    <xf numFmtId="0" fontId="0" fillId="0" borderId="66" xfId="0" applyBorder="1">
      <alignment vertical="center"/>
    </xf>
    <xf numFmtId="183" fontId="0" fillId="0" borderId="82" xfId="0" applyNumberFormat="1" applyBorder="1">
      <alignment vertical="center"/>
    </xf>
    <xf numFmtId="183" fontId="0" fillId="0" borderId="222" xfId="0" applyNumberFormat="1" applyBorder="1">
      <alignment vertical="center"/>
    </xf>
    <xf numFmtId="0" fontId="0" fillId="0" borderId="100" xfId="0" applyBorder="1">
      <alignment vertical="center"/>
    </xf>
    <xf numFmtId="183" fontId="0" fillId="0" borderId="97" xfId="0" applyNumberFormat="1" applyBorder="1">
      <alignment vertical="center"/>
    </xf>
    <xf numFmtId="0" fontId="0" fillId="0" borderId="97" xfId="0" applyBorder="1">
      <alignment vertical="center"/>
    </xf>
    <xf numFmtId="0" fontId="0" fillId="0" borderId="90" xfId="0" applyBorder="1">
      <alignment vertical="center"/>
    </xf>
    <xf numFmtId="183" fontId="0" fillId="0" borderId="89" xfId="0" applyNumberFormat="1" applyBorder="1">
      <alignment vertical="center"/>
    </xf>
    <xf numFmtId="183" fontId="0" fillId="0" borderId="221" xfId="0" applyNumberFormat="1" applyBorder="1">
      <alignment vertical="center"/>
    </xf>
    <xf numFmtId="9" fontId="9" fillId="35" borderId="0" xfId="28" applyFont="1" applyFill="1" applyBorder="1" applyAlignment="1"/>
    <xf numFmtId="0" fontId="9" fillId="35" borderId="147" xfId="49" applyFill="1" applyBorder="1" applyAlignment="1">
      <alignment horizontal="center"/>
    </xf>
    <xf numFmtId="0" fontId="9" fillId="35" borderId="16" xfId="49" applyFill="1" applyBorder="1"/>
    <xf numFmtId="183" fontId="0" fillId="0" borderId="249" xfId="0" applyNumberFormat="1" applyBorder="1">
      <alignment vertical="center"/>
    </xf>
    <xf numFmtId="183" fontId="0" fillId="0" borderId="72" xfId="0" applyNumberFormat="1" applyBorder="1">
      <alignment vertical="center"/>
    </xf>
    <xf numFmtId="183" fontId="0" fillId="0" borderId="316" xfId="0" applyNumberFormat="1" applyBorder="1">
      <alignment vertical="center"/>
    </xf>
    <xf numFmtId="183" fontId="0" fillId="0" borderId="79" xfId="0" applyNumberFormat="1" applyBorder="1">
      <alignment vertical="center"/>
    </xf>
    <xf numFmtId="183" fontId="0" fillId="0" borderId="75" xfId="0" applyNumberFormat="1" applyBorder="1">
      <alignment vertical="center"/>
    </xf>
    <xf numFmtId="183" fontId="0" fillId="0" borderId="313" xfId="0" applyNumberFormat="1" applyBorder="1">
      <alignment vertical="center"/>
    </xf>
    <xf numFmtId="188" fontId="0" fillId="0" borderId="317" xfId="0" applyNumberFormat="1" applyBorder="1">
      <alignment vertical="center"/>
    </xf>
    <xf numFmtId="0" fontId="65" fillId="0" borderId="60" xfId="0" applyFont="1" applyBorder="1" applyAlignment="1">
      <alignment horizontal="justify" vertical="top" wrapText="1"/>
    </xf>
    <xf numFmtId="0" fontId="65" fillId="0" borderId="0" xfId="0" applyFont="1" applyAlignment="1">
      <alignment horizontal="justify" vertical="top" wrapText="1"/>
    </xf>
    <xf numFmtId="0" fontId="65" fillId="0" borderId="16" xfId="0" applyFont="1" applyBorder="1" applyAlignment="1">
      <alignment horizontal="justify" vertical="top" wrapText="1"/>
    </xf>
    <xf numFmtId="0" fontId="82" fillId="0" borderId="17" xfId="0" applyFont="1" applyBorder="1" applyAlignment="1">
      <alignment horizontal="center" vertical="center" wrapText="1"/>
    </xf>
    <xf numFmtId="177" fontId="0" fillId="0" borderId="0" xfId="0" applyNumberFormat="1" applyAlignment="1">
      <alignment horizontal="left" vertical="center"/>
    </xf>
    <xf numFmtId="0" fontId="11" fillId="0" borderId="0" xfId="74" applyFont="1" applyAlignment="1">
      <alignment horizontal="justify" wrapText="1"/>
    </xf>
    <xf numFmtId="0" fontId="11" fillId="0" borderId="16" xfId="74" applyFont="1" applyBorder="1" applyAlignment="1">
      <alignment horizontal="justify" wrapText="1"/>
    </xf>
    <xf numFmtId="0" fontId="11" fillId="0" borderId="27" xfId="74" applyFont="1" applyBorder="1" applyAlignment="1">
      <alignment horizontal="center" vertical="center" wrapText="1"/>
    </xf>
    <xf numFmtId="0" fontId="11" fillId="0" borderId="16" xfId="74" applyFont="1" applyBorder="1" applyAlignment="1">
      <alignment horizontal="center" vertical="center" wrapText="1"/>
    </xf>
    <xf numFmtId="38" fontId="8" fillId="35" borderId="15" xfId="61" applyFill="1" applyBorder="1"/>
    <xf numFmtId="0" fontId="0" fillId="35" borderId="185" xfId="0" applyFill="1" applyBorder="1">
      <alignment vertical="center"/>
    </xf>
    <xf numFmtId="0" fontId="0" fillId="35" borderId="33" xfId="0" applyFill="1" applyBorder="1">
      <alignment vertical="center"/>
    </xf>
    <xf numFmtId="0" fontId="0" fillId="35" borderId="31" xfId="0" applyFill="1" applyBorder="1">
      <alignment vertical="center"/>
    </xf>
    <xf numFmtId="0" fontId="0" fillId="35" borderId="32" xfId="0" applyFill="1" applyBorder="1">
      <alignment vertical="center"/>
    </xf>
    <xf numFmtId="0" fontId="0" fillId="35" borderId="314" xfId="0" applyFill="1" applyBorder="1">
      <alignment vertical="center"/>
    </xf>
    <xf numFmtId="0" fontId="17" fillId="0" borderId="0" xfId="60" applyFont="1" applyAlignment="1">
      <alignment vertical="center"/>
    </xf>
    <xf numFmtId="6" fontId="0" fillId="0" borderId="0" xfId="68" applyFont="1" applyAlignment="1">
      <alignment horizontal="left" vertical="top" wrapText="1"/>
    </xf>
    <xf numFmtId="6" fontId="0" fillId="0" borderId="0" xfId="68" applyFont="1" applyAlignment="1">
      <alignment horizontal="left" vertical="top"/>
    </xf>
    <xf numFmtId="0" fontId="0" fillId="39" borderId="15" xfId="0" applyFill="1" applyBorder="1">
      <alignment vertical="center"/>
    </xf>
    <xf numFmtId="0" fontId="0" fillId="39" borderId="15" xfId="0" applyFill="1" applyBorder="1" applyAlignment="1">
      <alignment horizontal="center" vertical="center" wrapText="1"/>
    </xf>
    <xf numFmtId="0" fontId="0" fillId="0" borderId="15" xfId="0" applyBorder="1" applyAlignment="1">
      <alignment vertical="center" wrapText="1"/>
    </xf>
    <xf numFmtId="0" fontId="0" fillId="0" borderId="0" xfId="0" applyAlignment="1">
      <alignment vertical="center" wrapText="1"/>
    </xf>
    <xf numFmtId="0" fontId="8" fillId="0" borderId="0" xfId="76" applyAlignment="1">
      <alignment vertical="top" wrapText="1"/>
    </xf>
    <xf numFmtId="0" fontId="20" fillId="0" borderId="0" xfId="76" applyFont="1" applyAlignment="1">
      <alignment vertical="center" shrinkToFit="1"/>
    </xf>
    <xf numFmtId="0" fontId="20" fillId="0" borderId="0" xfId="76" applyFont="1" applyAlignment="1">
      <alignment vertical="center" wrapText="1"/>
    </xf>
    <xf numFmtId="0" fontId="20" fillId="0" borderId="0" xfId="76" applyFont="1" applyAlignment="1">
      <alignment vertical="center"/>
    </xf>
    <xf numFmtId="0" fontId="8" fillId="0" borderId="0" xfId="76"/>
    <xf numFmtId="0" fontId="19" fillId="0" borderId="0" xfId="76" applyFont="1" applyAlignment="1">
      <alignment horizontal="left" vertical="center"/>
    </xf>
    <xf numFmtId="0" fontId="8" fillId="0" borderId="15" xfId="73" applyBorder="1" applyAlignment="1">
      <alignment horizontal="center" vertical="center" shrinkToFit="1"/>
    </xf>
    <xf numFmtId="0" fontId="8" fillId="0" borderId="0" xfId="76" applyAlignment="1">
      <alignment horizontal="right" vertical="center" wrapText="1"/>
    </xf>
    <xf numFmtId="0" fontId="0" fillId="0" borderId="15" xfId="73" applyFont="1" applyBorder="1" applyAlignment="1">
      <alignment horizontal="center" vertical="center" shrinkToFit="1"/>
    </xf>
    <xf numFmtId="0" fontId="20" fillId="0" borderId="0" xfId="76" applyFont="1" applyAlignment="1">
      <alignment horizontal="center" vertical="center" shrinkToFit="1"/>
    </xf>
    <xf numFmtId="0" fontId="20" fillId="0" borderId="255" xfId="76" applyFont="1" applyBorder="1" applyAlignment="1">
      <alignment vertical="center" wrapText="1"/>
    </xf>
    <xf numFmtId="0" fontId="20" fillId="0" borderId="256" xfId="76" applyFont="1" applyBorder="1" applyAlignment="1">
      <alignment horizontal="center" vertical="center" wrapText="1"/>
    </xf>
    <xf numFmtId="0" fontId="20" fillId="0" borderId="331" xfId="76" applyFont="1" applyBorder="1" applyAlignment="1">
      <alignment vertical="center" wrapText="1"/>
    </xf>
    <xf numFmtId="0" fontId="8" fillId="0" borderId="0" xfId="76" applyAlignment="1">
      <alignment horizontal="left" vertical="center"/>
    </xf>
    <xf numFmtId="0" fontId="168" fillId="41" borderId="0" xfId="76" applyFont="1" applyFill="1" applyAlignment="1">
      <alignment horizontal="left" vertical="center"/>
    </xf>
    <xf numFmtId="0" fontId="159" fillId="41" borderId="0" xfId="76" applyFont="1" applyFill="1" applyAlignment="1">
      <alignment vertical="center" wrapText="1"/>
    </xf>
    <xf numFmtId="0" fontId="20" fillId="0" borderId="241" xfId="76" applyFont="1" applyBorder="1" applyAlignment="1">
      <alignment vertical="center" wrapText="1"/>
    </xf>
    <xf numFmtId="0" fontId="20" fillId="0" borderId="243" xfId="76" applyFont="1" applyBorder="1" applyAlignment="1">
      <alignment horizontal="center" vertical="center" wrapText="1"/>
    </xf>
    <xf numFmtId="0" fontId="20" fillId="0" borderId="242" xfId="76" applyFont="1" applyBorder="1" applyAlignment="1">
      <alignment vertical="center" wrapText="1"/>
    </xf>
    <xf numFmtId="0" fontId="13" fillId="0" borderId="0" xfId="76" applyFont="1" applyAlignment="1">
      <alignment horizontal="left" vertical="center"/>
    </xf>
    <xf numFmtId="0" fontId="8" fillId="0" borderId="0" xfId="76" applyAlignment="1">
      <alignment vertical="center" wrapText="1"/>
    </xf>
    <xf numFmtId="0" fontId="16" fillId="0" borderId="0" xfId="76" applyFont="1" applyAlignment="1">
      <alignment horizontal="left" vertical="center"/>
    </xf>
    <xf numFmtId="0" fontId="20" fillId="0" borderId="18" xfId="76" applyFont="1" applyBorder="1" applyAlignment="1">
      <alignment vertical="center" wrapText="1"/>
    </xf>
    <xf numFmtId="0" fontId="20" fillId="0" borderId="30" xfId="76" applyFont="1" applyBorder="1" applyAlignment="1">
      <alignment horizontal="center" vertical="center" wrapText="1"/>
    </xf>
    <xf numFmtId="0" fontId="20" fillId="0" borderId="19" xfId="76" applyFont="1" applyBorder="1" applyAlignment="1">
      <alignment vertical="center" wrapText="1"/>
    </xf>
    <xf numFmtId="0" fontId="20" fillId="0" borderId="0" xfId="76" applyFont="1" applyAlignment="1">
      <alignment horizontal="center" vertical="center" wrapText="1"/>
    </xf>
    <xf numFmtId="0" fontId="169" fillId="42" borderId="15" xfId="76" applyFont="1" applyFill="1" applyBorder="1" applyAlignment="1">
      <alignment horizontal="center" vertical="center"/>
    </xf>
    <xf numFmtId="0" fontId="169" fillId="42" borderId="15" xfId="76" applyFont="1" applyFill="1" applyBorder="1" applyAlignment="1">
      <alignment horizontal="center" vertical="center" wrapText="1"/>
    </xf>
    <xf numFmtId="0" fontId="169" fillId="42" borderId="15" xfId="76" applyFont="1" applyFill="1" applyBorder="1" applyAlignment="1">
      <alignment horizontal="center" vertical="center" shrinkToFit="1"/>
    </xf>
    <xf numFmtId="0" fontId="169" fillId="42" borderId="0" xfId="76" applyFont="1" applyFill="1" applyAlignment="1">
      <alignment horizontal="center" vertical="center" wrapText="1"/>
    </xf>
    <xf numFmtId="0" fontId="42" fillId="0" borderId="0" xfId="76" applyFont="1" applyAlignment="1">
      <alignment horizontal="center" vertical="center"/>
    </xf>
    <xf numFmtId="0" fontId="11" fillId="35" borderId="15" xfId="76" applyFont="1" applyFill="1" applyBorder="1" applyAlignment="1">
      <alignment horizontal="left" vertical="center"/>
    </xf>
    <xf numFmtId="0" fontId="11" fillId="0" borderId="19" xfId="76" applyFont="1" applyBorder="1" applyAlignment="1">
      <alignment vertical="center" wrapText="1"/>
    </xf>
    <xf numFmtId="0" fontId="11" fillId="0" borderId="19" xfId="76" applyFont="1" applyBorder="1" applyAlignment="1">
      <alignment horizontal="center" vertical="center" wrapText="1"/>
    </xf>
    <xf numFmtId="0" fontId="170" fillId="35" borderId="19" xfId="76" applyFont="1" applyFill="1" applyBorder="1" applyAlignment="1">
      <alignment vertical="center" shrinkToFit="1"/>
    </xf>
    <xf numFmtId="0" fontId="170" fillId="35" borderId="19" xfId="76" applyFont="1" applyFill="1" applyBorder="1" applyAlignment="1">
      <alignment vertical="center" wrapText="1"/>
    </xf>
    <xf numFmtId="0" fontId="170" fillId="0" borderId="19" xfId="76" applyFont="1" applyBorder="1" applyAlignment="1">
      <alignment horizontal="right" vertical="center" wrapText="1"/>
    </xf>
    <xf numFmtId="0" fontId="170" fillId="35" borderId="15" xfId="76" applyFont="1" applyFill="1" applyBorder="1" applyAlignment="1">
      <alignment horizontal="right" vertical="center" wrapText="1"/>
    </xf>
    <xf numFmtId="0" fontId="170" fillId="0" borderId="0" xfId="76" applyFont="1" applyAlignment="1">
      <alignment horizontal="right" vertical="center"/>
    </xf>
    <xf numFmtId="0" fontId="20" fillId="0" borderId="0" xfId="76" applyFont="1"/>
    <xf numFmtId="0" fontId="11" fillId="0" borderId="17" xfId="76" applyFont="1" applyBorder="1" applyAlignment="1">
      <alignment horizontal="left" vertical="center"/>
    </xf>
    <xf numFmtId="0" fontId="11" fillId="0" borderId="24" xfId="76" applyFont="1" applyBorder="1" applyAlignment="1">
      <alignment vertical="center" wrapText="1"/>
    </xf>
    <xf numFmtId="0" fontId="170" fillId="0" borderId="24" xfId="76" applyFont="1" applyBorder="1" applyAlignment="1">
      <alignment vertical="center" shrinkToFit="1"/>
    </xf>
    <xf numFmtId="0" fontId="170" fillId="0" borderId="24" xfId="76" applyFont="1" applyBorder="1" applyAlignment="1">
      <alignment vertical="center" wrapText="1"/>
    </xf>
    <xf numFmtId="0" fontId="170" fillId="0" borderId="15" xfId="76" applyFont="1" applyBorder="1" applyAlignment="1">
      <alignment horizontal="right" vertical="center" wrapText="1"/>
    </xf>
    <xf numFmtId="0" fontId="170" fillId="0" borderId="0" xfId="76" applyFont="1"/>
    <xf numFmtId="0" fontId="11" fillId="0" borderId="24" xfId="76" applyFont="1" applyBorder="1" applyAlignment="1">
      <alignment horizontal="center" vertical="center" wrapText="1"/>
    </xf>
    <xf numFmtId="0" fontId="11" fillId="0" borderId="15" xfId="76" applyFont="1" applyBorder="1" applyAlignment="1">
      <alignment horizontal="left" vertical="center"/>
    </xf>
    <xf numFmtId="0" fontId="170" fillId="0" borderId="19" xfId="76" applyFont="1" applyBorder="1" applyAlignment="1">
      <alignment vertical="center" shrinkToFit="1"/>
    </xf>
    <xf numFmtId="0" fontId="170" fillId="0" borderId="19" xfId="76" applyFont="1" applyBorder="1" applyAlignment="1">
      <alignment vertical="center" wrapText="1"/>
    </xf>
    <xf numFmtId="0" fontId="24" fillId="0" borderId="0" xfId="76" applyFont="1" applyAlignment="1">
      <alignment horizontal="left" vertical="center"/>
    </xf>
    <xf numFmtId="0" fontId="11" fillId="0" borderId="15" xfId="76" applyFont="1" applyBorder="1" applyAlignment="1">
      <alignment vertical="center" wrapText="1"/>
    </xf>
    <xf numFmtId="0" fontId="170" fillId="0" borderId="15" xfId="76" applyFont="1" applyBorder="1" applyAlignment="1">
      <alignment vertical="center" shrinkToFit="1"/>
    </xf>
    <xf numFmtId="0" fontId="170" fillId="0" borderId="15" xfId="76" applyFont="1" applyBorder="1" applyAlignment="1">
      <alignment vertical="center" wrapText="1"/>
    </xf>
    <xf numFmtId="0" fontId="8" fillId="0" borderId="0" xfId="65" applyAlignment="1">
      <alignment vertical="top" wrapText="1"/>
    </xf>
    <xf numFmtId="0" fontId="20" fillId="0" borderId="19" xfId="76" applyFont="1" applyBorder="1" applyAlignment="1">
      <alignment vertical="center"/>
    </xf>
    <xf numFmtId="0" fontId="20" fillId="0" borderId="30" xfId="76" applyFont="1" applyBorder="1" applyAlignment="1">
      <alignment vertical="center" wrapText="1"/>
    </xf>
    <xf numFmtId="0" fontId="20" fillId="0" borderId="106" xfId="76" applyFont="1" applyBorder="1" applyAlignment="1">
      <alignment vertical="center" wrapText="1"/>
    </xf>
    <xf numFmtId="0" fontId="171" fillId="0" borderId="0" xfId="76" applyFont="1" applyAlignment="1">
      <alignment horizontal="left" vertical="center"/>
    </xf>
    <xf numFmtId="0" fontId="0" fillId="0" borderId="0" xfId="76" applyFont="1"/>
    <xf numFmtId="0" fontId="169" fillId="42" borderId="17" xfId="76" applyFont="1" applyFill="1" applyBorder="1" applyAlignment="1">
      <alignment horizontal="center" vertical="center" wrapText="1"/>
    </xf>
    <xf numFmtId="0" fontId="20" fillId="0" borderId="29" xfId="76" applyFont="1" applyBorder="1" applyAlignment="1">
      <alignment vertical="center" shrinkToFit="1"/>
    </xf>
    <xf numFmtId="0" fontId="20" fillId="0" borderId="106" xfId="76" applyFont="1" applyBorder="1" applyAlignment="1">
      <alignment vertical="center"/>
    </xf>
    <xf numFmtId="0" fontId="20" fillId="0" borderId="0" xfId="76" applyFont="1" applyAlignment="1">
      <alignment horizontal="right" vertical="center"/>
    </xf>
    <xf numFmtId="0" fontId="20" fillId="0" borderId="29" xfId="76" applyFont="1" applyBorder="1" applyAlignment="1">
      <alignment vertical="center" wrapText="1"/>
    </xf>
    <xf numFmtId="0" fontId="20" fillId="0" borderId="29" xfId="76" applyFont="1" applyBorder="1" applyAlignment="1">
      <alignment horizontal="center" vertical="center" wrapText="1"/>
    </xf>
    <xf numFmtId="0" fontId="20" fillId="0" borderId="29" xfId="76" applyFont="1" applyBorder="1" applyAlignment="1">
      <alignment vertical="center"/>
    </xf>
    <xf numFmtId="0" fontId="18" fillId="38" borderId="0" xfId="29" applyFill="1" applyAlignment="1" applyProtection="1">
      <alignment vertical="center"/>
    </xf>
    <xf numFmtId="0" fontId="8" fillId="38" borderId="0" xfId="73" applyFill="1" applyAlignment="1">
      <alignment vertical="top" wrapText="1"/>
    </xf>
    <xf numFmtId="0" fontId="20" fillId="38" borderId="0" xfId="73" applyFont="1" applyFill="1" applyAlignment="1">
      <alignment vertical="center" wrapText="1"/>
    </xf>
    <xf numFmtId="0" fontId="20" fillId="38" borderId="0" xfId="73" applyFont="1" applyFill="1" applyAlignment="1">
      <alignment vertical="center"/>
    </xf>
    <xf numFmtId="0" fontId="8" fillId="38" borderId="0" xfId="73" applyFill="1"/>
    <xf numFmtId="0" fontId="8" fillId="38" borderId="0" xfId="65" applyFill="1"/>
    <xf numFmtId="0" fontId="38" fillId="38" borderId="0" xfId="73" applyFont="1" applyFill="1" applyAlignment="1">
      <alignment horizontal="left" vertical="center"/>
    </xf>
    <xf numFmtId="0" fontId="8" fillId="38" borderId="15" xfId="73" applyFill="1" applyBorder="1" applyAlignment="1">
      <alignment horizontal="right" vertical="center" wrapText="1"/>
    </xf>
    <xf numFmtId="0" fontId="17" fillId="38" borderId="0" xfId="0" applyFont="1" applyFill="1">
      <alignment vertical="center"/>
    </xf>
    <xf numFmtId="0" fontId="0" fillId="38" borderId="0" xfId="0" applyFill="1">
      <alignment vertical="center"/>
    </xf>
    <xf numFmtId="0" fontId="17" fillId="38" borderId="0" xfId="29" applyFont="1" applyFill="1" applyBorder="1" applyAlignment="1" applyProtection="1">
      <alignment vertical="center"/>
    </xf>
    <xf numFmtId="0" fontId="18" fillId="38" borderId="0" xfId="29" applyFill="1" applyBorder="1" applyAlignment="1" applyProtection="1">
      <alignment vertical="center"/>
    </xf>
    <xf numFmtId="0" fontId="23" fillId="38" borderId="0" xfId="73" applyFont="1" applyFill="1" applyAlignment="1">
      <alignment horizontal="left" vertical="center"/>
    </xf>
    <xf numFmtId="0" fontId="20" fillId="38" borderId="0" xfId="73" applyFont="1" applyFill="1" applyAlignment="1">
      <alignment vertical="top" wrapText="1"/>
    </xf>
    <xf numFmtId="0" fontId="19" fillId="38" borderId="0" xfId="73" applyFont="1" applyFill="1" applyAlignment="1">
      <alignment horizontal="left" vertical="center"/>
    </xf>
    <xf numFmtId="0" fontId="0" fillId="38" borderId="15" xfId="73" applyFont="1" applyFill="1" applyBorder="1" applyAlignment="1">
      <alignment horizontal="right" vertical="center" wrapText="1"/>
    </xf>
    <xf numFmtId="0" fontId="167" fillId="38" borderId="0" xfId="69" applyFont="1" applyFill="1" applyAlignment="1">
      <alignment horizontal="left" vertical="top"/>
    </xf>
    <xf numFmtId="0" fontId="12" fillId="38" borderId="0" xfId="69" applyFont="1" applyFill="1" applyAlignment="1">
      <alignment vertical="top" wrapText="1"/>
    </xf>
    <xf numFmtId="0" fontId="149" fillId="38" borderId="0" xfId="73" applyFont="1" applyFill="1" applyAlignment="1">
      <alignment horizontal="left" vertical="center"/>
    </xf>
    <xf numFmtId="0" fontId="24" fillId="38" borderId="0" xfId="73" applyFont="1" applyFill="1" applyAlignment="1">
      <alignment vertical="center" shrinkToFit="1"/>
    </xf>
    <xf numFmtId="0" fontId="20" fillId="38" borderId="241" xfId="73" applyFont="1" applyFill="1" applyBorder="1" applyAlignment="1">
      <alignment vertical="center" shrinkToFit="1"/>
    </xf>
    <xf numFmtId="0" fontId="20" fillId="38" borderId="243" xfId="73" applyFont="1" applyFill="1" applyBorder="1" applyAlignment="1">
      <alignment horizontal="center" vertical="center" shrinkToFit="1"/>
    </xf>
    <xf numFmtId="0" fontId="20" fillId="38" borderId="242" xfId="73" applyFont="1" applyFill="1" applyBorder="1" applyAlignment="1">
      <alignment vertical="center" shrinkToFit="1"/>
    </xf>
    <xf numFmtId="0" fontId="16" fillId="38" borderId="0" xfId="69" applyFont="1" applyFill="1" applyAlignment="1">
      <alignment horizontal="left" vertical="center"/>
    </xf>
    <xf numFmtId="0" fontId="8" fillId="38" borderId="0" xfId="69" applyFill="1"/>
    <xf numFmtId="0" fontId="20" fillId="38" borderId="18" xfId="73" applyFont="1" applyFill="1" applyBorder="1" applyAlignment="1">
      <alignment vertical="center" shrinkToFit="1"/>
    </xf>
    <xf numFmtId="0" fontId="20" fillId="38" borderId="30" xfId="73" applyFont="1" applyFill="1" applyBorder="1" applyAlignment="1">
      <alignment horizontal="center" vertical="center" shrinkToFit="1"/>
    </xf>
    <xf numFmtId="0" fontId="20" fillId="38" borderId="19" xfId="73" applyFont="1" applyFill="1" applyBorder="1" applyAlignment="1">
      <alignment vertical="center" shrinkToFit="1"/>
    </xf>
    <xf numFmtId="0" fontId="19" fillId="38" borderId="0" xfId="69" applyFont="1" applyFill="1" applyAlignment="1">
      <alignment horizontal="left" vertical="center"/>
    </xf>
    <xf numFmtId="0" fontId="12" fillId="38" borderId="15" xfId="69" applyFont="1" applyFill="1" applyBorder="1" applyAlignment="1">
      <alignment horizontal="left" vertical="top" wrapText="1"/>
    </xf>
    <xf numFmtId="0" fontId="13" fillId="35" borderId="15" xfId="69" applyFont="1" applyFill="1" applyBorder="1" applyAlignment="1">
      <alignment horizontal="left" vertical="center"/>
    </xf>
    <xf numFmtId="0" fontId="12" fillId="38" borderId="19" xfId="69" applyFont="1" applyFill="1" applyBorder="1" applyAlignment="1">
      <alignment horizontal="left" vertical="center"/>
    </xf>
    <xf numFmtId="0" fontId="12" fillId="38" borderId="19" xfId="69" applyFont="1" applyFill="1" applyBorder="1" applyAlignment="1">
      <alignment vertical="top" wrapText="1"/>
    </xf>
    <xf numFmtId="0" fontId="20" fillId="35" borderId="19" xfId="73" applyFont="1" applyFill="1" applyBorder="1" applyAlignment="1">
      <alignment vertical="center" wrapText="1"/>
    </xf>
    <xf numFmtId="0" fontId="20" fillId="38" borderId="19" xfId="73" applyFont="1" applyFill="1" applyBorder="1" applyAlignment="1">
      <alignment horizontal="right" vertical="center" wrapText="1"/>
    </xf>
    <xf numFmtId="0" fontId="20" fillId="38" borderId="15" xfId="73" applyFont="1" applyFill="1" applyBorder="1" applyAlignment="1">
      <alignment vertical="center" wrapText="1"/>
    </xf>
    <xf numFmtId="0" fontId="20" fillId="38" borderId="0" xfId="73" applyFont="1" applyFill="1" applyAlignment="1">
      <alignment horizontal="right" vertical="center"/>
    </xf>
    <xf numFmtId="0" fontId="13" fillId="38" borderId="17" xfId="69" applyFont="1" applyFill="1" applyBorder="1" applyAlignment="1">
      <alignment horizontal="left" vertical="center"/>
    </xf>
    <xf numFmtId="0" fontId="12" fillId="38" borderId="24" xfId="69" applyFont="1" applyFill="1" applyBorder="1" applyAlignment="1">
      <alignment horizontal="left" vertical="center"/>
    </xf>
    <xf numFmtId="0" fontId="20" fillId="38" borderId="24" xfId="73" applyFont="1" applyFill="1" applyBorder="1" applyAlignment="1">
      <alignment vertical="center" wrapText="1"/>
    </xf>
    <xf numFmtId="0" fontId="25" fillId="38" borderId="0" xfId="69" applyFont="1" applyFill="1" applyAlignment="1">
      <alignment horizontal="left" vertical="center"/>
    </xf>
    <xf numFmtId="0" fontId="12" fillId="38" borderId="15" xfId="69" applyFont="1" applyFill="1" applyBorder="1" applyAlignment="1">
      <alignment horizontal="left" vertical="center"/>
    </xf>
    <xf numFmtId="0" fontId="12" fillId="38" borderId="15" xfId="69" applyFont="1" applyFill="1" applyBorder="1" applyAlignment="1">
      <alignment vertical="top" wrapText="1"/>
    </xf>
    <xf numFmtId="0" fontId="20" fillId="38" borderId="19" xfId="73" applyFont="1" applyFill="1" applyBorder="1" applyAlignment="1">
      <alignment vertical="center" wrapText="1"/>
    </xf>
    <xf numFmtId="0" fontId="12" fillId="38" borderId="17" xfId="69" applyFont="1" applyFill="1" applyBorder="1" applyAlignment="1">
      <alignment horizontal="left" vertical="center"/>
    </xf>
    <xf numFmtId="0" fontId="8" fillId="38" borderId="15" xfId="69" applyFill="1" applyBorder="1" applyAlignment="1">
      <alignment vertical="top" wrapText="1"/>
    </xf>
    <xf numFmtId="0" fontId="13" fillId="38" borderId="0" xfId="69" applyFont="1" applyFill="1" applyAlignment="1">
      <alignment horizontal="left" vertical="center"/>
    </xf>
    <xf numFmtId="0" fontId="8" fillId="38" borderId="0" xfId="69" applyFill="1" applyAlignment="1">
      <alignment vertical="top" wrapText="1"/>
    </xf>
    <xf numFmtId="0" fontId="20" fillId="38" borderId="29" xfId="73" applyFont="1" applyFill="1" applyBorder="1" applyAlignment="1">
      <alignment vertical="center" wrapText="1"/>
    </xf>
    <xf numFmtId="0" fontId="20" fillId="38" borderId="30" xfId="73" applyFont="1" applyFill="1" applyBorder="1" applyAlignment="1">
      <alignment horizontal="right" vertical="center" wrapText="1"/>
    </xf>
    <xf numFmtId="0" fontId="12" fillId="38" borderId="0" xfId="69" applyFont="1" applyFill="1" applyAlignment="1">
      <alignment horizontal="left" vertical="center"/>
    </xf>
    <xf numFmtId="0" fontId="0" fillId="38" borderId="15" xfId="69" applyFont="1" applyFill="1" applyBorder="1" applyAlignment="1">
      <alignment vertical="top" wrapText="1"/>
    </xf>
    <xf numFmtId="0" fontId="0" fillId="38" borderId="0" xfId="69" applyFont="1" applyFill="1" applyAlignment="1">
      <alignment vertical="top" wrapText="1"/>
    </xf>
    <xf numFmtId="0" fontId="20" fillId="38" borderId="106" xfId="73" applyFont="1" applyFill="1" applyBorder="1" applyAlignment="1">
      <alignment vertical="center" shrinkToFit="1"/>
    </xf>
    <xf numFmtId="0" fontId="20" fillId="38" borderId="106" xfId="73" applyFont="1" applyFill="1" applyBorder="1" applyAlignment="1">
      <alignment horizontal="center" vertical="center" shrinkToFit="1"/>
    </xf>
    <xf numFmtId="0" fontId="13" fillId="38" borderId="15" xfId="69" applyFont="1" applyFill="1" applyBorder="1" applyAlignment="1">
      <alignment horizontal="left" vertical="center"/>
    </xf>
    <xf numFmtId="0" fontId="13" fillId="38" borderId="24" xfId="69" applyFont="1" applyFill="1" applyBorder="1" applyAlignment="1">
      <alignment horizontal="left" vertical="center"/>
    </xf>
    <xf numFmtId="0" fontId="20" fillId="38" borderId="0" xfId="73" applyFont="1" applyFill="1" applyAlignment="1">
      <alignment vertical="center" shrinkToFit="1"/>
    </xf>
    <xf numFmtId="0" fontId="20" fillId="38" borderId="0" xfId="73" applyFont="1" applyFill="1" applyAlignment="1">
      <alignment horizontal="center" vertical="center" shrinkToFit="1"/>
    </xf>
    <xf numFmtId="0" fontId="20" fillId="38" borderId="106" xfId="73" applyFont="1" applyFill="1" applyBorder="1" applyAlignment="1">
      <alignment vertical="center" wrapText="1"/>
    </xf>
    <xf numFmtId="0" fontId="20" fillId="38" borderId="106" xfId="73" applyFont="1" applyFill="1" applyBorder="1" applyAlignment="1">
      <alignment horizontal="right" vertical="center" wrapText="1"/>
    </xf>
    <xf numFmtId="0" fontId="24" fillId="38" borderId="29" xfId="73" applyFont="1" applyFill="1" applyBorder="1" applyAlignment="1">
      <alignment vertical="center" shrinkToFit="1"/>
    </xf>
    <xf numFmtId="0" fontId="20" fillId="38" borderId="29" xfId="73" applyFont="1" applyFill="1" applyBorder="1" applyAlignment="1">
      <alignment vertical="center" shrinkToFit="1"/>
    </xf>
    <xf numFmtId="0" fontId="20" fillId="38" borderId="29" xfId="73" applyFont="1" applyFill="1" applyBorder="1" applyAlignment="1">
      <alignment horizontal="center" vertical="center" shrinkToFit="1"/>
    </xf>
    <xf numFmtId="0" fontId="12" fillId="38" borderId="106" xfId="69" applyFont="1" applyFill="1" applyBorder="1" applyAlignment="1">
      <alignment vertical="top" wrapText="1"/>
    </xf>
    <xf numFmtId="0" fontId="8" fillId="38" borderId="29" xfId="69" applyFill="1" applyBorder="1"/>
    <xf numFmtId="0" fontId="8" fillId="38" borderId="0" xfId="73" applyFill="1" applyAlignment="1">
      <alignment horizontal="left" vertical="center"/>
    </xf>
    <xf numFmtId="0" fontId="13" fillId="35" borderId="17" xfId="69" applyFont="1" applyFill="1" applyBorder="1" applyAlignment="1">
      <alignment horizontal="left" vertical="center"/>
    </xf>
    <xf numFmtId="0" fontId="20" fillId="35" borderId="24" xfId="73" applyFont="1" applyFill="1" applyBorder="1" applyAlignment="1">
      <alignment vertical="center" wrapText="1"/>
    </xf>
    <xf numFmtId="0" fontId="13" fillId="0" borderId="15" xfId="69" applyFont="1" applyBorder="1" applyAlignment="1">
      <alignment horizontal="left" vertical="center"/>
    </xf>
    <xf numFmtId="0" fontId="13" fillId="0" borderId="17" xfId="69" applyFont="1" applyBorder="1" applyAlignment="1">
      <alignment horizontal="left" vertical="center"/>
    </xf>
    <xf numFmtId="0" fontId="20" fillId="0" borderId="19" xfId="73" applyFont="1" applyBorder="1" applyAlignment="1">
      <alignment vertical="center" wrapText="1"/>
    </xf>
    <xf numFmtId="0" fontId="20" fillId="35" borderId="15" xfId="73" applyFont="1" applyFill="1" applyBorder="1" applyAlignment="1">
      <alignment vertical="center" wrapText="1"/>
    </xf>
    <xf numFmtId="0" fontId="20" fillId="38" borderId="29" xfId="73" applyFont="1" applyFill="1" applyBorder="1" applyAlignment="1">
      <alignment horizontal="right" vertical="center" wrapText="1"/>
    </xf>
    <xf numFmtId="0" fontId="20" fillId="38" borderId="30" xfId="73" applyFont="1" applyFill="1" applyBorder="1" applyAlignment="1">
      <alignment vertical="center" wrapText="1"/>
    </xf>
    <xf numFmtId="0" fontId="0" fillId="24" borderId="60" xfId="52" applyFont="1" applyFill="1" applyBorder="1" applyAlignment="1">
      <alignment horizontal="left" vertical="top" wrapText="1"/>
    </xf>
    <xf numFmtId="0" fontId="0" fillId="24" borderId="0" xfId="52" applyFont="1" applyFill="1" applyAlignment="1">
      <alignment horizontal="left" vertical="top" wrapText="1"/>
    </xf>
    <xf numFmtId="0" fontId="0" fillId="24" borderId="16" xfId="52" applyFont="1" applyFill="1" applyBorder="1" applyAlignment="1">
      <alignment horizontal="left" vertical="top" wrapText="1"/>
    </xf>
    <xf numFmtId="0" fontId="9" fillId="24" borderId="26" xfId="49" applyFill="1" applyBorder="1" applyAlignment="1">
      <alignment horizontal="center" vertical="center"/>
    </xf>
    <xf numFmtId="0" fontId="0" fillId="24" borderId="60" xfId="52" applyFont="1" applyFill="1" applyBorder="1" applyAlignment="1">
      <alignment horizontal="left" vertical="top"/>
    </xf>
    <xf numFmtId="0" fontId="0" fillId="24" borderId="18" xfId="52" applyFont="1" applyFill="1" applyBorder="1" applyAlignment="1">
      <alignment horizontal="centerContinuous" vertical="top"/>
    </xf>
    <xf numFmtId="0" fontId="0" fillId="24" borderId="30" xfId="52" applyFont="1" applyFill="1" applyBorder="1" applyAlignment="1">
      <alignment horizontal="centerContinuous" vertical="top"/>
    </xf>
    <xf numFmtId="0" fontId="8" fillId="24" borderId="19" xfId="52" applyFont="1" applyFill="1" applyBorder="1" applyAlignment="1">
      <alignment horizontal="centerContinuous"/>
    </xf>
    <xf numFmtId="0" fontId="0" fillId="24" borderId="19" xfId="52" applyFont="1" applyFill="1" applyBorder="1" applyAlignment="1">
      <alignment horizontal="centerContinuous" vertical="top"/>
    </xf>
    <xf numFmtId="0" fontId="37" fillId="43" borderId="78" xfId="0" applyFont="1" applyFill="1" applyBorder="1" applyAlignment="1">
      <alignment horizontal="center" vertical="center"/>
    </xf>
    <xf numFmtId="0" fontId="37" fillId="44" borderId="78" xfId="0" applyFont="1" applyFill="1" applyBorder="1" applyAlignment="1">
      <alignment horizontal="center" vertical="center"/>
    </xf>
    <xf numFmtId="0" fontId="17" fillId="37" borderId="78" xfId="0" applyFont="1" applyFill="1" applyBorder="1" applyAlignment="1">
      <alignment vertical="center" textRotation="255"/>
    </xf>
    <xf numFmtId="0" fontId="17" fillId="35" borderId="78" xfId="0" applyFont="1" applyFill="1" applyBorder="1" applyAlignment="1">
      <alignment vertical="center" textRotation="255"/>
    </xf>
    <xf numFmtId="0" fontId="17" fillId="0" borderId="0" xfId="0" applyFont="1" applyAlignment="1"/>
    <xf numFmtId="0" fontId="151" fillId="35" borderId="333" xfId="0" applyFont="1" applyFill="1" applyBorder="1" applyAlignment="1">
      <alignment horizontal="left" vertical="center" wrapText="1" readingOrder="1"/>
    </xf>
    <xf numFmtId="0" fontId="151" fillId="35" borderId="332" xfId="0" applyFont="1" applyFill="1" applyBorder="1" applyAlignment="1">
      <alignment horizontal="left" vertical="center" wrapText="1" readingOrder="1"/>
    </xf>
    <xf numFmtId="0" fontId="152" fillId="35" borderId="333" xfId="0" applyFont="1" applyFill="1" applyBorder="1" applyAlignment="1">
      <alignment horizontal="left" vertical="center" wrapText="1" readingOrder="1"/>
    </xf>
    <xf numFmtId="0" fontId="152" fillId="35" borderId="332" xfId="0" applyFont="1" applyFill="1" applyBorder="1" applyAlignment="1">
      <alignment horizontal="left" vertical="center" wrapText="1" readingOrder="1"/>
    </xf>
    <xf numFmtId="0" fontId="0" fillId="35" borderId="242" xfId="0" applyFill="1" applyBorder="1" applyAlignment="1">
      <alignment vertical="center" wrapText="1"/>
    </xf>
    <xf numFmtId="0" fontId="0" fillId="35" borderId="200" xfId="0" applyFill="1" applyBorder="1" applyAlignment="1">
      <alignment vertical="center" wrapText="1"/>
    </xf>
    <xf numFmtId="0" fontId="20" fillId="35" borderId="242" xfId="0" applyFont="1" applyFill="1" applyBorder="1" applyAlignment="1">
      <alignment horizontal="left" vertical="center" wrapText="1"/>
    </xf>
    <xf numFmtId="0" fontId="0" fillId="35" borderId="78" xfId="0" applyFill="1" applyBorder="1" applyAlignment="1">
      <alignment horizontal="left" vertical="center" wrapText="1"/>
    </xf>
    <xf numFmtId="0" fontId="8" fillId="24" borderId="0" xfId="72" applyFill="1" applyAlignment="1">
      <alignment vertical="top"/>
    </xf>
    <xf numFmtId="0" fontId="9" fillId="24" borderId="27" xfId="49" applyFill="1" applyBorder="1" applyAlignment="1">
      <alignment vertical="center"/>
    </xf>
    <xf numFmtId="0" fontId="9" fillId="24" borderId="17" xfId="49" applyFill="1" applyBorder="1" applyAlignment="1">
      <alignment vertical="center"/>
    </xf>
    <xf numFmtId="0" fontId="9" fillId="24" borderId="60" xfId="49" applyFill="1" applyBorder="1" applyAlignment="1">
      <alignment vertical="center"/>
    </xf>
    <xf numFmtId="0" fontId="9" fillId="24" borderId="22" xfId="49" applyFill="1" applyBorder="1" applyAlignment="1">
      <alignment vertical="center"/>
    </xf>
    <xf numFmtId="0" fontId="9" fillId="24" borderId="153" xfId="49" applyFill="1" applyBorder="1" applyAlignment="1">
      <alignment horizontal="center" vertical="center"/>
    </xf>
    <xf numFmtId="0" fontId="8" fillId="24" borderId="0" xfId="52" applyFont="1" applyFill="1" applyAlignment="1">
      <alignment vertical="top"/>
    </xf>
    <xf numFmtId="0" fontId="0" fillId="38" borderId="0" xfId="56" applyFont="1" applyFill="1"/>
    <xf numFmtId="0" fontId="9" fillId="38" borderId="0" xfId="56" applyFill="1"/>
    <xf numFmtId="0" fontId="112" fillId="38" borderId="0" xfId="56" applyFont="1" applyFill="1"/>
    <xf numFmtId="0" fontId="9" fillId="38" borderId="15" xfId="56" applyFill="1" applyBorder="1" applyAlignment="1">
      <alignment horizontal="center" vertical="center"/>
    </xf>
    <xf numFmtId="0" fontId="9" fillId="38" borderId="15" xfId="56" applyFill="1" applyBorder="1" applyAlignment="1">
      <alignment vertical="center" wrapText="1"/>
    </xf>
    <xf numFmtId="0" fontId="24" fillId="38" borderId="18" xfId="56" applyFont="1" applyFill="1" applyBorder="1" applyAlignment="1">
      <alignment horizontal="center" vertical="center"/>
    </xf>
    <xf numFmtId="14" fontId="9" fillId="38" borderId="17" xfId="56" applyNumberFormat="1" applyFill="1" applyBorder="1" applyAlignment="1">
      <alignment horizontal="center"/>
    </xf>
    <xf numFmtId="0" fontId="9" fillId="38" borderId="22" xfId="56" applyFill="1" applyBorder="1"/>
    <xf numFmtId="0" fontId="9" fillId="38" borderId="29" xfId="56" applyFill="1" applyBorder="1"/>
    <xf numFmtId="0" fontId="9" fillId="38" borderId="24" xfId="56" applyFill="1" applyBorder="1"/>
    <xf numFmtId="0" fontId="9" fillId="38" borderId="0" xfId="56" applyFill="1" applyAlignment="1">
      <alignment horizontal="center" vertical="center"/>
    </xf>
    <xf numFmtId="0" fontId="24" fillId="38" borderId="15" xfId="56" applyFont="1" applyFill="1" applyBorder="1" applyAlignment="1">
      <alignment horizontal="center" vertical="center"/>
    </xf>
    <xf numFmtId="0" fontId="24" fillId="38" borderId="17" xfId="56" applyFont="1" applyFill="1" applyBorder="1" applyAlignment="1">
      <alignment horizontal="center" vertical="center"/>
    </xf>
    <xf numFmtId="0" fontId="9" fillId="38" borderId="17" xfId="56" applyFill="1" applyBorder="1" applyAlignment="1">
      <alignment horizontal="center" vertical="center"/>
    </xf>
    <xf numFmtId="0" fontId="60" fillId="38" borderId="19" xfId="56" applyFont="1" applyFill="1" applyBorder="1" applyAlignment="1">
      <alignment vertical="top"/>
    </xf>
    <xf numFmtId="0" fontId="11" fillId="38" borderId="0" xfId="55" applyFont="1" applyFill="1" applyAlignment="1">
      <alignment horizontal="justify"/>
    </xf>
    <xf numFmtId="0" fontId="11" fillId="38" borderId="15" xfId="55" applyFont="1" applyFill="1" applyBorder="1" applyAlignment="1">
      <alignment horizontal="center" vertical="top" wrapText="1"/>
    </xf>
    <xf numFmtId="0" fontId="11" fillId="38" borderId="19" xfId="55" applyFont="1" applyFill="1" applyBorder="1" applyAlignment="1">
      <alignment horizontal="center" vertical="top" wrapText="1"/>
    </xf>
    <xf numFmtId="0" fontId="11" fillId="38" borderId="0" xfId="55" applyFont="1" applyFill="1" applyAlignment="1">
      <alignment horizontal="center"/>
    </xf>
    <xf numFmtId="0" fontId="11" fillId="38" borderId="16" xfId="55" applyFont="1" applyFill="1" applyBorder="1" applyAlignment="1">
      <alignment horizontal="justify"/>
    </xf>
    <xf numFmtId="0" fontId="11" fillId="38" borderId="27" xfId="55" applyFont="1" applyFill="1" applyBorder="1" applyAlignment="1">
      <alignment horizontal="center" vertical="center" wrapText="1"/>
    </xf>
    <xf numFmtId="0" fontId="11" fillId="38" borderId="16" xfId="55" applyFont="1" applyFill="1" applyBorder="1" applyAlignment="1">
      <alignment horizontal="center" vertical="center" wrapText="1"/>
    </xf>
    <xf numFmtId="0" fontId="58" fillId="38" borderId="27" xfId="55" applyFont="1" applyFill="1" applyBorder="1" applyAlignment="1">
      <alignment horizontal="center" wrapText="1"/>
    </xf>
    <xf numFmtId="0" fontId="47" fillId="38" borderId="16" xfId="0" applyFont="1" applyFill="1" applyBorder="1" applyAlignment="1">
      <alignment horizontal="center" wrapText="1"/>
    </xf>
    <xf numFmtId="0" fontId="11" fillId="38" borderId="198" xfId="55" applyFont="1" applyFill="1" applyBorder="1" applyAlignment="1">
      <alignment horizontal="center" vertical="center" wrapText="1"/>
    </xf>
    <xf numFmtId="0" fontId="11" fillId="38" borderId="23" xfId="55" applyFont="1" applyFill="1" applyBorder="1" applyAlignment="1">
      <alignment vertical="center" wrapText="1"/>
    </xf>
    <xf numFmtId="0" fontId="11" fillId="38" borderId="105" xfId="55" applyFont="1" applyFill="1" applyBorder="1" applyAlignment="1">
      <alignment horizontal="center" vertical="center" wrapText="1"/>
    </xf>
    <xf numFmtId="0" fontId="11" fillId="38" borderId="23" xfId="55" applyFont="1" applyFill="1" applyBorder="1" applyAlignment="1">
      <alignment horizontal="center" vertical="center" wrapText="1"/>
    </xf>
    <xf numFmtId="0" fontId="11" fillId="38" borderId="161" xfId="55" applyFont="1" applyFill="1" applyBorder="1" applyAlignment="1">
      <alignment horizontal="center" vertical="center" wrapText="1"/>
    </xf>
    <xf numFmtId="0" fontId="38" fillId="38" borderId="161" xfId="55" applyFont="1" applyFill="1" applyBorder="1" applyAlignment="1">
      <alignment horizontal="center" vertical="center" wrapText="1"/>
    </xf>
    <xf numFmtId="0" fontId="38" fillId="38" borderId="161" xfId="55" applyFont="1" applyFill="1" applyBorder="1" applyAlignment="1">
      <alignment vertical="center" wrapText="1"/>
    </xf>
    <xf numFmtId="0" fontId="38" fillId="38" borderId="23" xfId="55" applyFont="1" applyFill="1" applyBorder="1" applyAlignment="1">
      <alignment vertical="center" wrapText="1"/>
    </xf>
    <xf numFmtId="0" fontId="11" fillId="38" borderId="161" xfId="55" applyFont="1" applyFill="1" applyBorder="1" applyAlignment="1">
      <alignment horizontal="center" vertical="center"/>
    </xf>
    <xf numFmtId="0" fontId="38" fillId="38" borderId="23" xfId="55" applyFont="1" applyFill="1" applyBorder="1" applyAlignment="1">
      <alignment vertical="center"/>
    </xf>
    <xf numFmtId="0" fontId="38" fillId="38" borderId="161" xfId="55" applyFont="1" applyFill="1" applyBorder="1" applyAlignment="1">
      <alignment horizontal="center" vertical="center"/>
    </xf>
    <xf numFmtId="0" fontId="9" fillId="38" borderId="0" xfId="55" applyFill="1"/>
    <xf numFmtId="0" fontId="9" fillId="38" borderId="199" xfId="55" applyFill="1" applyBorder="1"/>
    <xf numFmtId="0" fontId="38" fillId="38" borderId="161" xfId="55" applyFont="1" applyFill="1" applyBorder="1" applyAlignment="1">
      <alignment vertical="center"/>
    </xf>
    <xf numFmtId="0" fontId="11" fillId="38" borderId="161" xfId="55" applyFont="1" applyFill="1" applyBorder="1" applyAlignment="1">
      <alignment vertical="center"/>
    </xf>
    <xf numFmtId="0" fontId="11" fillId="38" borderId="18" xfId="55" applyFont="1" applyFill="1" applyBorder="1" applyAlignment="1">
      <alignment vertical="center" wrapText="1"/>
    </xf>
    <xf numFmtId="0" fontId="11" fillId="38" borderId="30" xfId="55" applyFont="1" applyFill="1" applyBorder="1" applyAlignment="1">
      <alignment vertical="center" wrapText="1"/>
    </xf>
    <xf numFmtId="0" fontId="11" fillId="38" borderId="201" xfId="55" applyFont="1" applyFill="1" applyBorder="1" applyAlignment="1">
      <alignment vertical="center" wrapText="1"/>
    </xf>
    <xf numFmtId="0" fontId="38" fillId="38" borderId="198" xfId="55" applyFont="1" applyFill="1" applyBorder="1" applyAlignment="1">
      <alignment vertical="center"/>
    </xf>
    <xf numFmtId="0" fontId="38" fillId="38" borderId="0" xfId="55" applyFont="1" applyFill="1"/>
    <xf numFmtId="0" fontId="11" fillId="38" borderId="0" xfId="55" applyFont="1" applyFill="1"/>
    <xf numFmtId="0" fontId="11" fillId="38" borderId="116" xfId="55" applyFont="1" applyFill="1" applyBorder="1" applyAlignment="1">
      <alignment horizontal="center" wrapText="1"/>
    </xf>
    <xf numFmtId="0" fontId="11" fillId="38" borderId="192" xfId="55" applyFont="1" applyFill="1" applyBorder="1" applyAlignment="1">
      <alignment horizontal="center" wrapText="1"/>
    </xf>
    <xf numFmtId="0" fontId="11" fillId="38" borderId="23" xfId="55" applyFont="1" applyFill="1" applyBorder="1" applyAlignment="1">
      <alignment horizontal="center" vertical="top" wrapText="1"/>
    </xf>
    <xf numFmtId="177" fontId="11" fillId="38" borderId="15" xfId="55" applyNumberFormat="1" applyFont="1" applyFill="1" applyBorder="1" applyAlignment="1">
      <alignment horizontal="justify" vertical="top" wrapText="1"/>
    </xf>
    <xf numFmtId="0" fontId="11" fillId="38" borderId="198" xfId="55" applyFont="1" applyFill="1" applyBorder="1" applyAlignment="1">
      <alignment horizontal="center" vertical="top" wrapText="1"/>
    </xf>
    <xf numFmtId="177" fontId="11" fillId="38" borderId="20" xfId="55" applyNumberFormat="1" applyFont="1" applyFill="1" applyBorder="1" applyAlignment="1">
      <alignment horizontal="justify" vertical="top" wrapText="1"/>
    </xf>
    <xf numFmtId="0" fontId="11" fillId="38" borderId="202" xfId="55" applyFont="1" applyFill="1" applyBorder="1" applyAlignment="1">
      <alignment horizontal="center" wrapText="1"/>
    </xf>
    <xf numFmtId="0" fontId="11" fillId="38" borderId="23" xfId="55" applyFont="1" applyFill="1" applyBorder="1" applyAlignment="1">
      <alignment horizontal="justify" vertical="top" wrapText="1"/>
    </xf>
    <xf numFmtId="0" fontId="11" fillId="38" borderId="15" xfId="55" applyFont="1" applyFill="1" applyBorder="1" applyAlignment="1">
      <alignment horizontal="justify" vertical="top" wrapText="1"/>
    </xf>
    <xf numFmtId="0" fontId="11" fillId="38" borderId="198" xfId="55" applyFont="1" applyFill="1" applyBorder="1" applyAlignment="1">
      <alignment horizontal="justify" vertical="top" wrapText="1"/>
    </xf>
    <xf numFmtId="0" fontId="11" fillId="38" borderId="20" xfId="55" applyFont="1" applyFill="1" applyBorder="1" applyAlignment="1">
      <alignment horizontal="justify" vertical="top" wrapText="1"/>
    </xf>
    <xf numFmtId="0" fontId="11" fillId="38" borderId="0" xfId="55" applyFont="1" applyFill="1" applyAlignment="1">
      <alignment horizontal="center" wrapText="1"/>
    </xf>
    <xf numFmtId="0" fontId="11" fillId="38" borderId="0" xfId="55" applyFont="1" applyFill="1" applyAlignment="1">
      <alignment horizontal="left" wrapText="1"/>
    </xf>
    <xf numFmtId="0" fontId="11" fillId="38" borderId="16" xfId="55" applyFont="1" applyFill="1" applyBorder="1" applyAlignment="1">
      <alignment horizontal="left" wrapText="1"/>
    </xf>
    <xf numFmtId="0" fontId="58" fillId="38" borderId="17" xfId="55" applyFont="1" applyFill="1" applyBorder="1" applyAlignment="1">
      <alignment horizontal="center" wrapText="1"/>
    </xf>
    <xf numFmtId="0" fontId="47" fillId="38" borderId="24" xfId="0" applyFont="1" applyFill="1" applyBorder="1" applyAlignment="1">
      <alignment horizontal="center" wrapText="1"/>
    </xf>
    <xf numFmtId="0" fontId="11" fillId="38" borderId="17" xfId="55" applyFont="1" applyFill="1" applyBorder="1" applyAlignment="1">
      <alignment horizontal="center" vertical="center" wrapText="1"/>
    </xf>
    <xf numFmtId="0" fontId="11" fillId="38" borderId="26" xfId="55" applyFont="1" applyFill="1" applyBorder="1" applyAlignment="1">
      <alignment horizontal="center" vertical="center" wrapText="1"/>
    </xf>
    <xf numFmtId="0" fontId="11" fillId="38" borderId="153" xfId="55" applyFont="1" applyFill="1" applyBorder="1" applyAlignment="1">
      <alignment horizontal="left" vertical="center" wrapText="1"/>
    </xf>
    <xf numFmtId="0" fontId="11" fillId="38" borderId="28" xfId="55" applyFont="1" applyFill="1" applyBorder="1" applyAlignment="1">
      <alignment horizontal="center" vertical="center" wrapText="1"/>
    </xf>
    <xf numFmtId="0" fontId="11" fillId="38" borderId="153" xfId="55" applyFont="1" applyFill="1" applyBorder="1" applyAlignment="1">
      <alignment horizontal="center" vertical="center" wrapText="1"/>
    </xf>
    <xf numFmtId="0" fontId="11" fillId="38" borderId="106" xfId="55" applyFont="1" applyFill="1" applyBorder="1" applyAlignment="1">
      <alignment horizontal="center" vertical="center" wrapText="1"/>
    </xf>
    <xf numFmtId="0" fontId="70" fillId="38" borderId="22" xfId="55" applyFont="1" applyFill="1" applyBorder="1" applyAlignment="1">
      <alignment horizontal="left" vertical="center" wrapText="1"/>
    </xf>
    <xf numFmtId="0" fontId="70" fillId="38" borderId="24" xfId="55" applyFont="1" applyFill="1" applyBorder="1" applyAlignment="1">
      <alignment horizontal="left" vertical="center" wrapText="1"/>
    </xf>
    <xf numFmtId="0" fontId="11" fillId="38" borderId="22" xfId="55" applyFont="1" applyFill="1" applyBorder="1" applyAlignment="1">
      <alignment horizontal="left" vertical="center" wrapText="1"/>
    </xf>
    <xf numFmtId="0" fontId="11" fillId="38" borderId="29" xfId="55" applyFont="1" applyFill="1" applyBorder="1" applyAlignment="1">
      <alignment horizontal="left" vertical="center" wrapText="1"/>
    </xf>
    <xf numFmtId="0" fontId="11" fillId="38" borderId="24" xfId="55" applyFont="1" applyFill="1" applyBorder="1" applyAlignment="1">
      <alignment horizontal="left" vertical="center" wrapText="1"/>
    </xf>
    <xf numFmtId="0" fontId="70" fillId="38" borderId="27" xfId="55" applyFont="1" applyFill="1" applyBorder="1" applyAlignment="1">
      <alignment horizontal="center" vertical="center" wrapText="1"/>
    </xf>
    <xf numFmtId="0" fontId="38" fillId="38" borderId="27" xfId="55" applyFont="1" applyFill="1" applyBorder="1" applyAlignment="1">
      <alignment horizontal="center" vertical="center" wrapText="1"/>
    </xf>
    <xf numFmtId="0" fontId="38" fillId="38" borderId="17" xfId="55" applyFont="1" applyFill="1" applyBorder="1" applyAlignment="1">
      <alignment horizontal="center" vertical="center" wrapText="1"/>
    </xf>
    <xf numFmtId="0" fontId="11" fillId="38" borderId="17" xfId="55" applyFont="1" applyFill="1" applyBorder="1" applyAlignment="1">
      <alignment horizontal="center" vertical="top" wrapText="1"/>
    </xf>
    <xf numFmtId="0" fontId="0" fillId="38" borderId="0" xfId="55" applyFont="1" applyFill="1"/>
    <xf numFmtId="0" fontId="44" fillId="38" borderId="15" xfId="0" applyFont="1" applyFill="1" applyBorder="1" applyAlignment="1">
      <alignment horizontal="center" vertical="top" wrapText="1"/>
    </xf>
    <xf numFmtId="0" fontId="46" fillId="38" borderId="15" xfId="0" applyFont="1" applyFill="1" applyBorder="1" applyAlignment="1">
      <alignment horizontal="center" wrapText="1"/>
    </xf>
    <xf numFmtId="0" fontId="61" fillId="38" borderId="15" xfId="0" applyFont="1" applyFill="1" applyBorder="1" applyAlignment="1">
      <alignment horizontal="center" wrapText="1"/>
    </xf>
    <xf numFmtId="0" fontId="44" fillId="38" borderId="15" xfId="0" applyFont="1" applyFill="1" applyBorder="1" applyAlignment="1">
      <alignment horizontal="center" vertical="center" wrapText="1"/>
    </xf>
    <xf numFmtId="0" fontId="44" fillId="38" borderId="146" xfId="0" applyFont="1" applyFill="1" applyBorder="1" applyAlignment="1">
      <alignment horizontal="center" vertical="center" wrapText="1"/>
    </xf>
    <xf numFmtId="0" fontId="44" fillId="38" borderId="173" xfId="0" applyFont="1" applyFill="1" applyBorder="1" applyAlignment="1">
      <alignment horizontal="center" vertical="center" wrapText="1"/>
    </xf>
    <xf numFmtId="0" fontId="44" fillId="38" borderId="147" xfId="0" applyFont="1" applyFill="1" applyBorder="1" applyAlignment="1">
      <alignment horizontal="center" vertical="center" wrapText="1"/>
    </xf>
    <xf numFmtId="0" fontId="33" fillId="38" borderId="0" xfId="0" applyFont="1" applyFill="1" applyAlignment="1">
      <alignment vertical="center" wrapText="1"/>
    </xf>
    <xf numFmtId="0" fontId="44" fillId="38" borderId="0" xfId="0" applyFont="1" applyFill="1">
      <alignment vertical="center"/>
    </xf>
    <xf numFmtId="0" fontId="44" fillId="38" borderId="15" xfId="0" applyFont="1" applyFill="1" applyBorder="1" applyAlignment="1">
      <alignment horizontal="justify" vertical="top" wrapText="1"/>
    </xf>
    <xf numFmtId="0" fontId="44" fillId="38" borderId="18" xfId="0" applyFont="1" applyFill="1" applyBorder="1" applyAlignment="1">
      <alignment horizontal="center" vertical="top" wrapText="1"/>
    </xf>
    <xf numFmtId="0" fontId="24" fillId="0" borderId="242" xfId="0" applyFont="1" applyBorder="1" applyAlignment="1">
      <alignment horizontal="left" vertical="center" shrinkToFit="1"/>
    </xf>
    <xf numFmtId="0" fontId="24" fillId="0" borderId="254" xfId="0" applyFont="1" applyBorder="1" applyAlignment="1">
      <alignment horizontal="left" vertical="center" shrinkToFit="1"/>
    </xf>
    <xf numFmtId="0" fontId="24" fillId="0" borderId="203" xfId="0" applyFont="1" applyBorder="1" applyAlignment="1">
      <alignment horizontal="left" vertical="center" shrinkToFit="1"/>
    </xf>
    <xf numFmtId="0" fontId="24" fillId="0" borderId="227" xfId="0" applyFont="1" applyBorder="1" applyAlignment="1">
      <alignment horizontal="left" vertical="center" shrinkToFit="1"/>
    </xf>
    <xf numFmtId="0" fontId="24" fillId="0" borderId="180" xfId="0" applyFont="1" applyBorder="1" applyAlignment="1">
      <alignment horizontal="left" vertical="center" shrinkToFit="1"/>
    </xf>
    <xf numFmtId="2" fontId="20" fillId="0" borderId="233" xfId="0" applyNumberFormat="1" applyFont="1" applyBorder="1" applyAlignment="1">
      <alignment horizontal="right" vertical="center"/>
    </xf>
    <xf numFmtId="2" fontId="0" fillId="0" borderId="198" xfId="0" applyNumberFormat="1" applyBorder="1" applyAlignment="1">
      <alignment horizontal="center" vertical="center"/>
    </xf>
    <xf numFmtId="0" fontId="9" fillId="38" borderId="172" xfId="49" applyFill="1" applyBorder="1" applyAlignment="1">
      <alignment horizontal="right"/>
    </xf>
    <xf numFmtId="0" fontId="20" fillId="0" borderId="235" xfId="0" applyFont="1" applyBorder="1" applyAlignment="1">
      <alignment horizontal="left" vertical="center"/>
    </xf>
    <xf numFmtId="0" fontId="24" fillId="0" borderId="159" xfId="0" applyFont="1" applyBorder="1" applyAlignment="1">
      <alignment horizontal="left" vertical="center" wrapText="1"/>
    </xf>
    <xf numFmtId="0" fontId="20" fillId="0" borderId="265" xfId="0" applyFont="1" applyBorder="1">
      <alignment vertical="center"/>
    </xf>
    <xf numFmtId="0" fontId="0" fillId="38" borderId="0" xfId="58" applyFont="1" applyFill="1"/>
    <xf numFmtId="0" fontId="9" fillId="38" borderId="0" xfId="58" applyFill="1"/>
    <xf numFmtId="0" fontId="19" fillId="38" borderId="0" xfId="58" applyFont="1" applyFill="1"/>
    <xf numFmtId="0" fontId="9" fillId="38" borderId="0" xfId="58" applyFill="1" applyAlignment="1">
      <alignment vertical="center"/>
    </xf>
    <xf numFmtId="0" fontId="63" fillId="38" borderId="0" xfId="58" applyFont="1" applyFill="1" applyAlignment="1">
      <alignment horizontal="left" vertical="center"/>
    </xf>
    <xf numFmtId="0" fontId="9" fillId="38" borderId="18" xfId="58" applyFill="1" applyBorder="1" applyAlignment="1">
      <alignment vertical="center"/>
    </xf>
    <xf numFmtId="31" fontId="9" fillId="38" borderId="30" xfId="58" applyNumberFormat="1" applyFill="1" applyBorder="1" applyAlignment="1">
      <alignment horizontal="left"/>
    </xf>
    <xf numFmtId="0" fontId="9" fillId="38" borderId="30" xfId="58" applyFill="1" applyBorder="1" applyAlignment="1">
      <alignment horizontal="right" vertical="center"/>
    </xf>
    <xf numFmtId="0" fontId="38" fillId="38" borderId="26" xfId="58" applyFont="1" applyFill="1" applyBorder="1" applyAlignment="1">
      <alignment horizontal="center" vertical="center" wrapText="1"/>
    </xf>
    <xf numFmtId="0" fontId="9" fillId="38" borderId="60" xfId="58" applyFill="1" applyBorder="1" applyAlignment="1">
      <alignment horizontal="left" vertical="center"/>
    </xf>
    <xf numFmtId="0" fontId="9" fillId="38" borderId="0" xfId="58" applyFill="1" applyAlignment="1">
      <alignment horizontal="left"/>
    </xf>
    <xf numFmtId="181" fontId="9" fillId="38" borderId="33" xfId="58" applyNumberFormat="1" applyFill="1" applyBorder="1" applyAlignment="1">
      <alignment horizontal="center" vertical="center"/>
    </xf>
    <xf numFmtId="0" fontId="9" fillId="38" borderId="27" xfId="58" applyFill="1" applyBorder="1" applyAlignment="1">
      <alignment horizontal="left"/>
    </xf>
    <xf numFmtId="0" fontId="9" fillId="38" borderId="0" xfId="58" applyFill="1" applyAlignment="1">
      <alignment horizontal="left" vertical="center"/>
    </xf>
    <xf numFmtId="0" fontId="42" fillId="38" borderId="0" xfId="58" applyFont="1" applyFill="1" applyAlignment="1">
      <alignment vertical="center"/>
    </xf>
    <xf numFmtId="0" fontId="62" fillId="38" borderId="0" xfId="58" applyFont="1" applyFill="1" applyAlignment="1">
      <alignment vertical="center"/>
    </xf>
    <xf numFmtId="0" fontId="38" fillId="38" borderId="26" xfId="58" applyFont="1" applyFill="1" applyBorder="1" applyAlignment="1">
      <alignment horizontal="center" vertical="center"/>
    </xf>
    <xf numFmtId="182" fontId="38" fillId="38" borderId="27" xfId="58" applyNumberFormat="1" applyFont="1" applyFill="1" applyBorder="1" applyAlignment="1">
      <alignment horizontal="center" vertical="center"/>
    </xf>
    <xf numFmtId="0" fontId="38" fillId="38" borderId="27" xfId="58" applyFont="1" applyFill="1" applyBorder="1" applyAlignment="1">
      <alignment horizontal="center" vertical="center"/>
    </xf>
    <xf numFmtId="182" fontId="38" fillId="38" borderId="17" xfId="58" applyNumberFormat="1" applyFont="1" applyFill="1" applyBorder="1" applyAlignment="1">
      <alignment horizontal="center" vertical="center"/>
    </xf>
    <xf numFmtId="0" fontId="38" fillId="38" borderId="17" xfId="58" applyFont="1" applyFill="1" applyBorder="1" applyAlignment="1">
      <alignment horizontal="center" vertical="center"/>
    </xf>
    <xf numFmtId="0" fontId="42" fillId="38" borderId="0" xfId="58" applyFont="1" applyFill="1"/>
    <xf numFmtId="0" fontId="64" fillId="38" borderId="0" xfId="58" applyFont="1" applyFill="1" applyAlignment="1">
      <alignment vertical="center"/>
    </xf>
    <xf numFmtId="0" fontId="9" fillId="38" borderId="16" xfId="58" applyFill="1" applyBorder="1" applyAlignment="1">
      <alignment horizontal="left" vertical="center"/>
    </xf>
    <xf numFmtId="56" fontId="9" fillId="38" borderId="17" xfId="58" applyNumberFormat="1" applyFill="1" applyBorder="1" applyAlignment="1">
      <alignment horizontal="center" vertical="center"/>
    </xf>
    <xf numFmtId="182" fontId="9" fillId="38" borderId="27" xfId="58" applyNumberFormat="1" applyFill="1" applyBorder="1" applyAlignment="1">
      <alignment horizontal="center" vertical="center"/>
    </xf>
    <xf numFmtId="182" fontId="9" fillId="38" borderId="17" xfId="58" applyNumberFormat="1" applyFill="1" applyBorder="1" applyAlignment="1">
      <alignment horizontal="center" vertical="center"/>
    </xf>
    <xf numFmtId="0" fontId="26" fillId="38" borderId="0" xfId="0" applyFont="1" applyFill="1">
      <alignment vertical="center"/>
    </xf>
    <xf numFmtId="0" fontId="11" fillId="38" borderId="0" xfId="58" applyFont="1" applyFill="1"/>
    <xf numFmtId="0" fontId="8" fillId="24" borderId="102" xfId="63" applyFill="1" applyBorder="1"/>
    <xf numFmtId="2" fontId="0" fillId="0" borderId="40" xfId="0" applyNumberFormat="1" applyBorder="1">
      <alignment vertical="center"/>
    </xf>
    <xf numFmtId="2" fontId="0" fillId="0" borderId="90" xfId="0" applyNumberFormat="1" applyBorder="1">
      <alignment vertical="center"/>
    </xf>
    <xf numFmtId="2" fontId="0" fillId="0" borderId="39" xfId="0" applyNumberFormat="1" applyBorder="1">
      <alignment vertical="center"/>
    </xf>
    <xf numFmtId="2" fontId="0" fillId="0" borderId="41" xfId="0" applyNumberFormat="1" applyBorder="1">
      <alignment vertical="center"/>
    </xf>
    <xf numFmtId="2" fontId="0" fillId="0" borderId="318" xfId="0" applyNumberFormat="1" applyBorder="1">
      <alignment vertical="center"/>
    </xf>
    <xf numFmtId="2" fontId="0" fillId="0" borderId="72" xfId="0" applyNumberFormat="1" applyBorder="1">
      <alignment vertical="center"/>
    </xf>
    <xf numFmtId="2" fontId="0" fillId="0" borderId="79" xfId="0" applyNumberFormat="1" applyBorder="1">
      <alignment vertical="center"/>
    </xf>
    <xf numFmtId="2" fontId="0" fillId="0" borderId="249" xfId="0" applyNumberFormat="1" applyBorder="1">
      <alignment vertical="center"/>
    </xf>
    <xf numFmtId="2" fontId="0" fillId="0" borderId="316" xfId="0" applyNumberFormat="1" applyBorder="1">
      <alignment vertical="center"/>
    </xf>
    <xf numFmtId="2" fontId="0" fillId="0" borderId="317" xfId="0" applyNumberFormat="1" applyBorder="1">
      <alignment vertical="center"/>
    </xf>
    <xf numFmtId="2" fontId="0" fillId="0" borderId="167" xfId="0" applyNumberFormat="1" applyBorder="1">
      <alignment vertical="center"/>
    </xf>
    <xf numFmtId="2" fontId="0" fillId="0" borderId="168" xfId="0" applyNumberFormat="1" applyBorder="1">
      <alignment vertical="center"/>
    </xf>
    <xf numFmtId="2" fontId="0" fillId="0" borderId="170" xfId="0" applyNumberFormat="1" applyBorder="1">
      <alignment vertical="center"/>
    </xf>
    <xf numFmtId="2" fontId="0" fillId="0" borderId="169" xfId="0" applyNumberFormat="1" applyBorder="1">
      <alignment vertical="center"/>
    </xf>
    <xf numFmtId="2" fontId="0" fillId="0" borderId="216" xfId="0" applyNumberFormat="1" applyBorder="1">
      <alignment vertical="center"/>
    </xf>
    <xf numFmtId="2" fontId="0" fillId="0" borderId="133" xfId="0" applyNumberFormat="1" applyBorder="1">
      <alignment vertical="center"/>
    </xf>
    <xf numFmtId="2" fontId="0" fillId="0" borderId="11" xfId="0" applyNumberFormat="1" applyBorder="1">
      <alignment vertical="center"/>
    </xf>
    <xf numFmtId="2" fontId="0" fillId="0" borderId="134" xfId="0" applyNumberFormat="1" applyBorder="1">
      <alignment vertical="center"/>
    </xf>
    <xf numFmtId="2" fontId="0" fillId="0" borderId="57" xfId="0" applyNumberFormat="1" applyBorder="1">
      <alignment vertical="center"/>
    </xf>
    <xf numFmtId="2" fontId="0" fillId="0" borderId="58" xfId="0" applyNumberFormat="1" applyBorder="1">
      <alignment vertical="center"/>
    </xf>
    <xf numFmtId="2" fontId="0" fillId="0" borderId="59" xfId="0" applyNumberFormat="1" applyBorder="1">
      <alignment vertical="center"/>
    </xf>
    <xf numFmtId="2" fontId="0" fillId="0" borderId="103" xfId="0" applyNumberFormat="1" applyBorder="1">
      <alignment vertical="center"/>
    </xf>
    <xf numFmtId="0" fontId="21" fillId="0" borderId="0" xfId="0" applyFont="1" applyAlignment="1">
      <alignment horizontal="center" vertical="center"/>
    </xf>
    <xf numFmtId="0" fontId="8" fillId="0" borderId="159" xfId="0" applyFont="1" applyBorder="1">
      <alignment vertical="center"/>
    </xf>
    <xf numFmtId="0" fontId="8" fillId="0" borderId="65" xfId="0" applyFont="1" applyBorder="1" applyAlignment="1">
      <alignment horizontal="left" vertical="top"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10" xfId="0" applyFont="1" applyBorder="1" applyAlignment="1">
      <alignment horizontal="left" vertical="top" wrapText="1"/>
    </xf>
    <xf numFmtId="0" fontId="20" fillId="0" borderId="161" xfId="0" applyFont="1" applyBorder="1" applyAlignment="1">
      <alignment horizontal="left" vertical="center" wrapText="1"/>
    </xf>
    <xf numFmtId="0" fontId="20" fillId="0" borderId="151" xfId="0" applyFont="1" applyBorder="1" applyAlignment="1">
      <alignment horizontal="center" vertical="center" wrapText="1"/>
    </xf>
    <xf numFmtId="0" fontId="20" fillId="0" borderId="149" xfId="0" applyFont="1" applyBorder="1" applyAlignment="1">
      <alignment horizontal="center" vertical="center" wrapText="1"/>
    </xf>
    <xf numFmtId="0" fontId="20" fillId="0" borderId="152" xfId="0" applyFont="1" applyBorder="1" applyAlignment="1">
      <alignment horizontal="center" vertical="center" wrapText="1"/>
    </xf>
    <xf numFmtId="0" fontId="20" fillId="0" borderId="27" xfId="0" applyFont="1" applyBorder="1" applyAlignment="1">
      <alignment horizontal="left" vertical="top" wrapText="1"/>
    </xf>
    <xf numFmtId="0" fontId="20" fillId="0" borderId="27" xfId="0" applyFont="1" applyBorder="1" applyAlignment="1">
      <alignment horizontal="center" vertical="top" wrapText="1"/>
    </xf>
    <xf numFmtId="0" fontId="118" fillId="0" borderId="31" xfId="0" applyFont="1" applyBorder="1" applyAlignment="1">
      <alignment horizontal="left" vertical="top" wrapText="1"/>
    </xf>
    <xf numFmtId="0" fontId="107" fillId="0" borderId="31" xfId="0" applyFont="1" applyBorder="1" applyAlignment="1">
      <alignment horizontal="left" vertical="top" wrapText="1"/>
    </xf>
    <xf numFmtId="0" fontId="8" fillId="0" borderId="39" xfId="0" applyFont="1" applyBorder="1" applyAlignment="1">
      <alignment horizontal="left" vertical="top"/>
    </xf>
    <xf numFmtId="0" fontId="8" fillId="0" borderId="40" xfId="0" applyFont="1" applyBorder="1" applyAlignment="1">
      <alignment horizontal="left" vertical="top"/>
    </xf>
    <xf numFmtId="0" fontId="8" fillId="0" borderId="90" xfId="0" applyFont="1" applyBorder="1" applyAlignment="1">
      <alignment horizontal="left" vertical="top"/>
    </xf>
    <xf numFmtId="0" fontId="25" fillId="0" borderId="31" xfId="0" applyFont="1" applyBorder="1" applyAlignment="1">
      <alignment horizontal="left" vertical="top"/>
    </xf>
    <xf numFmtId="0" fontId="118" fillId="0" borderId="32" xfId="0" applyFont="1" applyBorder="1" applyAlignment="1">
      <alignment horizontal="left" vertical="top" wrapText="1"/>
    </xf>
    <xf numFmtId="0" fontId="107" fillId="0" borderId="32" xfId="0" applyFont="1" applyBorder="1" applyAlignment="1">
      <alignment horizontal="left" vertical="top" wrapText="1"/>
    </xf>
    <xf numFmtId="0" fontId="8" fillId="0" borderId="32" xfId="0" applyFont="1" applyBorder="1" applyAlignment="1">
      <alignment horizontal="left" vertical="top" wrapText="1"/>
    </xf>
    <xf numFmtId="0" fontId="8" fillId="0" borderId="36" xfId="0" applyFont="1" applyBorder="1" applyAlignment="1">
      <alignment horizontal="left" vertical="top"/>
    </xf>
    <xf numFmtId="0" fontId="8" fillId="0" borderId="89" xfId="0" applyFont="1" applyBorder="1" applyAlignment="1">
      <alignment horizontal="left" vertical="top"/>
    </xf>
    <xf numFmtId="0" fontId="25" fillId="0" borderId="32" xfId="0" applyFont="1" applyBorder="1" applyAlignment="1">
      <alignment horizontal="left" vertical="top"/>
    </xf>
    <xf numFmtId="0" fontId="118" fillId="0" borderId="33" xfId="0" applyFont="1" applyBorder="1" applyAlignment="1">
      <alignment horizontal="left" vertical="top" wrapText="1"/>
    </xf>
    <xf numFmtId="0" fontId="107" fillId="0" borderId="33" xfId="0" applyFont="1" applyBorder="1" applyAlignment="1">
      <alignment horizontal="left" vertical="top" wrapText="1"/>
    </xf>
    <xf numFmtId="0" fontId="8" fillId="0" borderId="42" xfId="0" applyFont="1" applyBorder="1" applyAlignment="1">
      <alignment horizontal="left" vertical="top"/>
    </xf>
    <xf numFmtId="0" fontId="8" fillId="0" borderId="43" xfId="0" applyFont="1" applyBorder="1" applyAlignment="1">
      <alignment horizontal="left" vertical="top"/>
    </xf>
    <xf numFmtId="0" fontId="8" fillId="0" borderId="91" xfId="0" applyFont="1" applyBorder="1" applyAlignment="1">
      <alignment horizontal="left" vertical="top"/>
    </xf>
    <xf numFmtId="0" fontId="25" fillId="0" borderId="33" xfId="0" applyFont="1" applyBorder="1" applyAlignment="1">
      <alignment horizontal="left" vertical="top"/>
    </xf>
    <xf numFmtId="0" fontId="117" fillId="0" borderId="185" xfId="0" applyFont="1" applyBorder="1" applyAlignment="1">
      <alignment horizontal="left" vertical="center" wrapText="1"/>
    </xf>
    <xf numFmtId="0" fontId="104" fillId="0" borderId="185" xfId="0" applyFont="1" applyBorder="1" applyAlignment="1">
      <alignment horizontal="left" vertical="center" wrapText="1"/>
    </xf>
    <xf numFmtId="0" fontId="117" fillId="0" borderId="32" xfId="0" applyFont="1" applyBorder="1" applyAlignment="1">
      <alignment horizontal="left" vertical="center" wrapText="1"/>
    </xf>
    <xf numFmtId="0" fontId="104" fillId="0" borderId="32" xfId="0" applyFont="1" applyBorder="1" applyAlignment="1">
      <alignment horizontal="left" vertical="center" wrapText="1"/>
    </xf>
    <xf numFmtId="0" fontId="25" fillId="0" borderId="32" xfId="0" applyFont="1" applyBorder="1" applyAlignment="1">
      <alignment horizontal="left" vertical="top" wrapText="1"/>
    </xf>
    <xf numFmtId="0" fontId="20" fillId="38" borderId="27" xfId="0" applyFont="1" applyFill="1" applyBorder="1" applyAlignment="1">
      <alignment horizontal="left" vertical="top" wrapText="1"/>
    </xf>
    <xf numFmtId="0" fontId="107" fillId="38" borderId="27" xfId="0" applyFont="1" applyFill="1" applyBorder="1" applyAlignment="1">
      <alignment horizontal="left" vertical="center" wrapText="1"/>
    </xf>
    <xf numFmtId="0" fontId="20" fillId="38" borderId="57" xfId="0" applyFont="1" applyFill="1" applyBorder="1" applyAlignment="1">
      <alignment horizontal="center" vertical="center" wrapText="1"/>
    </xf>
    <xf numFmtId="0" fontId="20" fillId="38" borderId="58" xfId="0" applyFont="1" applyFill="1" applyBorder="1" applyAlignment="1">
      <alignment horizontal="center" vertical="center" wrapText="1"/>
    </xf>
    <xf numFmtId="0" fontId="20" fillId="38" borderId="16" xfId="0" applyFont="1" applyFill="1" applyBorder="1" applyAlignment="1">
      <alignment horizontal="center" vertical="center" wrapText="1"/>
    </xf>
    <xf numFmtId="0" fontId="8" fillId="38" borderId="16" xfId="0" applyFont="1" applyFill="1" applyBorder="1" applyAlignment="1">
      <alignment horizontal="left" vertical="top" wrapText="1"/>
    </xf>
    <xf numFmtId="0" fontId="8" fillId="38" borderId="0" xfId="0" applyFont="1" applyFill="1">
      <alignment vertical="center"/>
    </xf>
    <xf numFmtId="17" fontId="25" fillId="38" borderId="27" xfId="0" applyNumberFormat="1" applyFont="1" applyFill="1" applyBorder="1" applyAlignment="1">
      <alignment horizontal="left" vertical="top" wrapText="1"/>
    </xf>
    <xf numFmtId="0" fontId="25" fillId="38" borderId="16" xfId="0" applyFont="1" applyFill="1" applyBorder="1" applyAlignment="1">
      <alignment horizontal="left" vertical="top" wrapText="1"/>
    </xf>
    <xf numFmtId="0" fontId="8" fillId="38" borderId="60" xfId="0" applyFont="1" applyFill="1" applyBorder="1" applyAlignment="1">
      <alignment horizontal="left" vertical="top"/>
    </xf>
    <xf numFmtId="0" fontId="20" fillId="38" borderId="110" xfId="0" applyFont="1" applyFill="1" applyBorder="1" applyAlignment="1">
      <alignment horizontal="left" vertical="top" wrapText="1"/>
    </xf>
    <xf numFmtId="0" fontId="20" fillId="38" borderId="52" xfId="0" applyFont="1" applyFill="1" applyBorder="1" applyAlignment="1">
      <alignment horizontal="center" vertical="center" wrapText="1"/>
    </xf>
    <xf numFmtId="0" fontId="20" fillId="38" borderId="53" xfId="0" applyFont="1" applyFill="1" applyBorder="1" applyAlignment="1">
      <alignment horizontal="center" vertical="center" wrapText="1"/>
    </xf>
    <xf numFmtId="0" fontId="20" fillId="38" borderId="61" xfId="0" applyFont="1" applyFill="1" applyBorder="1" applyAlignment="1">
      <alignment horizontal="center" vertical="center" wrapText="1"/>
    </xf>
    <xf numFmtId="0" fontId="8" fillId="38" borderId="61" xfId="0" applyFont="1" applyFill="1" applyBorder="1" applyAlignment="1">
      <alignment horizontal="left" vertical="top" wrapText="1"/>
    </xf>
    <xf numFmtId="0" fontId="25" fillId="38" borderId="61" xfId="0" applyFont="1" applyFill="1" applyBorder="1" applyAlignment="1">
      <alignment horizontal="left" vertical="top" wrapText="1"/>
    </xf>
    <xf numFmtId="0" fontId="107" fillId="0" borderId="27" xfId="0" applyFont="1" applyBorder="1" applyAlignment="1">
      <alignment horizontal="left" vertical="top" wrapText="1"/>
    </xf>
    <xf numFmtId="0" fontId="104" fillId="0" borderId="27" xfId="0" applyFont="1" applyBorder="1" applyAlignment="1">
      <alignment horizontal="left" vertical="top" wrapText="1"/>
    </xf>
    <xf numFmtId="0" fontId="25" fillId="0" borderId="16" xfId="0" applyFont="1" applyBorder="1" applyAlignment="1">
      <alignment horizontal="left" vertical="top" wrapText="1"/>
    </xf>
    <xf numFmtId="0" fontId="107" fillId="0" borderId="32" xfId="0" applyFont="1" applyBorder="1" applyAlignment="1">
      <alignment horizontal="left" vertical="center" wrapText="1"/>
    </xf>
    <xf numFmtId="0" fontId="25" fillId="0" borderId="62" xfId="0" applyFont="1" applyBorder="1" applyAlignment="1">
      <alignment horizontal="left" vertical="top" wrapText="1"/>
    </xf>
    <xf numFmtId="0" fontId="107" fillId="0" borderId="112" xfId="0" applyFont="1" applyBorder="1" applyAlignment="1">
      <alignment horizontal="left" vertical="center" wrapText="1"/>
    </xf>
    <xf numFmtId="0" fontId="25" fillId="0" borderId="111" xfId="0" applyFont="1" applyBorder="1" applyAlignment="1">
      <alignment horizontal="left" vertical="top" wrapText="1"/>
    </xf>
    <xf numFmtId="0" fontId="104" fillId="0" borderId="112" xfId="0" applyFont="1" applyBorder="1" applyAlignment="1">
      <alignment horizontal="left" vertical="center" wrapText="1"/>
    </xf>
    <xf numFmtId="0" fontId="107" fillId="0" borderId="33" xfId="0" applyFont="1" applyBorder="1" applyAlignment="1">
      <alignment horizontal="left" vertical="center" wrapText="1"/>
    </xf>
    <xf numFmtId="0" fontId="25" fillId="0" borderId="34" xfId="0" applyFont="1" applyBorder="1" applyAlignment="1">
      <alignment horizontal="left" vertical="top" wrapText="1"/>
    </xf>
    <xf numFmtId="0" fontId="107" fillId="0" borderId="26" xfId="0" applyFont="1" applyBorder="1" applyAlignment="1">
      <alignment horizontal="left" vertical="top" wrapText="1"/>
    </xf>
    <xf numFmtId="0" fontId="25" fillId="0" borderId="28" xfId="0" applyFont="1" applyBorder="1" applyAlignment="1">
      <alignment horizontal="left" vertical="top" wrapText="1"/>
    </xf>
    <xf numFmtId="0" fontId="107" fillId="0" borderId="17" xfId="0" applyFont="1" applyBorder="1" applyAlignment="1">
      <alignment horizontal="left" vertical="top" wrapText="1"/>
    </xf>
    <xf numFmtId="0" fontId="25" fillId="0" borderId="24" xfId="0" applyFont="1" applyBorder="1" applyAlignment="1">
      <alignment horizontal="left" vertical="top" wrapText="1"/>
    </xf>
    <xf numFmtId="0" fontId="25" fillId="0" borderId="35" xfId="0" applyFont="1" applyBorder="1" applyAlignment="1">
      <alignment horizontal="left" vertical="top" wrapText="1"/>
    </xf>
    <xf numFmtId="0" fontId="104" fillId="0" borderId="31" xfId="0" applyFont="1" applyBorder="1" applyAlignment="1">
      <alignment vertical="top"/>
    </xf>
    <xf numFmtId="0" fontId="107" fillId="0" borderId="31" xfId="0" applyFont="1" applyBorder="1">
      <alignment vertical="center"/>
    </xf>
    <xf numFmtId="0" fontId="104" fillId="0" borderId="31" xfId="0" applyFont="1" applyBorder="1" applyAlignment="1">
      <alignment horizontal="left" vertical="top" wrapText="1"/>
    </xf>
    <xf numFmtId="0" fontId="25" fillId="0" borderId="31" xfId="0" applyFont="1" applyBorder="1" applyAlignment="1">
      <alignment horizontal="left" vertical="top" wrapText="1"/>
    </xf>
    <xf numFmtId="0" fontId="104" fillId="0" borderId="110" xfId="0" applyFont="1" applyBorder="1" applyAlignment="1">
      <alignment horizontal="left" vertical="top" wrapText="1"/>
    </xf>
    <xf numFmtId="0" fontId="107" fillId="0" borderId="110" xfId="0" applyFont="1" applyBorder="1" applyAlignment="1">
      <alignment horizontal="left" vertical="top" wrapText="1"/>
    </xf>
    <xf numFmtId="0" fontId="8" fillId="0" borderId="110" xfId="0" applyFont="1" applyBorder="1" applyAlignment="1">
      <alignment horizontal="left" vertical="top" wrapText="1"/>
    </xf>
    <xf numFmtId="0" fontId="25" fillId="0" borderId="61" xfId="0" applyFont="1" applyBorder="1" applyAlignment="1">
      <alignment horizontal="left" vertical="top" wrapText="1"/>
    </xf>
    <xf numFmtId="0" fontId="20" fillId="0" borderId="253" xfId="0" applyFont="1" applyBorder="1" applyAlignment="1">
      <alignment horizontal="left" vertical="top" wrapText="1"/>
    </xf>
    <xf numFmtId="0" fontId="24" fillId="0" borderId="31" xfId="0" applyFont="1" applyBorder="1" applyAlignment="1">
      <alignment horizontal="left" vertical="top"/>
    </xf>
    <xf numFmtId="0" fontId="24" fillId="0" borderId="33" xfId="0" applyFont="1" applyBorder="1" applyAlignment="1">
      <alignment horizontal="left" vertical="top"/>
    </xf>
    <xf numFmtId="0" fontId="104" fillId="0" borderId="32" xfId="0" applyFont="1" applyBorder="1" applyAlignment="1">
      <alignment horizontal="left" vertical="top" wrapText="1"/>
    </xf>
    <xf numFmtId="0" fontId="8" fillId="38" borderId="26" xfId="0" applyFont="1" applyFill="1" applyBorder="1" applyAlignment="1">
      <alignment vertical="center" wrapText="1"/>
    </xf>
    <xf numFmtId="0" fontId="118" fillId="0" borderId="195" xfId="0" applyFont="1" applyBorder="1" applyAlignment="1">
      <alignment horizontal="left" vertical="top" wrapText="1"/>
    </xf>
    <xf numFmtId="0" fontId="117" fillId="0" borderId="31" xfId="0" applyFont="1" applyBorder="1" applyAlignment="1">
      <alignment horizontal="left" vertical="top" wrapText="1"/>
    </xf>
    <xf numFmtId="0" fontId="8" fillId="38" borderId="26" xfId="0" applyFont="1" applyFill="1" applyBorder="1">
      <alignment vertical="center"/>
    </xf>
    <xf numFmtId="0" fontId="25" fillId="0" borderId="31" xfId="0" applyFont="1" applyBorder="1">
      <alignment vertical="center"/>
    </xf>
    <xf numFmtId="0" fontId="8" fillId="38" borderId="27" xfId="0" applyFont="1" applyFill="1" applyBorder="1" applyAlignment="1">
      <alignment vertical="center" wrapText="1"/>
    </xf>
    <xf numFmtId="0" fontId="117" fillId="0" borderId="32" xfId="0" applyFont="1" applyBorder="1" applyAlignment="1">
      <alignment horizontal="left" vertical="top" wrapText="1"/>
    </xf>
    <xf numFmtId="0" fontId="8" fillId="38" borderId="27" xfId="0" applyFont="1" applyFill="1" applyBorder="1">
      <alignment vertical="center"/>
    </xf>
    <xf numFmtId="0" fontId="25" fillId="0" borderId="32" xfId="0" applyFont="1" applyBorder="1">
      <alignment vertical="center"/>
    </xf>
    <xf numFmtId="0" fontId="8" fillId="38" borderId="110" xfId="0" applyFont="1" applyFill="1" applyBorder="1">
      <alignment vertical="center"/>
    </xf>
    <xf numFmtId="0" fontId="118" fillId="0" borderId="157" xfId="0" applyFont="1" applyBorder="1" applyAlignment="1">
      <alignment horizontal="left" vertical="top" wrapText="1"/>
    </xf>
    <xf numFmtId="0" fontId="117" fillId="0" borderId="112" xfId="0" applyFont="1" applyBorder="1" applyAlignment="1">
      <alignment horizontal="left" vertical="top" wrapText="1"/>
    </xf>
    <xf numFmtId="0" fontId="25" fillId="0" borderId="112" xfId="0" applyFont="1" applyBorder="1">
      <alignment vertical="center"/>
    </xf>
    <xf numFmtId="0" fontId="107" fillId="0" borderId="31" xfId="0" applyFont="1" applyBorder="1" applyAlignment="1">
      <alignment vertical="top" wrapText="1"/>
    </xf>
    <xf numFmtId="0" fontId="85" fillId="0" borderId="31" xfId="0" applyFont="1" applyBorder="1">
      <alignment vertical="center"/>
    </xf>
    <xf numFmtId="0" fontId="118" fillId="0" borderId="31" xfId="0" applyFont="1" applyBorder="1" applyAlignment="1">
      <alignment vertical="center" wrapText="1"/>
    </xf>
    <xf numFmtId="0" fontId="85" fillId="0" borderId="39" xfId="0" applyFont="1" applyBorder="1">
      <alignment vertical="center"/>
    </xf>
    <xf numFmtId="0" fontId="85" fillId="0" borderId="40" xfId="0" applyFont="1" applyBorder="1" applyAlignment="1">
      <alignment horizontal="center" vertical="center"/>
    </xf>
    <xf numFmtId="0" fontId="85" fillId="0" borderId="90" xfId="0" applyFont="1" applyBorder="1">
      <alignment vertical="center"/>
    </xf>
    <xf numFmtId="0" fontId="118" fillId="0" borderId="31" xfId="0" applyFont="1" applyBorder="1">
      <alignment vertical="center"/>
    </xf>
    <xf numFmtId="0" fontId="8" fillId="0" borderId="161" xfId="0" applyFont="1" applyBorder="1">
      <alignment vertical="center"/>
    </xf>
    <xf numFmtId="0" fontId="8" fillId="0" borderId="152" xfId="0" applyFont="1" applyBorder="1">
      <alignment vertical="center"/>
    </xf>
    <xf numFmtId="0" fontId="118" fillId="0" borderId="22" xfId="0" applyFont="1" applyBorder="1" applyAlignment="1">
      <alignment horizontal="left" vertical="top" wrapText="1"/>
    </xf>
    <xf numFmtId="0" fontId="107" fillId="0" borderId="17" xfId="0" applyFont="1" applyBorder="1" applyAlignment="1">
      <alignment vertical="top" wrapText="1"/>
    </xf>
    <xf numFmtId="0" fontId="85" fillId="0" borderId="17" xfId="0" applyFont="1" applyBorder="1">
      <alignment vertical="center"/>
    </xf>
    <xf numFmtId="0" fontId="118" fillId="0" borderId="17" xfId="0" applyFont="1" applyBorder="1" applyAlignment="1">
      <alignment vertical="center" wrapText="1"/>
    </xf>
    <xf numFmtId="0" fontId="85" fillId="0" borderId="249" xfId="0" applyFont="1" applyBorder="1">
      <alignment vertical="center"/>
    </xf>
    <xf numFmtId="0" fontId="85" fillId="0" borderId="72" xfId="0" applyFont="1" applyBorder="1" applyAlignment="1">
      <alignment horizontal="center" vertical="center"/>
    </xf>
    <xf numFmtId="0" fontId="85" fillId="0" borderId="79" xfId="0" applyFont="1" applyBorder="1">
      <alignment vertical="center"/>
    </xf>
    <xf numFmtId="0" fontId="118" fillId="0" borderId="17" xfId="0" applyFont="1" applyBorder="1">
      <alignment vertical="center"/>
    </xf>
    <xf numFmtId="0" fontId="107" fillId="0" borderId="17" xfId="0" applyFont="1" applyBorder="1">
      <alignment vertical="center"/>
    </xf>
    <xf numFmtId="0" fontId="107" fillId="0" borderId="33" xfId="0" applyFont="1" applyBorder="1" applyAlignment="1">
      <alignment vertical="top" wrapText="1"/>
    </xf>
    <xf numFmtId="0" fontId="25" fillId="0" borderId="33" xfId="0" applyFont="1" applyBorder="1">
      <alignment vertical="center"/>
    </xf>
    <xf numFmtId="0" fontId="25" fillId="0" borderId="16" xfId="0" applyFont="1" applyBorder="1" applyAlignment="1">
      <alignment horizontal="left" vertical="center" wrapText="1"/>
    </xf>
    <xf numFmtId="0" fontId="24" fillId="0" borderId="30" xfId="0" applyFont="1" applyBorder="1" applyAlignment="1">
      <alignment vertical="top" wrapText="1"/>
    </xf>
    <xf numFmtId="0" fontId="25" fillId="0" borderId="19" xfId="0" applyFont="1" applyBorder="1" applyAlignment="1">
      <alignment horizontal="left" vertical="top" wrapText="1"/>
    </xf>
    <xf numFmtId="0" fontId="20" fillId="0" borderId="15" xfId="0" applyFont="1" applyBorder="1" applyAlignment="1">
      <alignment vertical="center" wrapText="1"/>
    </xf>
    <xf numFmtId="0" fontId="104" fillId="0" borderId="15" xfId="0" applyFont="1" applyBorder="1" applyAlignment="1">
      <alignment horizontal="left" vertical="top" wrapText="1"/>
    </xf>
    <xf numFmtId="0" fontId="25" fillId="0" borderId="110" xfId="0" applyFont="1" applyBorder="1" applyAlignment="1">
      <alignment horizontal="left" vertical="top" wrapText="1"/>
    </xf>
    <xf numFmtId="0" fontId="25" fillId="0" borderId="110" xfId="0" applyFont="1" applyBorder="1" applyAlignment="1">
      <alignment vertical="top" wrapText="1"/>
    </xf>
    <xf numFmtId="0" fontId="25" fillId="0" borderId="32" xfId="0" applyFont="1" applyBorder="1" applyAlignment="1">
      <alignment vertical="top" wrapText="1"/>
    </xf>
    <xf numFmtId="0" fontId="104" fillId="0" borderId="33" xfId="0" applyFont="1" applyBorder="1" applyAlignment="1">
      <alignment horizontal="left" vertical="top" wrapText="1"/>
    </xf>
    <xf numFmtId="0" fontId="25" fillId="0" borderId="33" xfId="0" applyFont="1" applyBorder="1" applyAlignment="1">
      <alignment horizontal="left" vertical="top" wrapText="1"/>
    </xf>
    <xf numFmtId="0" fontId="25" fillId="0" borderId="26" xfId="0" applyFont="1" applyBorder="1" applyAlignment="1">
      <alignment horizontal="left" vertical="top" wrapText="1"/>
    </xf>
    <xf numFmtId="0" fontId="25" fillId="0" borderId="28" xfId="0" applyFont="1" applyBorder="1" applyAlignment="1">
      <alignment horizontal="left" vertical="top"/>
    </xf>
    <xf numFmtId="0" fontId="26" fillId="0" borderId="145" xfId="0" applyFont="1" applyBorder="1" applyAlignment="1">
      <alignment horizontal="left" vertical="center" wrapText="1"/>
    </xf>
    <xf numFmtId="0" fontId="0" fillId="24" borderId="16" xfId="49" applyFont="1" applyFill="1" applyBorder="1"/>
    <xf numFmtId="0" fontId="24" fillId="24" borderId="0" xfId="49" applyFont="1" applyFill="1"/>
    <xf numFmtId="0" fontId="0" fillId="0" borderId="145" xfId="63" applyFont="1" applyBorder="1" applyAlignment="1">
      <alignment horizontal="right" shrinkToFit="1"/>
    </xf>
    <xf numFmtId="38" fontId="24" fillId="0" borderId="206" xfId="62" applyFont="1" applyFill="1" applyBorder="1" applyAlignment="1">
      <alignment horizontal="right"/>
    </xf>
    <xf numFmtId="38" fontId="24" fillId="0" borderId="207" xfId="62" applyFont="1" applyFill="1" applyBorder="1" applyAlignment="1">
      <alignment horizontal="right"/>
    </xf>
    <xf numFmtId="38" fontId="24" fillId="0" borderId="260" xfId="62" applyFont="1" applyFill="1" applyBorder="1" applyAlignment="1">
      <alignment horizontal="right"/>
    </xf>
    <xf numFmtId="38" fontId="24" fillId="0" borderId="250" xfId="62" applyFont="1" applyFill="1" applyBorder="1" applyAlignment="1">
      <alignment horizontal="right"/>
    </xf>
    <xf numFmtId="38" fontId="24" fillId="0" borderId="261" xfId="62" applyFont="1" applyFill="1" applyBorder="1" applyAlignment="1">
      <alignment horizontal="right"/>
    </xf>
    <xf numFmtId="38" fontId="24" fillId="0" borderId="36" xfId="62" applyFont="1" applyFill="1" applyBorder="1" applyAlignment="1">
      <alignment horizontal="right"/>
    </xf>
    <xf numFmtId="38" fontId="24" fillId="0" borderId="37" xfId="62" applyFont="1" applyFill="1" applyBorder="1" applyAlignment="1">
      <alignment horizontal="right"/>
    </xf>
    <xf numFmtId="38" fontId="24" fillId="0" borderId="38" xfId="62" applyFont="1" applyFill="1" applyBorder="1" applyAlignment="1">
      <alignment horizontal="right"/>
    </xf>
    <xf numFmtId="38" fontId="24" fillId="0" borderId="89" xfId="62" applyFont="1" applyFill="1" applyBorder="1" applyAlignment="1">
      <alignment horizontal="right"/>
    </xf>
    <xf numFmtId="38" fontId="24" fillId="0" borderId="82" xfId="62" applyFont="1" applyFill="1" applyBorder="1" applyAlignment="1">
      <alignment horizontal="right"/>
    </xf>
    <xf numFmtId="38" fontId="24" fillId="34" borderId="42" xfId="62" applyFont="1" applyFill="1" applyBorder="1" applyAlignment="1">
      <alignment horizontal="right"/>
    </xf>
    <xf numFmtId="38" fontId="11" fillId="24" borderId="0" xfId="62" applyFont="1" applyFill="1" applyBorder="1" applyAlignment="1">
      <alignment vertical="top" wrapText="1"/>
    </xf>
    <xf numFmtId="0" fontId="0" fillId="24" borderId="153" xfId="72" applyFont="1" applyFill="1" applyBorder="1"/>
    <xf numFmtId="0" fontId="8" fillId="24" borderId="106" xfId="72" applyFill="1" applyBorder="1"/>
    <xf numFmtId="0" fontId="0" fillId="24" borderId="106" xfId="72" applyFont="1" applyFill="1" applyBorder="1"/>
    <xf numFmtId="0" fontId="8" fillId="24" borderId="28" xfId="72" applyFill="1" applyBorder="1"/>
    <xf numFmtId="0" fontId="8" fillId="24" borderId="0" xfId="72" applyFill="1" applyAlignment="1">
      <alignment horizontal="left" vertical="top" wrapText="1"/>
    </xf>
    <xf numFmtId="0" fontId="8" fillId="24" borderId="60" xfId="72" applyFill="1" applyBorder="1"/>
    <xf numFmtId="0" fontId="8" fillId="24" borderId="16" xfId="72" applyFill="1" applyBorder="1"/>
    <xf numFmtId="0" fontId="8" fillId="24" borderId="22" xfId="72" applyFill="1" applyBorder="1"/>
    <xf numFmtId="0" fontId="8" fillId="24" borderId="29" xfId="72" applyFill="1" applyBorder="1"/>
    <xf numFmtId="0" fontId="8" fillId="24" borderId="24" xfId="72" applyFill="1" applyBorder="1"/>
    <xf numFmtId="38" fontId="11" fillId="24" borderId="0" xfId="62" applyFont="1" applyFill="1" applyAlignment="1">
      <alignment vertical="top" wrapText="1"/>
    </xf>
    <xf numFmtId="0" fontId="0" fillId="0" borderId="161" xfId="0" applyBorder="1">
      <alignment vertical="center"/>
    </xf>
    <xf numFmtId="0" fontId="20" fillId="0" borderId="106" xfId="0" applyFont="1" applyBorder="1" applyAlignment="1">
      <alignment horizontal="left" vertical="top" wrapText="1"/>
    </xf>
    <xf numFmtId="0" fontId="117" fillId="0" borderId="33" xfId="0" applyFont="1" applyBorder="1" applyAlignment="1">
      <alignment horizontal="left" vertical="center" wrapText="1"/>
    </xf>
    <xf numFmtId="0" fontId="104" fillId="0" borderId="33" xfId="0" applyFont="1" applyBorder="1" applyAlignment="1">
      <alignment horizontal="left" vertical="center" wrapText="1"/>
    </xf>
    <xf numFmtId="0" fontId="25" fillId="0" borderId="299" xfId="0" applyFont="1" applyBorder="1" applyAlignment="1">
      <alignment horizontal="left" vertical="top" wrapText="1"/>
    </xf>
    <xf numFmtId="185" fontId="0" fillId="0" borderId="0" xfId="60" applyNumberFormat="1" applyFont="1" applyAlignment="1">
      <alignment shrinkToFit="1"/>
    </xf>
    <xf numFmtId="0" fontId="8" fillId="0" borderId="60" xfId="60" applyBorder="1"/>
    <xf numFmtId="0" fontId="8" fillId="35" borderId="153" xfId="60" applyFill="1" applyBorder="1"/>
    <xf numFmtId="0" fontId="8" fillId="35" borderId="28" xfId="60" applyFill="1" applyBorder="1"/>
    <xf numFmtId="0" fontId="0" fillId="0" borderId="202" xfId="60" applyFont="1" applyBorder="1" applyAlignment="1">
      <alignment vertical="center"/>
    </xf>
    <xf numFmtId="184" fontId="8" fillId="34" borderId="161" xfId="60" applyNumberFormat="1" applyFill="1" applyBorder="1" applyAlignment="1">
      <alignment horizontal="center" vertical="center"/>
    </xf>
    <xf numFmtId="0" fontId="0" fillId="0" borderId="161" xfId="0" applyBorder="1" applyAlignment="1">
      <alignment horizontal="center" vertical="center"/>
    </xf>
    <xf numFmtId="38" fontId="64" fillId="0" borderId="149" xfId="61" applyFont="1" applyBorder="1"/>
    <xf numFmtId="180" fontId="0" fillId="0" borderId="172" xfId="0" applyNumberFormat="1" applyBorder="1">
      <alignment vertical="center"/>
    </xf>
    <xf numFmtId="187" fontId="8" fillId="34" borderId="161" xfId="60" applyNumberFormat="1" applyFill="1" applyBorder="1" applyAlignment="1">
      <alignment horizontal="center" vertical="center"/>
    </xf>
    <xf numFmtId="38" fontId="8" fillId="34" borderId="110" xfId="61" applyFill="1" applyBorder="1"/>
    <xf numFmtId="0" fontId="0" fillId="0" borderId="161" xfId="0" applyBorder="1" applyAlignment="1">
      <alignment horizontal="left" vertical="center"/>
    </xf>
    <xf numFmtId="38" fontId="8" fillId="34" borderId="32" xfId="61" applyFill="1" applyBorder="1"/>
    <xf numFmtId="38" fontId="8" fillId="34" borderId="182" xfId="61" applyFill="1" applyBorder="1"/>
    <xf numFmtId="0" fontId="0" fillId="0" borderId="32" xfId="60" applyFont="1" applyBorder="1" applyAlignment="1">
      <alignment horizontal="center"/>
    </xf>
    <xf numFmtId="0" fontId="15" fillId="0" borderId="110" xfId="0" applyFont="1" applyBorder="1" applyAlignment="1">
      <alignment horizontal="left" vertical="top" wrapText="1"/>
    </xf>
    <xf numFmtId="0" fontId="173" fillId="0" borderId="53" xfId="0" applyFont="1" applyBorder="1" applyAlignment="1">
      <alignment horizontal="center" vertical="center" wrapText="1"/>
    </xf>
    <xf numFmtId="0" fontId="20" fillId="0" borderId="61" xfId="0" applyFont="1" applyBorder="1" applyAlignment="1">
      <alignment horizontal="left" vertical="top" wrapText="1"/>
    </xf>
    <xf numFmtId="0" fontId="15" fillId="0" borderId="32" xfId="0" applyFont="1" applyBorder="1" applyAlignment="1">
      <alignment horizontal="left" vertical="top" wrapText="1"/>
    </xf>
    <xf numFmtId="0" fontId="173" fillId="0" borderId="37" xfId="0" applyFont="1" applyBorder="1" applyAlignment="1">
      <alignment horizontal="center" vertical="center" wrapText="1"/>
    </xf>
    <xf numFmtId="185" fontId="9" fillId="24" borderId="0" xfId="49" applyNumberFormat="1" applyFill="1" applyAlignment="1">
      <alignment horizontal="right" shrinkToFit="1"/>
    </xf>
    <xf numFmtId="0" fontId="0" fillId="24" borderId="16" xfId="63" applyFont="1" applyFill="1" applyBorder="1" applyAlignment="1">
      <alignment horizontal="left" shrinkToFit="1"/>
    </xf>
    <xf numFmtId="38" fontId="24" fillId="0" borderId="98" xfId="35" applyFont="1" applyFill="1" applyBorder="1" applyAlignment="1">
      <alignment horizontal="right" shrinkToFit="1"/>
    </xf>
    <xf numFmtId="38" fontId="24" fillId="0" borderId="122" xfId="35" applyFont="1" applyFill="1" applyBorder="1" applyAlignment="1">
      <alignment horizontal="right" shrinkToFit="1"/>
    </xf>
    <xf numFmtId="38" fontId="24" fillId="0" borderId="123" xfId="35" applyFont="1" applyFill="1" applyBorder="1" applyAlignment="1">
      <alignment horizontal="right" shrinkToFit="1"/>
    </xf>
    <xf numFmtId="38" fontId="24" fillId="0" borderId="124" xfId="35" applyFont="1" applyFill="1" applyBorder="1" applyAlignment="1">
      <alignment horizontal="right" shrinkToFit="1"/>
    </xf>
    <xf numFmtId="38" fontId="24" fillId="0" borderId="125" xfId="35" applyFont="1" applyFill="1" applyBorder="1" applyAlignment="1">
      <alignment horizontal="right" shrinkToFit="1"/>
    </xf>
    <xf numFmtId="38" fontId="24" fillId="0" borderId="138" xfId="35" applyFont="1" applyFill="1" applyBorder="1" applyAlignment="1">
      <alignment horizontal="center" vertical="center" shrinkToFit="1"/>
    </xf>
    <xf numFmtId="38" fontId="24" fillId="24" borderId="56" xfId="35" applyFont="1" applyFill="1" applyBorder="1" applyAlignment="1">
      <alignment horizontal="right" shrinkToFit="1"/>
    </xf>
    <xf numFmtId="38" fontId="24" fillId="24" borderId="47" xfId="35" applyFont="1" applyFill="1" applyBorder="1" applyAlignment="1">
      <alignment horizontal="right" shrinkToFit="1"/>
    </xf>
    <xf numFmtId="38" fontId="24" fillId="24" borderId="48" xfId="35" applyFont="1" applyFill="1" applyBorder="1" applyAlignment="1">
      <alignment horizontal="right" shrinkToFit="1"/>
    </xf>
    <xf numFmtId="38" fontId="24" fillId="24" borderId="93" xfId="35" applyFont="1" applyFill="1" applyBorder="1" applyAlignment="1">
      <alignment horizontal="right" shrinkToFit="1"/>
    </xf>
    <xf numFmtId="38" fontId="24" fillId="24" borderId="84" xfId="35" applyFont="1" applyFill="1" applyBorder="1" applyAlignment="1">
      <alignment horizontal="right" shrinkToFit="1"/>
    </xf>
    <xf numFmtId="38" fontId="24" fillId="24" borderId="139" xfId="35" applyFont="1" applyFill="1" applyBorder="1" applyAlignment="1">
      <alignment horizontal="center" vertical="center" shrinkToFit="1"/>
    </xf>
    <xf numFmtId="38" fontId="24" fillId="24" borderId="45" xfId="35" applyFont="1" applyFill="1" applyBorder="1" applyAlignment="1">
      <alignment horizontal="right" shrinkToFit="1"/>
    </xf>
    <xf numFmtId="38" fontId="24" fillId="24" borderId="46" xfId="35" applyFont="1" applyFill="1" applyBorder="1" applyAlignment="1">
      <alignment horizontal="right" shrinkToFit="1"/>
    </xf>
    <xf numFmtId="38" fontId="24" fillId="24" borderId="55" xfId="35" applyFont="1" applyFill="1" applyBorder="1" applyAlignment="1">
      <alignment horizontal="right" shrinkToFit="1"/>
    </xf>
    <xf numFmtId="38" fontId="24" fillId="24" borderId="92" xfId="35" applyFont="1" applyFill="1" applyBorder="1" applyAlignment="1">
      <alignment horizontal="right" shrinkToFit="1"/>
    </xf>
    <xf numFmtId="38" fontId="24" fillId="24" borderId="83" xfId="35" applyFont="1" applyFill="1" applyBorder="1" applyAlignment="1">
      <alignment horizontal="right" shrinkToFit="1"/>
    </xf>
    <xf numFmtId="38" fontId="24" fillId="24" borderId="140" xfId="35" applyFont="1" applyFill="1" applyBorder="1" applyAlignment="1">
      <alignment horizontal="center" vertical="center" shrinkToFit="1"/>
    </xf>
    <xf numFmtId="38" fontId="24" fillId="0" borderId="39" xfId="35" applyFont="1" applyFill="1" applyBorder="1" applyAlignment="1">
      <alignment horizontal="right" shrinkToFit="1"/>
    </xf>
    <xf numFmtId="38" fontId="24" fillId="0" borderId="40" xfId="35" applyFont="1" applyFill="1" applyBorder="1" applyAlignment="1">
      <alignment horizontal="right" shrinkToFit="1"/>
    </xf>
    <xf numFmtId="38" fontId="24" fillId="0" borderId="41" xfId="35" applyFont="1" applyFill="1" applyBorder="1" applyAlignment="1">
      <alignment horizontal="right" shrinkToFit="1"/>
    </xf>
    <xf numFmtId="38" fontId="24" fillId="0" borderId="90" xfId="35" applyFont="1" applyFill="1" applyBorder="1" applyAlignment="1">
      <alignment horizontal="right" shrinkToFit="1"/>
    </xf>
    <xf numFmtId="38" fontId="24" fillId="0" borderId="66" xfId="35" applyFont="1" applyFill="1" applyBorder="1" applyAlignment="1">
      <alignment horizontal="right" shrinkToFit="1"/>
    </xf>
    <xf numFmtId="38" fontId="24" fillId="0" borderId="140" xfId="35" applyFont="1" applyFill="1" applyBorder="1" applyAlignment="1">
      <alignment horizontal="center" vertical="center" shrinkToFit="1"/>
    </xf>
    <xf numFmtId="38" fontId="24" fillId="24" borderId="49" xfId="35" applyFont="1" applyFill="1" applyBorder="1" applyAlignment="1">
      <alignment horizontal="right" shrinkToFit="1"/>
    </xf>
    <xf numFmtId="38" fontId="24" fillId="24" borderId="50" xfId="35" applyFont="1" applyFill="1" applyBorder="1" applyAlignment="1">
      <alignment horizontal="right" shrinkToFit="1"/>
    </xf>
    <xf numFmtId="38" fontId="24" fillId="24" borderId="94" xfId="35" applyFont="1" applyFill="1" applyBorder="1" applyAlignment="1">
      <alignment horizontal="right" shrinkToFit="1"/>
    </xf>
    <xf numFmtId="38" fontId="24" fillId="24" borderId="95" xfId="35" applyFont="1" applyFill="1" applyBorder="1" applyAlignment="1">
      <alignment horizontal="right" shrinkToFit="1"/>
    </xf>
    <xf numFmtId="38" fontId="24" fillId="24" borderId="85" xfId="35" applyFont="1" applyFill="1" applyBorder="1" applyAlignment="1">
      <alignment horizontal="right" shrinkToFit="1"/>
    </xf>
    <xf numFmtId="9" fontId="24" fillId="24" borderId="141" xfId="28" applyFont="1" applyFill="1" applyBorder="1" applyAlignment="1">
      <alignment horizontal="center" vertical="center" shrinkToFit="1"/>
    </xf>
    <xf numFmtId="0" fontId="174" fillId="0" borderId="0" xfId="0" applyFont="1">
      <alignment vertical="center"/>
    </xf>
    <xf numFmtId="0" fontId="174" fillId="24" borderId="0" xfId="52" applyFont="1" applyFill="1"/>
    <xf numFmtId="0" fontId="175" fillId="24" borderId="0" xfId="29" applyFont="1" applyFill="1" applyAlignment="1" applyProtection="1">
      <alignment vertical="center"/>
    </xf>
    <xf numFmtId="0" fontId="176" fillId="24" borderId="0" xfId="52" applyFont="1" applyFill="1" applyAlignment="1">
      <alignment vertical="center"/>
    </xf>
    <xf numFmtId="0" fontId="8" fillId="0" borderId="26" xfId="67" applyBorder="1" applyAlignment="1">
      <alignment horizontal="left" vertical="center" shrinkToFit="1"/>
    </xf>
    <xf numFmtId="49" fontId="39" fillId="0" borderId="31" xfId="67" applyNumberFormat="1" applyFont="1" applyBorder="1" applyAlignment="1">
      <alignment horizontal="right" vertical="center"/>
    </xf>
    <xf numFmtId="0" fontId="8" fillId="0" borderId="17" xfId="67" applyBorder="1" applyAlignment="1">
      <alignment horizontal="left" vertical="center" shrinkToFit="1"/>
    </xf>
    <xf numFmtId="49" fontId="39" fillId="0" borderId="33" xfId="67" applyNumberFormat="1" applyFont="1" applyBorder="1" applyAlignment="1">
      <alignment horizontal="right" vertical="center"/>
    </xf>
    <xf numFmtId="0" fontId="0" fillId="24" borderId="0" xfId="52" applyFont="1" applyFill="1" applyAlignment="1">
      <alignment horizontal="center"/>
    </xf>
    <xf numFmtId="0" fontId="8" fillId="24" borderId="0" xfId="52" applyFont="1" applyFill="1" applyAlignment="1">
      <alignment horizontal="center"/>
    </xf>
    <xf numFmtId="0" fontId="64" fillId="39" borderId="18" xfId="0" applyFont="1" applyFill="1" applyBorder="1">
      <alignment vertical="center"/>
    </xf>
    <xf numFmtId="0" fontId="64" fillId="39" borderId="19" xfId="0" applyFont="1" applyFill="1" applyBorder="1">
      <alignment vertical="center"/>
    </xf>
    <xf numFmtId="0" fontId="154" fillId="24" borderId="60" xfId="72" applyFont="1" applyFill="1" applyBorder="1" applyAlignment="1">
      <alignment vertical="top" wrapText="1"/>
    </xf>
    <xf numFmtId="38" fontId="11" fillId="24" borderId="60" xfId="62" applyFont="1" applyFill="1" applyBorder="1" applyAlignment="1">
      <alignment vertical="top" wrapText="1"/>
    </xf>
    <xf numFmtId="0" fontId="20" fillId="0" borderId="60" xfId="47" applyFont="1" applyBorder="1" applyAlignment="1">
      <alignment vertical="top"/>
    </xf>
    <xf numFmtId="0" fontId="20" fillId="0" borderId="28" xfId="47" applyFont="1" applyBorder="1" applyAlignment="1">
      <alignment horizontal="right" vertical="top"/>
    </xf>
    <xf numFmtId="0" fontId="20" fillId="0" borderId="22" xfId="47" applyFont="1" applyBorder="1" applyAlignment="1">
      <alignment horizontal="left" vertical="top"/>
    </xf>
    <xf numFmtId="0" fontId="20" fillId="0" borderId="29" xfId="47" applyFont="1" applyBorder="1" applyAlignment="1">
      <alignment horizontal="left" vertical="top"/>
    </xf>
    <xf numFmtId="0" fontId="20" fillId="0" borderId="24" xfId="47" applyFont="1" applyBorder="1" applyAlignment="1">
      <alignment horizontal="right" vertical="top"/>
    </xf>
    <xf numFmtId="0" fontId="20" fillId="0" borderId="15" xfId="47" applyFont="1" applyBorder="1" applyAlignment="1">
      <alignment horizontal="center" vertical="top" shrinkToFit="1"/>
    </xf>
    <xf numFmtId="38" fontId="20" fillId="0" borderId="15" xfId="35" applyFont="1" applyFill="1" applyBorder="1" applyAlignment="1">
      <alignment horizontal="right" vertical="top"/>
    </xf>
    <xf numFmtId="186" fontId="20" fillId="0" borderId="15" xfId="35" applyNumberFormat="1" applyFont="1" applyFill="1" applyBorder="1" applyAlignment="1">
      <alignment horizontal="right" vertical="top"/>
    </xf>
    <xf numFmtId="38" fontId="20" fillId="0" borderId="114" xfId="35" applyFont="1" applyFill="1" applyBorder="1" applyAlignment="1">
      <alignment horizontal="right"/>
    </xf>
    <xf numFmtId="0" fontId="104" fillId="0" borderId="108" xfId="0" applyFont="1" applyBorder="1" applyAlignment="1">
      <alignment horizontal="justify"/>
    </xf>
    <xf numFmtId="38" fontId="20" fillId="0" borderId="19" xfId="35" applyFont="1" applyFill="1" applyBorder="1" applyAlignment="1">
      <alignment horizontal="right"/>
    </xf>
    <xf numFmtId="176" fontId="104" fillId="0" borderId="19" xfId="35" applyNumberFormat="1" applyFont="1" applyFill="1" applyBorder="1" applyAlignment="1">
      <alignment horizontal="right"/>
    </xf>
    <xf numFmtId="38" fontId="104" fillId="0" borderId="0" xfId="35" applyFont="1" applyFill="1" applyBorder="1" applyAlignment="1"/>
    <xf numFmtId="38" fontId="104" fillId="0" borderId="0" xfId="35" applyFont="1" applyFill="1" applyBorder="1" applyAlignment="1">
      <alignment horizontal="center"/>
    </xf>
    <xf numFmtId="38" fontId="20" fillId="0" borderId="35" xfId="35" applyFont="1" applyFill="1" applyBorder="1" applyAlignment="1">
      <alignment horizontal="right"/>
    </xf>
    <xf numFmtId="38" fontId="20" fillId="0" borderId="62" xfId="35" applyFont="1" applyFill="1" applyBorder="1" applyAlignment="1">
      <alignment horizontal="right"/>
    </xf>
    <xf numFmtId="38" fontId="20" fillId="0" borderId="24" xfId="35" applyFont="1" applyFill="1" applyBorder="1" applyAlignment="1">
      <alignment horizontal="right"/>
    </xf>
    <xf numFmtId="38" fontId="20" fillId="0" borderId="15" xfId="35" applyFont="1" applyFill="1" applyBorder="1" applyAlignment="1">
      <alignment horizontal="right" wrapText="1"/>
    </xf>
    <xf numFmtId="178" fontId="104" fillId="0" borderId="0" xfId="47" applyNumberFormat="1" applyFont="1" applyAlignment="1">
      <alignment horizontal="center"/>
    </xf>
    <xf numFmtId="38" fontId="20" fillId="0" borderId="31" xfId="35" applyFont="1" applyFill="1" applyBorder="1" applyAlignment="1">
      <alignment horizontal="right" vertical="top"/>
    </xf>
    <xf numFmtId="38" fontId="20" fillId="0" borderId="32" xfId="35" applyFont="1" applyFill="1" applyBorder="1" applyAlignment="1">
      <alignment horizontal="right" vertical="top"/>
    </xf>
    <xf numFmtId="38" fontId="20" fillId="0" borderId="27" xfId="35" applyFont="1" applyFill="1" applyBorder="1" applyAlignment="1">
      <alignment horizontal="right" vertical="top"/>
    </xf>
    <xf numFmtId="0" fontId="0" fillId="0" borderId="0" xfId="47" applyFont="1"/>
    <xf numFmtId="0" fontId="0" fillId="0" borderId="0" xfId="0" applyAlignment="1">
      <alignment horizontal="center" vertical="top" wrapText="1"/>
    </xf>
    <xf numFmtId="0" fontId="37" fillId="0" borderId="78" xfId="0" applyFont="1" applyBorder="1" applyAlignment="1">
      <alignment horizontal="center" vertical="center"/>
    </xf>
    <xf numFmtId="0" fontId="17" fillId="0" borderId="78" xfId="0" applyFont="1" applyBorder="1" applyAlignment="1">
      <alignment horizontal="center" vertical="center" textRotation="255"/>
    </xf>
    <xf numFmtId="0" fontId="152" fillId="0" borderId="333" xfId="0" applyFont="1" applyBorder="1" applyAlignment="1">
      <alignment horizontal="left" vertical="center" wrapText="1" readingOrder="1"/>
    </xf>
    <xf numFmtId="0" fontId="152" fillId="0" borderId="332" xfId="0" applyFont="1" applyBorder="1" applyAlignment="1">
      <alignment horizontal="left" vertical="center" wrapText="1" readingOrder="1"/>
    </xf>
    <xf numFmtId="0" fontId="0" fillId="0" borderId="242" xfId="0" applyBorder="1" applyAlignment="1">
      <alignment horizontal="left" vertical="center" wrapText="1"/>
    </xf>
    <xf numFmtId="0" fontId="0" fillId="0" borderId="200" xfId="0" applyBorder="1" applyAlignment="1">
      <alignment horizontal="left" vertical="center" wrapText="1"/>
    </xf>
    <xf numFmtId="0" fontId="0" fillId="0" borderId="78" xfId="0" applyBorder="1" applyAlignment="1">
      <alignment horizontal="left" vertical="center" wrapText="1"/>
    </xf>
    <xf numFmtId="0" fontId="152" fillId="0" borderId="0" xfId="0" applyFont="1" applyAlignment="1">
      <alignment horizontal="left" vertical="center" wrapText="1" readingOrder="1"/>
    </xf>
    <xf numFmtId="0" fontId="8" fillId="24" borderId="153" xfId="52" applyFont="1" applyFill="1" applyBorder="1" applyAlignment="1">
      <alignment horizontal="left"/>
    </xf>
    <xf numFmtId="0" fontId="8" fillId="24" borderId="60" xfId="52" applyFont="1" applyFill="1" applyBorder="1" applyAlignment="1">
      <alignment horizontal="left"/>
    </xf>
    <xf numFmtId="0" fontId="8" fillId="0" borderId="17" xfId="60" applyBorder="1"/>
    <xf numFmtId="177" fontId="0" fillId="0" borderId="0" xfId="57" applyNumberFormat="1" applyFont="1" applyAlignment="1">
      <alignment horizontal="left" vertical="center"/>
    </xf>
    <xf numFmtId="0" fontId="20" fillId="0" borderId="26" xfId="0" applyFont="1" applyBorder="1" applyAlignment="1">
      <alignment vertical="center" wrapText="1"/>
    </xf>
    <xf numFmtId="0" fontId="20" fillId="0" borderId="26" xfId="0" applyFont="1" applyBorder="1" applyAlignment="1">
      <alignment horizontal="left" vertical="top"/>
    </xf>
    <xf numFmtId="0" fontId="20" fillId="0" borderId="248" xfId="0" applyFont="1" applyBorder="1" applyAlignment="1">
      <alignment horizontal="left" vertical="top"/>
    </xf>
    <xf numFmtId="0" fontId="173" fillId="0" borderId="74" xfId="0" applyFont="1" applyBorder="1" applyAlignment="1">
      <alignment horizontal="left" vertical="top"/>
    </xf>
    <xf numFmtId="0" fontId="20" fillId="0" borderId="107" xfId="0" applyFont="1" applyBorder="1" applyAlignment="1">
      <alignment horizontal="left" vertical="top"/>
    </xf>
    <xf numFmtId="0" fontId="20" fillId="0" borderId="15" xfId="0" applyFont="1" applyBorder="1" applyAlignment="1">
      <alignment horizontal="left" vertical="top"/>
    </xf>
    <xf numFmtId="0" fontId="20" fillId="0" borderId="28" xfId="0" applyFont="1" applyBorder="1" applyAlignment="1">
      <alignment horizontal="left" vertical="top" wrapText="1"/>
    </xf>
    <xf numFmtId="0" fontId="20" fillId="0" borderId="28" xfId="0" applyFont="1" applyBorder="1" applyAlignment="1">
      <alignment horizontal="left" vertical="top"/>
    </xf>
    <xf numFmtId="0" fontId="64" fillId="24" borderId="0" xfId="72" applyFont="1" applyFill="1"/>
    <xf numFmtId="38" fontId="64" fillId="0" borderId="22" xfId="62" applyFont="1" applyBorder="1">
      <alignment vertical="center"/>
    </xf>
    <xf numFmtId="38" fontId="86" fillId="24" borderId="0" xfId="62" applyFont="1" applyFill="1" applyAlignment="1">
      <alignment horizontal="right" vertical="top" wrapText="1"/>
    </xf>
    <xf numFmtId="0" fontId="127" fillId="36" borderId="0" xfId="29" applyFont="1" applyFill="1" applyAlignment="1" applyProtection="1">
      <alignment horizontal="center" vertical="center"/>
    </xf>
    <xf numFmtId="0" fontId="24" fillId="38" borderId="0" xfId="0" applyFont="1" applyFill="1" applyAlignment="1">
      <alignment vertical="center" wrapText="1"/>
    </xf>
    <xf numFmtId="0" fontId="20" fillId="35" borderId="214" xfId="63" applyFont="1" applyFill="1" applyBorder="1" applyAlignment="1">
      <alignment horizontal="left" vertical="center" wrapText="1"/>
    </xf>
    <xf numFmtId="0" fontId="64" fillId="0" borderId="106" xfId="47" applyFont="1" applyBorder="1"/>
    <xf numFmtId="0" fontId="6" fillId="0" borderId="0" xfId="75">
      <alignment vertical="center"/>
    </xf>
    <xf numFmtId="0" fontId="5" fillId="0" borderId="0" xfId="77">
      <alignment vertical="center"/>
    </xf>
    <xf numFmtId="0" fontId="178" fillId="0" borderId="0" xfId="77" applyFont="1">
      <alignment vertical="center"/>
    </xf>
    <xf numFmtId="0" fontId="179" fillId="0" borderId="0" xfId="77" applyFont="1">
      <alignment vertical="center"/>
    </xf>
    <xf numFmtId="0" fontId="180" fillId="0" borderId="0" xfId="78">
      <alignment vertical="center"/>
    </xf>
    <xf numFmtId="0" fontId="4" fillId="0" borderId="0" xfId="79">
      <alignment vertical="center"/>
    </xf>
    <xf numFmtId="0" fontId="182" fillId="0" borderId="0" xfId="79" applyFont="1">
      <alignment vertical="center"/>
    </xf>
    <xf numFmtId="0" fontId="178" fillId="0" borderId="0" xfId="79" applyFont="1">
      <alignment vertical="center"/>
    </xf>
    <xf numFmtId="0" fontId="183" fillId="0" borderId="0" xfId="79" applyFont="1">
      <alignment vertical="center"/>
    </xf>
    <xf numFmtId="0" fontId="184" fillId="0" borderId="0" xfId="79" applyFont="1" applyAlignment="1">
      <alignment horizontal="right" vertical="center"/>
    </xf>
    <xf numFmtId="0" fontId="185" fillId="0" borderId="0" xfId="79" applyFont="1">
      <alignment vertical="center"/>
    </xf>
    <xf numFmtId="0" fontId="4" fillId="0" borderId="301" xfId="79" applyBorder="1">
      <alignment vertical="center"/>
    </xf>
    <xf numFmtId="0" fontId="4" fillId="0" borderId="20" xfId="79" applyBorder="1" applyAlignment="1">
      <alignment horizontal="center" vertical="center" wrapText="1"/>
    </xf>
    <xf numFmtId="0" fontId="4" fillId="0" borderId="12" xfId="79" applyBorder="1" applyAlignment="1">
      <alignment horizontal="center" vertical="center" wrapText="1"/>
    </xf>
    <xf numFmtId="0" fontId="4" fillId="0" borderId="0" xfId="79" applyAlignment="1">
      <alignment vertical="center" wrapText="1"/>
    </xf>
    <xf numFmtId="0" fontId="4" fillId="0" borderId="23" xfId="79" applyBorder="1" applyAlignment="1">
      <alignment horizontal="center" vertical="center" wrapText="1"/>
    </xf>
    <xf numFmtId="0" fontId="157" fillId="0" borderId="17" xfId="79" applyFont="1" applyBorder="1">
      <alignment vertical="center"/>
    </xf>
    <xf numFmtId="0" fontId="157" fillId="0" borderId="17" xfId="79" applyFont="1" applyBorder="1" applyAlignment="1">
      <alignment horizontal="right" vertical="center"/>
    </xf>
    <xf numFmtId="0" fontId="4" fillId="0" borderId="17" xfId="79" applyBorder="1" applyAlignment="1">
      <alignment horizontal="center" vertical="center"/>
    </xf>
    <xf numFmtId="0" fontId="4" fillId="0" borderId="339" xfId="79" applyBorder="1" applyAlignment="1">
      <alignment horizontal="center" vertical="center"/>
    </xf>
    <xf numFmtId="0" fontId="4" fillId="0" borderId="15" xfId="79" applyBorder="1">
      <alignment vertical="center"/>
    </xf>
    <xf numFmtId="0" fontId="4" fillId="0" borderId="15" xfId="79" applyBorder="1" applyAlignment="1">
      <alignment horizontal="center" vertical="center"/>
    </xf>
    <xf numFmtId="0" fontId="4" fillId="0" borderId="231" xfId="79" applyBorder="1" applyAlignment="1">
      <alignment horizontal="center" vertical="center"/>
    </xf>
    <xf numFmtId="0" fontId="4" fillId="0" borderId="217" xfId="79" applyBorder="1" applyAlignment="1">
      <alignment horizontal="center" vertical="center"/>
    </xf>
    <xf numFmtId="0" fontId="4" fillId="0" borderId="20" xfId="79" applyBorder="1">
      <alignment vertical="center"/>
    </xf>
    <xf numFmtId="0" fontId="4" fillId="0" borderId="20" xfId="79" applyBorder="1" applyAlignment="1">
      <alignment horizontal="center" vertical="center"/>
    </xf>
    <xf numFmtId="0" fontId="4" fillId="0" borderId="116" xfId="79" applyBorder="1" applyAlignment="1">
      <alignment horizontal="center" vertical="center" wrapText="1"/>
    </xf>
    <xf numFmtId="0" fontId="157" fillId="0" borderId="192" xfId="79" applyFont="1" applyBorder="1">
      <alignment vertical="center"/>
    </xf>
    <xf numFmtId="0" fontId="4" fillId="0" borderId="17" xfId="79" applyBorder="1">
      <alignment vertical="center"/>
    </xf>
    <xf numFmtId="0" fontId="4" fillId="0" borderId="26" xfId="79" applyBorder="1">
      <alignment vertical="center"/>
    </xf>
    <xf numFmtId="0" fontId="4" fillId="0" borderId="26" xfId="79" applyBorder="1" applyAlignment="1">
      <alignment horizontal="center" vertical="center"/>
    </xf>
    <xf numFmtId="0" fontId="4" fillId="0" borderId="192" xfId="79" applyBorder="1">
      <alignment vertical="center"/>
    </xf>
    <xf numFmtId="0" fontId="4" fillId="0" borderId="192" xfId="79" applyBorder="1" applyAlignment="1">
      <alignment horizontal="center" vertical="center"/>
    </xf>
    <xf numFmtId="0" fontId="4" fillId="0" borderId="101" xfId="79" applyBorder="1">
      <alignment vertical="center"/>
    </xf>
    <xf numFmtId="0" fontId="4" fillId="0" borderId="65" xfId="79" applyBorder="1" applyAlignment="1">
      <alignment horizontal="right"/>
    </xf>
    <xf numFmtId="0" fontId="4" fillId="0" borderId="172" xfId="79" applyBorder="1">
      <alignment vertical="center"/>
    </xf>
    <xf numFmtId="0" fontId="4" fillId="0" borderId="0" xfId="79" applyAlignment="1">
      <alignment horizontal="right" vertical="center"/>
    </xf>
    <xf numFmtId="0" fontId="4" fillId="0" borderId="102" xfId="79" applyBorder="1">
      <alignment vertical="center"/>
    </xf>
    <xf numFmtId="0" fontId="4" fillId="0" borderId="10" xfId="79" applyBorder="1" applyAlignment="1">
      <alignment horizontal="right" vertical="top"/>
    </xf>
    <xf numFmtId="0" fontId="82" fillId="0" borderId="0" xfId="80">
      <alignment vertical="center"/>
    </xf>
    <xf numFmtId="0" fontId="38" fillId="0" borderId="0" xfId="80" applyFont="1">
      <alignment vertical="center"/>
    </xf>
    <xf numFmtId="0" fontId="38" fillId="0" borderId="0" xfId="80" applyFont="1" applyAlignment="1">
      <alignment horizontal="center" vertical="center"/>
    </xf>
    <xf numFmtId="0" fontId="38" fillId="0" borderId="153" xfId="80" applyFont="1" applyBorder="1">
      <alignment vertical="center"/>
    </xf>
    <xf numFmtId="0" fontId="38" fillId="0" borderId="106" xfId="80" applyFont="1" applyBorder="1">
      <alignment vertical="center"/>
    </xf>
    <xf numFmtId="0" fontId="38" fillId="0" borderId="106" xfId="80" applyFont="1" applyBorder="1" applyAlignment="1">
      <alignment horizontal="center" vertical="center"/>
    </xf>
    <xf numFmtId="0" fontId="38" fillId="0" borderId="28" xfId="80" applyFont="1" applyBorder="1">
      <alignment vertical="center"/>
    </xf>
    <xf numFmtId="0" fontId="38" fillId="0" borderId="60" xfId="80" applyFont="1" applyBorder="1">
      <alignment vertical="center"/>
    </xf>
    <xf numFmtId="0" fontId="38" fillId="0" borderId="16" xfId="80" applyFont="1" applyBorder="1">
      <alignment vertical="center"/>
    </xf>
    <xf numFmtId="0" fontId="39" fillId="0" borderId="0" xfId="80" applyFont="1">
      <alignment vertical="center"/>
    </xf>
    <xf numFmtId="0" fontId="38" fillId="0" borderId="15" xfId="80" applyFont="1" applyBorder="1" applyAlignment="1">
      <alignment horizontal="center" vertical="center"/>
    </xf>
    <xf numFmtId="49" fontId="73" fillId="0" borderId="18" xfId="80" applyNumberFormat="1" applyFont="1" applyBorder="1" applyAlignment="1">
      <alignment horizontal="center" vertical="center"/>
    </xf>
    <xf numFmtId="0" fontId="188" fillId="0" borderId="15" xfId="80" applyFont="1" applyBorder="1" applyAlignment="1">
      <alignment horizontal="center" vertical="center" shrinkToFit="1"/>
    </xf>
    <xf numFmtId="0" fontId="38" fillId="0" borderId="15" xfId="80" applyFont="1" applyBorder="1" applyAlignment="1">
      <alignment vertical="center" wrapText="1"/>
    </xf>
    <xf numFmtId="0" fontId="69" fillId="0" borderId="15" xfId="80" applyFont="1" applyBorder="1">
      <alignment vertical="center"/>
    </xf>
    <xf numFmtId="0" fontId="38" fillId="0" borderId="15" xfId="80" applyFont="1" applyBorder="1">
      <alignment vertical="center"/>
    </xf>
    <xf numFmtId="0" fontId="69" fillId="0" borderId="15" xfId="80" applyFont="1" applyBorder="1" applyAlignment="1">
      <alignment horizontal="center" vertical="center" shrinkToFit="1"/>
    </xf>
    <xf numFmtId="0" fontId="38" fillId="0" borderId="15" xfId="80" applyFont="1" applyBorder="1" applyAlignment="1">
      <alignment vertical="center" textRotation="255"/>
    </xf>
    <xf numFmtId="0" fontId="69" fillId="0" borderId="15" xfId="80" applyFont="1" applyBorder="1" applyAlignment="1">
      <alignment horizontal="center" vertical="center" wrapText="1"/>
    </xf>
    <xf numFmtId="0" fontId="20" fillId="0" borderId="15" xfId="80" applyFont="1" applyBorder="1" applyAlignment="1">
      <alignment horizontal="left" vertical="center" wrapText="1"/>
    </xf>
    <xf numFmtId="49" fontId="69" fillId="0" borderId="15" xfId="80" applyNumberFormat="1" applyFont="1" applyBorder="1" applyAlignment="1">
      <alignment horizontal="center" vertical="center" wrapText="1"/>
    </xf>
    <xf numFmtId="0" fontId="8" fillId="0" borderId="15" xfId="80" applyFont="1" applyBorder="1" applyAlignment="1">
      <alignment horizontal="left" vertical="center" wrapText="1"/>
    </xf>
    <xf numFmtId="0" fontId="69" fillId="0" borderId="15" xfId="80" applyFont="1" applyBorder="1" applyAlignment="1">
      <alignment vertical="center" wrapText="1"/>
    </xf>
    <xf numFmtId="0" fontId="69" fillId="0" borderId="15" xfId="80" applyFont="1" applyBorder="1" applyAlignment="1">
      <alignment horizontal="center" vertical="center"/>
    </xf>
    <xf numFmtId="0" fontId="8" fillId="0" borderId="15" xfId="80" applyFont="1" applyBorder="1">
      <alignment vertical="center"/>
    </xf>
    <xf numFmtId="49" fontId="69" fillId="0" borderId="15" xfId="80" applyNumberFormat="1" applyFont="1" applyBorder="1" applyAlignment="1">
      <alignment horizontal="center" vertical="center"/>
    </xf>
    <xf numFmtId="0" fontId="38" fillId="0" borderId="22" xfId="80" applyFont="1" applyBorder="1">
      <alignment vertical="center"/>
    </xf>
    <xf numFmtId="0" fontId="38" fillId="0" borderId="29" xfId="80" applyFont="1" applyBorder="1">
      <alignment vertical="center"/>
    </xf>
    <xf numFmtId="0" fontId="38" fillId="0" borderId="29" xfId="80" applyFont="1" applyBorder="1" applyAlignment="1">
      <alignment horizontal="right" vertical="center"/>
    </xf>
    <xf numFmtId="0" fontId="38" fillId="0" borderId="24" xfId="80" applyFont="1" applyBorder="1">
      <alignment vertical="center"/>
    </xf>
    <xf numFmtId="0" fontId="4" fillId="0" borderId="0" xfId="81">
      <alignment vertical="center"/>
    </xf>
    <xf numFmtId="0" fontId="4" fillId="0" borderId="18" xfId="81" applyBorder="1">
      <alignment vertical="center"/>
    </xf>
    <xf numFmtId="0" fontId="4" fillId="0" borderId="30" xfId="81" applyBorder="1">
      <alignment vertical="center"/>
    </xf>
    <xf numFmtId="0" fontId="4" fillId="0" borderId="15" xfId="81" applyBorder="1">
      <alignment vertical="center"/>
    </xf>
    <xf numFmtId="177" fontId="4" fillId="0" borderId="19" xfId="81" applyNumberFormat="1" applyBorder="1" applyAlignment="1">
      <alignment horizontal="left" vertical="center"/>
    </xf>
    <xf numFmtId="0" fontId="4" fillId="0" borderId="15" xfId="81" applyBorder="1" applyAlignment="1">
      <alignment horizontal="center" vertical="center"/>
    </xf>
    <xf numFmtId="49" fontId="4" fillId="0" borderId="15" xfId="81" applyNumberFormat="1" applyBorder="1" applyAlignment="1">
      <alignment horizontal="center" vertical="center"/>
    </xf>
    <xf numFmtId="0" fontId="8" fillId="38" borderId="0" xfId="0" applyFont="1" applyFill="1" applyAlignment="1">
      <alignment horizontal="center" vertical="center" shrinkToFit="1"/>
    </xf>
    <xf numFmtId="0" fontId="180" fillId="24" borderId="0" xfId="78" applyFill="1" applyAlignment="1" applyProtection="1">
      <alignment vertical="center"/>
    </xf>
    <xf numFmtId="0" fontId="3" fillId="0" borderId="0" xfId="82">
      <alignment vertical="center"/>
    </xf>
    <xf numFmtId="0" fontId="189" fillId="0" borderId="0" xfId="83">
      <alignment vertical="center"/>
    </xf>
    <xf numFmtId="0" fontId="189" fillId="0" borderId="0" xfId="83" applyAlignment="1">
      <alignment horizontal="center" vertical="center"/>
    </xf>
    <xf numFmtId="0" fontId="47" fillId="0" borderId="0" xfId="83" applyFont="1" applyAlignment="1">
      <alignment horizontal="left" vertical="top"/>
    </xf>
    <xf numFmtId="0" fontId="61" fillId="0" borderId="345" xfId="83" applyFont="1" applyBorder="1" applyAlignment="1">
      <alignment vertical="center" wrapText="1"/>
    </xf>
    <xf numFmtId="0" fontId="189" fillId="0" borderId="346" xfId="83" applyBorder="1" applyAlignment="1">
      <alignment horizontal="center" vertical="center" wrapText="1"/>
    </xf>
    <xf numFmtId="0" fontId="61" fillId="0" borderId="347" xfId="83" applyFont="1" applyBorder="1" applyAlignment="1">
      <alignment vertical="center" wrapText="1"/>
    </xf>
    <xf numFmtId="0" fontId="61" fillId="0" borderId="0" xfId="83" applyFont="1" applyAlignment="1">
      <alignment vertical="center" wrapText="1"/>
    </xf>
    <xf numFmtId="0" fontId="189" fillId="0" borderId="0" xfId="83" applyAlignment="1">
      <alignment horizontal="left" vertical="center" wrapText="1"/>
    </xf>
    <xf numFmtId="0" fontId="82" fillId="0" borderId="348" xfId="83" applyFont="1" applyBorder="1" applyAlignment="1">
      <alignment vertical="top" wrapText="1"/>
    </xf>
    <xf numFmtId="0" fontId="82" fillId="0" borderId="346" xfId="83" applyFont="1" applyBorder="1" applyAlignment="1">
      <alignment horizontal="center" vertical="center" wrapText="1"/>
    </xf>
    <xf numFmtId="0" fontId="82" fillId="0" borderId="347" xfId="83" applyFont="1" applyBorder="1" applyAlignment="1">
      <alignment vertical="center" wrapText="1"/>
    </xf>
    <xf numFmtId="0" fontId="82" fillId="0" borderId="0" xfId="83" applyFont="1" applyAlignment="1">
      <alignment vertical="top" wrapText="1"/>
    </xf>
    <xf numFmtId="0" fontId="82" fillId="0" borderId="0" xfId="83" applyFont="1" applyAlignment="1">
      <alignment horizontal="center" vertical="center" wrapText="1"/>
    </xf>
    <xf numFmtId="0" fontId="82" fillId="0" borderId="0" xfId="83" applyFont="1" applyAlignment="1">
      <alignment vertical="center" wrapText="1"/>
    </xf>
    <xf numFmtId="0" fontId="189" fillId="0" borderId="349" xfId="83" applyBorder="1">
      <alignment vertical="center"/>
    </xf>
    <xf numFmtId="0" fontId="189" fillId="0" borderId="350" xfId="83" applyBorder="1">
      <alignment vertical="center"/>
    </xf>
    <xf numFmtId="0" fontId="192" fillId="0" borderId="346" xfId="83" applyFont="1" applyBorder="1" applyAlignment="1">
      <alignment horizontal="center" vertical="center" wrapText="1"/>
    </xf>
    <xf numFmtId="0" fontId="192" fillId="0" borderId="0" xfId="83" applyFont="1" applyAlignment="1">
      <alignment horizontal="center" vertical="center" wrapText="1"/>
    </xf>
    <xf numFmtId="0" fontId="82" fillId="0" borderId="348" xfId="83" applyFont="1" applyBorder="1" applyAlignment="1">
      <alignment vertical="center" wrapText="1"/>
    </xf>
    <xf numFmtId="0" fontId="193" fillId="0" borderId="0" xfId="83" applyFont="1" applyAlignment="1">
      <alignment horizontal="left" vertical="top"/>
    </xf>
    <xf numFmtId="0" fontId="82" fillId="0" borderId="345" xfId="83" applyFont="1" applyBorder="1" applyAlignment="1">
      <alignment horizontal="center" vertical="center" wrapText="1"/>
    </xf>
    <xf numFmtId="0" fontId="34" fillId="0" borderId="346" xfId="83" applyFont="1" applyBorder="1" applyAlignment="1">
      <alignment horizontal="center" vertical="center" wrapText="1"/>
    </xf>
    <xf numFmtId="0" fontId="82" fillId="0" borderId="345" xfId="83" applyFont="1" applyBorder="1" applyAlignment="1">
      <alignment vertical="center" wrapText="1"/>
    </xf>
    <xf numFmtId="0" fontId="44" fillId="0" borderId="346" xfId="83" applyFont="1" applyBorder="1" applyAlignment="1">
      <alignment horizontal="center" vertical="center" wrapText="1"/>
    </xf>
    <xf numFmtId="0" fontId="43" fillId="0" borderId="346" xfId="83" applyFont="1" applyBorder="1" applyAlignment="1">
      <alignment horizontal="center" vertical="center" wrapText="1"/>
    </xf>
    <xf numFmtId="0" fontId="189" fillId="0" borderId="346" xfId="83" applyBorder="1" applyAlignment="1">
      <alignment horizontal="left" vertical="top" wrapText="1"/>
    </xf>
    <xf numFmtId="0" fontId="44" fillId="0" borderId="346" xfId="83" applyFont="1" applyBorder="1" applyAlignment="1">
      <alignment horizontal="center" vertical="top" wrapText="1"/>
    </xf>
    <xf numFmtId="0" fontId="189" fillId="0" borderId="346" xfId="83" applyBorder="1" applyAlignment="1">
      <alignment horizontal="left" vertical="center" wrapText="1"/>
    </xf>
    <xf numFmtId="0" fontId="194" fillId="0" borderId="346" xfId="83" applyFont="1" applyBorder="1" applyAlignment="1">
      <alignment horizontal="left" vertical="top" wrapText="1"/>
    </xf>
    <xf numFmtId="0" fontId="194" fillId="0" borderId="346" xfId="83" applyFont="1" applyBorder="1" applyAlignment="1">
      <alignment horizontal="center" vertical="top" wrapText="1"/>
    </xf>
    <xf numFmtId="0" fontId="82" fillId="0" borderId="346" xfId="83" applyFont="1" applyBorder="1" applyAlignment="1">
      <alignment horizontal="center" vertical="top" wrapText="1"/>
    </xf>
    <xf numFmtId="0" fontId="82" fillId="0" borderId="345" xfId="83" applyFont="1" applyBorder="1" applyAlignment="1">
      <alignment vertical="top" wrapText="1"/>
    </xf>
    <xf numFmtId="0" fontId="43" fillId="0" borderId="348" xfId="83" applyFont="1" applyBorder="1" applyAlignment="1">
      <alignment vertical="top" wrapText="1"/>
    </xf>
    <xf numFmtId="0" fontId="34" fillId="0" borderId="0" xfId="83" applyFont="1" applyAlignment="1">
      <alignment horizontal="left" vertical="top"/>
    </xf>
    <xf numFmtId="0" fontId="82" fillId="0" borderId="352" xfId="83" applyFont="1" applyBorder="1" applyAlignment="1">
      <alignment vertical="top" wrapText="1"/>
    </xf>
    <xf numFmtId="0" fontId="189" fillId="0" borderId="353" xfId="83" applyBorder="1">
      <alignment vertical="center"/>
    </xf>
    <xf numFmtId="0" fontId="189" fillId="0" borderId="354" xfId="83" applyBorder="1">
      <alignment vertical="center"/>
    </xf>
    <xf numFmtId="0" fontId="82" fillId="0" borderId="346" xfId="83" applyFont="1" applyBorder="1" applyAlignment="1">
      <alignment horizontal="left" vertical="center" wrapText="1"/>
    </xf>
    <xf numFmtId="0" fontId="43" fillId="0" borderId="346" xfId="83" applyFont="1" applyBorder="1" applyAlignment="1">
      <alignment horizontal="center" vertical="top" wrapText="1"/>
    </xf>
    <xf numFmtId="0" fontId="190" fillId="0" borderId="346" xfId="83" applyFont="1" applyBorder="1" applyAlignment="1">
      <alignment horizontal="center" vertical="center" wrapText="1"/>
    </xf>
    <xf numFmtId="0" fontId="82" fillId="0" borderId="353" xfId="83" applyFont="1" applyBorder="1" applyAlignment="1">
      <alignment vertical="top" wrapText="1"/>
    </xf>
    <xf numFmtId="0" fontId="82" fillId="0" borderId="354" xfId="83" applyFont="1" applyBorder="1" applyAlignment="1">
      <alignment vertical="top" wrapText="1"/>
    </xf>
    <xf numFmtId="0" fontId="196" fillId="0" borderId="346" xfId="83" applyFont="1" applyBorder="1" applyAlignment="1">
      <alignment horizontal="center" vertical="center" wrapText="1"/>
    </xf>
    <xf numFmtId="0" fontId="47" fillId="0" borderId="0" xfId="83" applyFont="1" applyAlignment="1">
      <alignment horizontal="center" vertical="top"/>
    </xf>
    <xf numFmtId="0" fontId="20" fillId="45" borderId="153" xfId="74" applyFont="1" applyFill="1" applyBorder="1" applyAlignment="1">
      <alignment horizontal="centerContinuous"/>
    </xf>
    <xf numFmtId="0" fontId="20" fillId="45" borderId="106" xfId="74" applyFont="1" applyFill="1" applyBorder="1" applyAlignment="1">
      <alignment horizontal="centerContinuous"/>
    </xf>
    <xf numFmtId="0" fontId="8" fillId="45" borderId="106" xfId="72" applyFill="1" applyBorder="1" applyAlignment="1">
      <alignment horizontal="centerContinuous"/>
    </xf>
    <xf numFmtId="0" fontId="20" fillId="45" borderId="28" xfId="74" applyFont="1" applyFill="1" applyBorder="1" applyAlignment="1">
      <alignment horizontal="centerContinuous"/>
    </xf>
    <xf numFmtId="0" fontId="8" fillId="45" borderId="28" xfId="72" applyFill="1" applyBorder="1" applyAlignment="1">
      <alignment horizontal="centerContinuous"/>
    </xf>
    <xf numFmtId="0" fontId="12" fillId="0" borderId="0" xfId="72" applyFont="1" applyAlignment="1">
      <alignment horizontal="left" vertical="top"/>
    </xf>
    <xf numFmtId="0" fontId="38" fillId="24" borderId="0" xfId="72" applyFont="1" applyFill="1"/>
    <xf numFmtId="0" fontId="12" fillId="0" borderId="0" xfId="72" applyFont="1" applyAlignment="1">
      <alignment horizontal="left" vertical="top" wrapText="1"/>
    </xf>
    <xf numFmtId="0" fontId="26" fillId="24" borderId="0" xfId="72" applyFont="1" applyFill="1" applyAlignment="1">
      <alignment vertical="center"/>
    </xf>
    <xf numFmtId="0" fontId="11" fillId="24" borderId="0" xfId="72" applyFont="1" applyFill="1" applyAlignment="1">
      <alignment vertical="center" wrapText="1"/>
    </xf>
    <xf numFmtId="0" fontId="11" fillId="24" borderId="0" xfId="72" applyFont="1" applyFill="1" applyAlignment="1">
      <alignment horizontal="center" vertical="top" wrapText="1"/>
    </xf>
    <xf numFmtId="0" fontId="11" fillId="24" borderId="0" xfId="72" applyFont="1" applyFill="1" applyAlignment="1">
      <alignment vertical="top"/>
    </xf>
    <xf numFmtId="38" fontId="33" fillId="24" borderId="0" xfId="62" applyFont="1" applyFill="1" applyBorder="1" applyAlignment="1">
      <alignment horizontal="right"/>
    </xf>
    <xf numFmtId="186" fontId="33" fillId="24" borderId="0" xfId="72" applyNumberFormat="1" applyFont="1" applyFill="1" applyAlignment="1">
      <alignment horizontal="right"/>
    </xf>
    <xf numFmtId="0" fontId="10" fillId="24" borderId="0" xfId="62" applyNumberFormat="1" applyFont="1" applyFill="1" applyAlignment="1">
      <alignment horizontal="left" vertical="top"/>
    </xf>
    <xf numFmtId="38" fontId="10" fillId="24" borderId="0" xfId="62" applyFont="1" applyFill="1" applyAlignment="1">
      <alignment horizontal="right" vertical="top" wrapText="1"/>
    </xf>
    <xf numFmtId="9" fontId="86" fillId="24" borderId="0" xfId="64" applyFont="1" applyFill="1" applyAlignment="1">
      <alignment horizontal="right" vertical="top" wrapText="1"/>
    </xf>
    <xf numFmtId="38" fontId="104" fillId="24" borderId="0" xfId="62" applyFont="1" applyFill="1" applyBorder="1" applyAlignment="1">
      <alignment horizontal="left"/>
    </xf>
    <xf numFmtId="0" fontId="0" fillId="24" borderId="0" xfId="72" applyFont="1" applyFill="1"/>
    <xf numFmtId="0" fontId="0" fillId="34" borderId="356" xfId="60" applyFont="1" applyFill="1" applyBorder="1" applyAlignment="1">
      <alignment horizontal="left"/>
    </xf>
    <xf numFmtId="0" fontId="0" fillId="0" borderId="356" xfId="60" applyFont="1" applyBorder="1" applyAlignment="1">
      <alignment horizontal="right"/>
    </xf>
    <xf numFmtId="0" fontId="8" fillId="34" borderId="356" xfId="60" applyFill="1" applyBorder="1" applyAlignment="1">
      <alignment horizontal="left"/>
    </xf>
    <xf numFmtId="177" fontId="11" fillId="0" borderId="15" xfId="74" applyNumberFormat="1" applyFont="1" applyBorder="1" applyAlignment="1">
      <alignment horizontal="justify" vertical="top" wrapText="1"/>
    </xf>
    <xf numFmtId="0" fontId="2" fillId="0" borderId="0" xfId="84">
      <alignment vertical="center"/>
    </xf>
    <xf numFmtId="0" fontId="12" fillId="0" borderId="0" xfId="84" applyFont="1">
      <alignment vertical="center"/>
    </xf>
    <xf numFmtId="0" fontId="157" fillId="0" borderId="0" xfId="84" applyFont="1">
      <alignment vertical="center"/>
    </xf>
    <xf numFmtId="14" fontId="157" fillId="0" borderId="0" xfId="84" applyNumberFormat="1" applyFont="1" applyAlignment="1">
      <alignment horizontal="left" vertical="center"/>
    </xf>
    <xf numFmtId="0" fontId="133" fillId="0" borderId="0" xfId="84" applyFont="1">
      <alignment vertical="center"/>
    </xf>
    <xf numFmtId="0" fontId="133" fillId="0" borderId="78" xfId="84" applyFont="1" applyBorder="1" applyAlignment="1">
      <alignment horizontal="center" vertical="center" wrapText="1"/>
    </xf>
    <xf numFmtId="0" fontId="133" fillId="0" borderId="242" xfId="84" applyFont="1" applyBorder="1" applyAlignment="1">
      <alignment horizontal="center" vertical="center" wrapText="1"/>
    </xf>
    <xf numFmtId="49" fontId="141" fillId="38" borderId="103" xfId="84" applyNumberFormat="1" applyFont="1" applyFill="1" applyBorder="1" applyAlignment="1">
      <alignment horizontal="center" vertical="center" wrapText="1"/>
    </xf>
    <xf numFmtId="0" fontId="133" fillId="38" borderId="200" xfId="84" applyFont="1" applyFill="1" applyBorder="1" applyAlignment="1">
      <alignment horizontal="left" vertical="center" wrapText="1"/>
    </xf>
    <xf numFmtId="0" fontId="39" fillId="0" borderId="69" xfId="0" applyFont="1" applyBorder="1" applyAlignment="1">
      <alignment horizontal="center" vertical="center" wrapText="1"/>
    </xf>
    <xf numFmtId="0" fontId="39" fillId="0" borderId="262" xfId="0" applyFont="1" applyBorder="1" applyAlignment="1">
      <alignment horizontal="center" vertical="center" wrapText="1"/>
    </xf>
    <xf numFmtId="0" fontId="39" fillId="0" borderId="190" xfId="0" applyFont="1" applyBorder="1" applyAlignment="1">
      <alignment horizontal="center" vertical="center" wrapText="1"/>
    </xf>
    <xf numFmtId="0" fontId="39" fillId="0" borderId="239" xfId="0" applyFont="1" applyBorder="1" applyAlignment="1">
      <alignment horizontal="center" vertical="center" wrapText="1"/>
    </xf>
    <xf numFmtId="0" fontId="143" fillId="38" borderId="200" xfId="84" applyFont="1" applyFill="1" applyBorder="1" applyAlignment="1">
      <alignment horizontal="left" vertical="center" wrapText="1"/>
    </xf>
    <xf numFmtId="49" fontId="141" fillId="38" borderId="0" xfId="84" applyNumberFormat="1" applyFont="1" applyFill="1" applyAlignment="1">
      <alignment horizontal="center" vertical="center" wrapText="1"/>
    </xf>
    <xf numFmtId="0" fontId="133" fillId="38" borderId="0" xfId="84" applyFont="1" applyFill="1" applyAlignment="1">
      <alignment horizontal="left" vertical="center" wrapText="1"/>
    </xf>
    <xf numFmtId="0" fontId="143" fillId="38" borderId="0" xfId="84" applyFont="1" applyFill="1" applyAlignment="1">
      <alignment horizontal="left" vertical="center" wrapText="1"/>
    </xf>
    <xf numFmtId="0" fontId="141" fillId="0" borderId="0" xfId="84" applyFont="1" applyAlignment="1">
      <alignment horizontal="justify" vertical="center"/>
    </xf>
    <xf numFmtId="49" fontId="141" fillId="0" borderId="103" xfId="84" applyNumberFormat="1" applyFont="1" applyBorder="1" applyAlignment="1">
      <alignment horizontal="center" vertical="center" wrapText="1"/>
    </xf>
    <xf numFmtId="0" fontId="133" fillId="0" borderId="200" xfId="84" applyFont="1" applyBorder="1" applyAlignment="1">
      <alignment horizontal="left" vertical="center" wrapText="1"/>
    </xf>
    <xf numFmtId="0" fontId="143" fillId="0" borderId="200" xfId="84" applyFont="1" applyBorder="1" applyAlignment="1">
      <alignment horizontal="left" vertical="center" wrapText="1"/>
    </xf>
    <xf numFmtId="0" fontId="2" fillId="38" borderId="0" xfId="84" applyFill="1">
      <alignment vertical="center"/>
    </xf>
    <xf numFmtId="0" fontId="129" fillId="38" borderId="200" xfId="84" applyFont="1" applyFill="1" applyBorder="1" applyAlignment="1">
      <alignment horizontal="left" vertical="center" wrapText="1"/>
    </xf>
    <xf numFmtId="0" fontId="141" fillId="0" borderId="200" xfId="84" applyFont="1" applyBorder="1" applyAlignment="1">
      <alignment horizontal="left" vertical="center" wrapText="1"/>
    </xf>
    <xf numFmtId="0" fontId="141" fillId="38" borderId="200" xfId="84" applyFont="1" applyFill="1" applyBorder="1" applyAlignment="1">
      <alignment horizontal="left" vertical="center" wrapText="1"/>
    </xf>
    <xf numFmtId="49" fontId="141" fillId="38" borderId="103" xfId="84" applyNumberFormat="1" applyFont="1" applyFill="1" applyBorder="1" applyAlignment="1">
      <alignment horizontal="center" vertical="center" shrinkToFit="1"/>
    </xf>
    <xf numFmtId="0" fontId="141" fillId="38" borderId="200" xfId="84" applyFont="1" applyFill="1" applyBorder="1" applyAlignment="1">
      <alignment horizontal="center" vertical="center" wrapText="1"/>
    </xf>
    <xf numFmtId="49" fontId="141" fillId="0" borderId="103" xfId="84" applyNumberFormat="1" applyFont="1" applyBorder="1" applyAlignment="1">
      <alignment horizontal="center" vertical="center" shrinkToFit="1"/>
    </xf>
    <xf numFmtId="0" fontId="133" fillId="0" borderId="200" xfId="84" applyFont="1" applyBorder="1" applyAlignment="1">
      <alignment horizontal="justify" vertical="center" wrapText="1"/>
    </xf>
    <xf numFmtId="0" fontId="141" fillId="0" borderId="200" xfId="84" applyFont="1" applyBorder="1" applyAlignment="1">
      <alignment horizontal="center" vertical="center" wrapText="1"/>
    </xf>
    <xf numFmtId="0" fontId="133" fillId="0" borderId="241" xfId="84" applyFont="1" applyBorder="1" applyAlignment="1">
      <alignment horizontal="center" vertical="center" wrapText="1"/>
    </xf>
    <xf numFmtId="49" fontId="141" fillId="38" borderId="78" xfId="84" applyNumberFormat="1" applyFont="1" applyFill="1" applyBorder="1" applyAlignment="1">
      <alignment horizontal="center" vertical="center" shrinkToFit="1"/>
    </xf>
    <xf numFmtId="0" fontId="133" fillId="38" borderId="200" xfId="84" applyFont="1" applyFill="1" applyBorder="1" applyAlignment="1">
      <alignment horizontal="justify" vertical="center" wrapText="1"/>
    </xf>
    <xf numFmtId="0" fontId="133" fillId="38" borderId="103" xfId="84" applyFont="1" applyFill="1" applyBorder="1" applyAlignment="1">
      <alignment vertical="center" wrapText="1"/>
    </xf>
    <xf numFmtId="49" fontId="141" fillId="0" borderId="78" xfId="84" applyNumberFormat="1" applyFont="1" applyBorder="1" applyAlignment="1">
      <alignment horizontal="center" vertical="center" shrinkToFit="1"/>
    </xf>
    <xf numFmtId="0" fontId="133" fillId="0" borderId="78" xfId="84" applyFont="1" applyBorder="1" applyAlignment="1">
      <alignment vertical="center" wrapText="1"/>
    </xf>
    <xf numFmtId="0" fontId="133" fillId="38" borderId="78" xfId="84" applyFont="1" applyFill="1" applyBorder="1" applyAlignment="1">
      <alignment horizontal="left" vertical="center" wrapText="1"/>
    </xf>
    <xf numFmtId="0" fontId="142" fillId="38" borderId="78" xfId="84" applyFont="1" applyFill="1" applyBorder="1" applyAlignment="1">
      <alignment horizontal="left" vertical="center" wrapText="1"/>
    </xf>
    <xf numFmtId="0" fontId="141" fillId="0" borderId="0" xfId="84" applyFont="1" applyAlignment="1">
      <alignment vertical="center" wrapText="1"/>
    </xf>
    <xf numFmtId="0" fontId="141" fillId="38" borderId="103" xfId="84" applyFont="1" applyFill="1" applyBorder="1" applyAlignment="1">
      <alignment horizontal="justify" vertical="center" wrapText="1"/>
    </xf>
    <xf numFmtId="0" fontId="143" fillId="38" borderId="200" xfId="84" applyFont="1" applyFill="1" applyBorder="1" applyAlignment="1">
      <alignment horizontal="justify" vertical="center" wrapText="1"/>
    </xf>
    <xf numFmtId="0" fontId="141" fillId="38" borderId="78" xfId="84" applyFont="1" applyFill="1" applyBorder="1" applyAlignment="1">
      <alignment horizontal="justify" vertical="center" wrapText="1"/>
    </xf>
    <xf numFmtId="0" fontId="129" fillId="38" borderId="242" xfId="84" applyFont="1" applyFill="1" applyBorder="1" applyAlignment="1">
      <alignment horizontal="justify" vertical="center" wrapText="1"/>
    </xf>
    <xf numFmtId="0" fontId="143" fillId="38" borderId="242" xfId="84" applyFont="1" applyFill="1" applyBorder="1" applyAlignment="1">
      <alignment horizontal="justify" vertical="center" wrapText="1"/>
    </xf>
    <xf numFmtId="0" fontId="131" fillId="0" borderId="65" xfId="84" applyFont="1" applyBorder="1" applyAlignment="1">
      <alignment horizontal="left" vertical="center" wrapText="1"/>
    </xf>
    <xf numFmtId="0" fontId="141" fillId="0" borderId="204" xfId="84" applyFont="1" applyBorder="1" applyAlignment="1">
      <alignment horizontal="justify" vertical="center" wrapText="1"/>
    </xf>
    <xf numFmtId="0" fontId="131" fillId="0" borderId="101" xfId="84" applyFont="1" applyBorder="1" applyAlignment="1">
      <alignment horizontal="left" vertical="center" wrapText="1"/>
    </xf>
    <xf numFmtId="0" fontId="131" fillId="0" borderId="120" xfId="84" applyFont="1" applyBorder="1" applyAlignment="1">
      <alignment horizontal="center" vertical="center" wrapText="1"/>
    </xf>
    <xf numFmtId="0" fontId="140" fillId="0" borderId="102" xfId="84" applyFont="1" applyBorder="1" applyAlignment="1">
      <alignment vertical="center" wrapText="1"/>
    </xf>
    <xf numFmtId="0" fontId="140" fillId="0" borderId="10" xfId="84" applyFont="1" applyBorder="1" applyAlignment="1">
      <alignment vertical="center" wrapText="1"/>
    </xf>
    <xf numFmtId="0" fontId="140" fillId="0" borderId="200" xfId="84" applyFont="1" applyBorder="1" applyAlignment="1">
      <alignment vertical="center" wrapText="1"/>
    </xf>
    <xf numFmtId="0" fontId="145" fillId="0" borderId="0" xfId="84" applyFont="1" applyAlignment="1">
      <alignment horizontal="left" vertical="center" wrapText="1"/>
    </xf>
    <xf numFmtId="0" fontId="133" fillId="0" borderId="199" xfId="84" applyFont="1" applyBorder="1" applyAlignment="1">
      <alignment horizontal="center" vertical="center" wrapText="1"/>
    </xf>
    <xf numFmtId="49" fontId="141" fillId="0" borderId="0" xfId="84" applyNumberFormat="1" applyFont="1" applyAlignment="1">
      <alignment horizontal="center" vertical="center" wrapText="1"/>
    </xf>
    <xf numFmtId="0" fontId="133" fillId="0" borderId="0" xfId="84" applyFont="1" applyAlignment="1">
      <alignment horizontal="justify" vertical="center" wrapText="1"/>
    </xf>
    <xf numFmtId="0" fontId="141" fillId="0" borderId="0" xfId="84" applyFont="1" applyAlignment="1">
      <alignment horizontal="left" vertical="center" wrapText="1"/>
    </xf>
    <xf numFmtId="0" fontId="197" fillId="0" borderId="0" xfId="69" applyFont="1" applyAlignment="1">
      <alignment horizontal="center" vertical="center"/>
    </xf>
    <xf numFmtId="0" fontId="11" fillId="24" borderId="159" xfId="52" applyFont="1" applyFill="1" applyBorder="1" applyAlignment="1">
      <alignment vertical="center" wrapText="1"/>
    </xf>
    <xf numFmtId="0" fontId="11" fillId="24" borderId="159" xfId="52" applyFont="1" applyFill="1" applyBorder="1" applyAlignment="1">
      <alignment horizontal="center" vertical="top"/>
    </xf>
    <xf numFmtId="0" fontId="11" fillId="24" borderId="34" xfId="52" applyFont="1" applyFill="1" applyBorder="1" applyAlignment="1">
      <alignment horizontal="center" vertical="top"/>
    </xf>
    <xf numFmtId="0" fontId="11" fillId="24" borderId="0" xfId="72" applyFont="1" applyFill="1" applyAlignment="1">
      <alignment horizontal="left"/>
    </xf>
    <xf numFmtId="0" fontId="67" fillId="24" borderId="0" xfId="72" applyFont="1" applyFill="1"/>
    <xf numFmtId="0" fontId="199" fillId="0" borderId="0" xfId="69" applyFont="1" applyAlignment="1">
      <alignment vertical="center"/>
    </xf>
    <xf numFmtId="0" fontId="200" fillId="0" borderId="0" xfId="69" applyFont="1" applyAlignment="1">
      <alignment vertical="center"/>
    </xf>
    <xf numFmtId="0" fontId="201" fillId="0" borderId="0" xfId="69" applyFont="1" applyAlignment="1">
      <alignment vertical="center"/>
    </xf>
    <xf numFmtId="0" fontId="174" fillId="24" borderId="0" xfId="72" applyFont="1" applyFill="1"/>
    <xf numFmtId="0" fontId="11" fillId="24" borderId="0" xfId="72" applyFont="1" applyFill="1"/>
    <xf numFmtId="0" fontId="11" fillId="24" borderId="0" xfId="72" applyFont="1" applyFill="1" applyAlignment="1">
      <alignment horizontal="right"/>
    </xf>
    <xf numFmtId="0" fontId="197" fillId="0" borderId="0" xfId="69" applyFont="1" applyAlignment="1">
      <alignment vertical="center"/>
    </xf>
    <xf numFmtId="0" fontId="39" fillId="35" borderId="166" xfId="63" applyFont="1" applyFill="1" applyBorder="1" applyAlignment="1">
      <alignment horizontal="center" wrapText="1"/>
    </xf>
    <xf numFmtId="0" fontId="20" fillId="0" borderId="167" xfId="63" applyFont="1" applyBorder="1"/>
    <xf numFmtId="0" fontId="20" fillId="0" borderId="168" xfId="63" applyFont="1" applyBorder="1"/>
    <xf numFmtId="0" fontId="20" fillId="0" borderId="169" xfId="63" applyFont="1" applyBorder="1"/>
    <xf numFmtId="0" fontId="20" fillId="0" borderId="170" xfId="63" applyFont="1" applyBorder="1"/>
    <xf numFmtId="0" fontId="20" fillId="0" borderId="171" xfId="63" applyFont="1" applyBorder="1"/>
    <xf numFmtId="0" fontId="20" fillId="34" borderId="216" xfId="63" applyFont="1" applyFill="1" applyBorder="1" applyAlignment="1">
      <alignment horizontal="center" vertical="center" shrinkToFit="1"/>
    </xf>
    <xf numFmtId="0" fontId="159" fillId="38" borderId="172" xfId="63" applyFont="1" applyFill="1" applyBorder="1" applyAlignment="1">
      <alignment horizontal="left"/>
    </xf>
    <xf numFmtId="0" fontId="8" fillId="38" borderId="0" xfId="63" applyFill="1" applyAlignment="1">
      <alignment horizontal="left"/>
    </xf>
    <xf numFmtId="0" fontId="8" fillId="38" borderId="16" xfId="63" applyFill="1" applyBorder="1" applyAlignment="1">
      <alignment horizontal="left"/>
    </xf>
    <xf numFmtId="0" fontId="0" fillId="35" borderId="173" xfId="63" applyFont="1" applyFill="1" applyBorder="1" applyAlignment="1">
      <alignment horizontal="center"/>
    </xf>
    <xf numFmtId="0" fontId="20" fillId="0" borderId="36" xfId="63" applyFont="1" applyBorder="1"/>
    <xf numFmtId="0" fontId="20" fillId="0" borderId="37" xfId="63" applyFont="1" applyBorder="1"/>
    <xf numFmtId="0" fontId="20" fillId="0" borderId="38" xfId="63" applyFont="1" applyBorder="1"/>
    <xf numFmtId="0" fontId="20" fillId="0" borderId="89" xfId="63" applyFont="1" applyBorder="1"/>
    <xf numFmtId="0" fontId="20" fillId="0" borderId="82" xfId="63" applyFont="1" applyBorder="1"/>
    <xf numFmtId="0" fontId="20" fillId="34" borderId="229" xfId="63" applyFont="1" applyFill="1" applyBorder="1" applyAlignment="1">
      <alignment horizontal="center" vertical="center" shrinkToFit="1"/>
    </xf>
    <xf numFmtId="0" fontId="159" fillId="38" borderId="0" xfId="63" applyFont="1" applyFill="1" applyAlignment="1">
      <alignment horizontal="right"/>
    </xf>
    <xf numFmtId="0" fontId="159" fillId="38" borderId="0" xfId="63" applyFont="1" applyFill="1" applyAlignment="1">
      <alignment horizontal="left"/>
    </xf>
    <xf numFmtId="38" fontId="159" fillId="38" borderId="0" xfId="63" applyNumberFormat="1" applyFont="1" applyFill="1" applyAlignment="1">
      <alignment horizontal="right"/>
    </xf>
    <xf numFmtId="0" fontId="159" fillId="38" borderId="16" xfId="63" applyFont="1" applyFill="1" applyBorder="1"/>
    <xf numFmtId="0" fontId="20" fillId="0" borderId="36" xfId="63" applyFont="1" applyBorder="1" applyAlignment="1">
      <alignment vertical="top" wrapText="1"/>
    </xf>
    <xf numFmtId="0" fontId="0" fillId="35" borderId="176" xfId="63" applyFont="1" applyFill="1" applyBorder="1" applyAlignment="1">
      <alignment horizontal="center"/>
    </xf>
    <xf numFmtId="0" fontId="20" fillId="0" borderId="206" xfId="63" applyFont="1" applyBorder="1" applyAlignment="1">
      <alignment vertical="top" wrapText="1"/>
    </xf>
    <xf numFmtId="0" fontId="20" fillId="0" borderId="207" xfId="63" applyFont="1" applyBorder="1"/>
    <xf numFmtId="0" fontId="20" fillId="0" borderId="260" xfId="63" applyFont="1" applyBorder="1"/>
    <xf numFmtId="0" fontId="159" fillId="38" borderId="172" xfId="63" applyFont="1" applyFill="1" applyBorder="1"/>
    <xf numFmtId="0" fontId="159" fillId="38" borderId="0" xfId="63" applyFont="1" applyFill="1"/>
    <xf numFmtId="0" fontId="8" fillId="35" borderId="178" xfId="63" applyFill="1" applyBorder="1" applyAlignment="1">
      <alignment horizontal="center"/>
    </xf>
    <xf numFmtId="38" fontId="20" fillId="24" borderId="220" xfId="62" applyFont="1" applyFill="1" applyBorder="1" applyAlignment="1">
      <alignment vertical="top" wrapText="1"/>
    </xf>
    <xf numFmtId="38" fontId="20" fillId="24" borderId="218" xfId="62" applyFont="1" applyFill="1" applyBorder="1" applyAlignment="1"/>
    <xf numFmtId="38" fontId="20" fillId="24" borderId="221" xfId="62" applyFont="1" applyFill="1" applyBorder="1" applyAlignment="1"/>
    <xf numFmtId="0" fontId="11" fillId="24" borderId="0" xfId="72" applyFont="1" applyFill="1" applyAlignment="1">
      <alignment vertical="center"/>
    </xf>
    <xf numFmtId="0" fontId="26" fillId="24" borderId="18" xfId="72" applyFont="1" applyFill="1" applyBorder="1" applyAlignment="1">
      <alignment vertical="center"/>
    </xf>
    <xf numFmtId="0" fontId="11" fillId="24" borderId="19" xfId="72" applyFont="1" applyFill="1" applyBorder="1" applyAlignment="1">
      <alignment vertical="center" wrapText="1"/>
    </xf>
    <xf numFmtId="0" fontId="26" fillId="24" borderId="0" xfId="72" applyFont="1" applyFill="1" applyAlignment="1">
      <alignment horizontal="center" vertical="center"/>
    </xf>
    <xf numFmtId="0" fontId="11" fillId="24" borderId="0" xfId="72" applyFont="1" applyFill="1" applyAlignment="1">
      <alignment horizontal="center" vertical="center" wrapText="1"/>
    </xf>
    <xf numFmtId="0" fontId="26" fillId="24" borderId="0" xfId="72" applyFont="1" applyFill="1" applyAlignment="1">
      <alignment horizontal="left" vertical="top"/>
    </xf>
    <xf numFmtId="0" fontId="11" fillId="24" borderId="0" xfId="72" applyFont="1" applyFill="1" applyAlignment="1">
      <alignment horizontal="left" vertical="top" wrapText="1"/>
    </xf>
    <xf numFmtId="38" fontId="10" fillId="24" borderId="0" xfId="62" applyFont="1" applyFill="1" applyBorder="1" applyAlignment="1">
      <alignment horizontal="right" vertical="top" wrapText="1"/>
    </xf>
    <xf numFmtId="0" fontId="20" fillId="0" borderId="17" xfId="0" applyFont="1" applyBorder="1" applyAlignment="1">
      <alignment horizontal="center" vertical="top" wrapText="1"/>
    </xf>
    <xf numFmtId="0" fontId="20" fillId="0" borderId="79" xfId="0" applyFont="1" applyBorder="1" applyAlignment="1">
      <alignment horizontal="center" vertical="center" wrapText="1"/>
    </xf>
    <xf numFmtId="0" fontId="20" fillId="0" borderId="66" xfId="0" applyFont="1" applyBorder="1" applyAlignment="1">
      <alignment horizontal="left" vertical="center" wrapText="1"/>
    </xf>
    <xf numFmtId="0" fontId="173" fillId="0" borderId="40" xfId="0" applyFont="1" applyBorder="1" applyAlignment="1">
      <alignment horizontal="center" vertical="center" wrapText="1"/>
    </xf>
    <xf numFmtId="0" fontId="20" fillId="0" borderId="31" xfId="0" applyFont="1" applyBorder="1" applyAlignment="1">
      <alignment horizontal="center" vertical="top" wrapText="1"/>
    </xf>
    <xf numFmtId="0" fontId="20" fillId="0" borderId="67" xfId="0" applyFont="1" applyBorder="1" applyAlignment="1">
      <alignment horizontal="left" vertical="center" wrapText="1"/>
    </xf>
    <xf numFmtId="0" fontId="173" fillId="0" borderId="43" xfId="0" applyFont="1" applyBorder="1" applyAlignment="1">
      <alignment horizontal="center" vertical="center" wrapText="1"/>
    </xf>
    <xf numFmtId="0" fontId="20" fillId="0" borderId="33" xfId="0" applyFont="1" applyBorder="1" applyAlignment="1">
      <alignment horizontal="center" vertical="top" wrapText="1"/>
    </xf>
    <xf numFmtId="0" fontId="25" fillId="0" borderId="357" xfId="0" applyFont="1" applyBorder="1" applyAlignment="1">
      <alignment horizontal="left" vertical="center" wrapText="1"/>
    </xf>
    <xf numFmtId="0" fontId="20" fillId="0" borderId="359" xfId="0" applyFont="1" applyBorder="1" applyAlignment="1">
      <alignment horizontal="left" vertical="center" wrapText="1"/>
    </xf>
    <xf numFmtId="0" fontId="173" fillId="0" borderId="72" xfId="0" applyFont="1" applyBorder="1" applyAlignment="1">
      <alignment horizontal="center" vertical="center" wrapText="1"/>
    </xf>
    <xf numFmtId="0" fontId="20" fillId="0" borderId="356" xfId="0" applyFont="1" applyBorder="1" applyAlignment="1">
      <alignment horizontal="left" vertical="top" wrapText="1"/>
    </xf>
    <xf numFmtId="31" fontId="34" fillId="0" borderId="0" xfId="53" applyNumberFormat="1" applyFont="1" applyAlignment="1">
      <alignment horizontal="left" vertical="top" wrapText="1"/>
    </xf>
    <xf numFmtId="0" fontId="63" fillId="0" borderId="60" xfId="47" applyFont="1" applyBorder="1" applyAlignment="1">
      <alignment horizontal="left" vertical="top"/>
    </xf>
    <xf numFmtId="0" fontId="63" fillId="0" borderId="0" xfId="47" applyFont="1" applyAlignment="1">
      <alignment horizontal="left" vertical="top"/>
    </xf>
    <xf numFmtId="0" fontId="63" fillId="0" borderId="106" xfId="47" applyFont="1" applyBorder="1" applyAlignment="1">
      <alignment horizontal="left" vertical="top"/>
    </xf>
    <xf numFmtId="0" fontId="63" fillId="0" borderId="28" xfId="47" applyFont="1" applyBorder="1" applyAlignment="1">
      <alignment horizontal="left" vertical="top"/>
    </xf>
    <xf numFmtId="0" fontId="63" fillId="0" borderId="22" xfId="47" applyFont="1" applyBorder="1" applyAlignment="1">
      <alignment horizontal="left" vertical="top"/>
    </xf>
    <xf numFmtId="0" fontId="63" fillId="0" borderId="29" xfId="47" applyFont="1" applyBorder="1" applyAlignment="1">
      <alignment horizontal="left" vertical="top"/>
    </xf>
    <xf numFmtId="0" fontId="63" fillId="0" borderId="24" xfId="47" applyFont="1" applyBorder="1" applyAlignment="1">
      <alignment horizontal="left" vertical="top"/>
    </xf>
    <xf numFmtId="0" fontId="85" fillId="0" borderId="18" xfId="65" applyFont="1" applyBorder="1" applyAlignment="1">
      <alignment vertical="top" shrinkToFit="1"/>
    </xf>
    <xf numFmtId="0" fontId="0" fillId="0" borderId="30" xfId="0" applyBorder="1" applyAlignment="1">
      <alignment vertical="center" shrinkToFit="1"/>
    </xf>
    <xf numFmtId="0" fontId="0" fillId="0" borderId="19" xfId="0" applyBorder="1" applyAlignment="1">
      <alignment vertical="center" shrinkToFit="1"/>
    </xf>
    <xf numFmtId="0" fontId="20" fillId="0" borderId="18" xfId="0" applyFont="1" applyBorder="1" applyAlignment="1">
      <alignment horizontal="left" vertical="center" wrapText="1"/>
    </xf>
    <xf numFmtId="0" fontId="20" fillId="0" borderId="30" xfId="0" applyFont="1" applyBorder="1" applyAlignment="1">
      <alignment horizontal="left" vertical="center" wrapText="1"/>
    </xf>
    <xf numFmtId="0" fontId="20" fillId="0" borderId="19" xfId="0" applyFont="1" applyBorder="1" applyAlignment="1">
      <alignment horizontal="left" vertical="center" wrapText="1"/>
    </xf>
    <xf numFmtId="0" fontId="0" fillId="0" borderId="0" xfId="65" applyFont="1" applyAlignment="1">
      <alignment horizontal="centerContinuous"/>
    </xf>
    <xf numFmtId="0" fontId="8" fillId="0" borderId="0" xfId="65" applyAlignment="1">
      <alignment horizontal="centerContinuous"/>
    </xf>
    <xf numFmtId="0" fontId="0" fillId="0" borderId="19" xfId="65" applyFont="1" applyBorder="1" applyAlignment="1">
      <alignment horizontal="center" vertical="center" wrapText="1"/>
    </xf>
    <xf numFmtId="0" fontId="0" fillId="0" borderId="18" xfId="65" applyFont="1" applyBorder="1" applyAlignment="1">
      <alignment horizontal="center" vertical="center"/>
    </xf>
    <xf numFmtId="0" fontId="8" fillId="0" borderId="19" xfId="65" applyBorder="1" applyAlignment="1">
      <alignment horizontal="center" vertical="center"/>
    </xf>
    <xf numFmtId="38" fontId="20" fillId="0" borderId="19" xfId="62" applyFont="1" applyBorder="1" applyAlignment="1">
      <alignment vertical="center" shrinkToFit="1"/>
    </xf>
    <xf numFmtId="0" fontId="20" fillId="0" borderId="18" xfId="0" applyFont="1" applyBorder="1">
      <alignment vertical="center"/>
    </xf>
    <xf numFmtId="0" fontId="8" fillId="0" borderId="19" xfId="65" applyBorder="1" applyAlignment="1">
      <alignment shrinkToFit="1"/>
    </xf>
    <xf numFmtId="38" fontId="20" fillId="0" borderId="19" xfId="62" applyFont="1" applyBorder="1">
      <alignment vertical="center"/>
    </xf>
    <xf numFmtId="0" fontId="0" fillId="0" borderId="19" xfId="65" applyFont="1" applyBorder="1" applyAlignment="1">
      <alignment shrinkToFit="1"/>
    </xf>
    <xf numFmtId="0" fontId="20" fillId="0" borderId="19" xfId="0" applyFont="1" applyBorder="1" applyAlignment="1">
      <alignment vertical="center" shrinkToFit="1"/>
    </xf>
    <xf numFmtId="38" fontId="20" fillId="0" borderId="25" xfId="0" applyNumberFormat="1" applyFont="1" applyBorder="1" applyAlignment="1">
      <alignment vertical="center" shrinkToFit="1"/>
    </xf>
    <xf numFmtId="0" fontId="20" fillId="0" borderId="19" xfId="0" applyFont="1" applyBorder="1">
      <alignment vertical="center"/>
    </xf>
    <xf numFmtId="38" fontId="20" fillId="0" borderId="0" xfId="0" applyNumberFormat="1" applyFont="1" applyAlignment="1">
      <alignment vertical="center" shrinkToFit="1"/>
    </xf>
    <xf numFmtId="0" fontId="20" fillId="0" borderId="0" xfId="0" applyFont="1" applyAlignment="1">
      <alignment vertical="center" shrinkToFit="1"/>
    </xf>
    <xf numFmtId="38" fontId="20" fillId="29" borderId="243" xfId="35" applyFont="1" applyFill="1" applyBorder="1" applyAlignment="1">
      <alignment vertical="center"/>
    </xf>
    <xf numFmtId="0" fontId="24" fillId="0" borderId="356" xfId="47" applyFont="1" applyBorder="1" applyAlignment="1">
      <alignment horizontal="left"/>
    </xf>
    <xf numFmtId="0" fontId="9" fillId="0" borderId="356" xfId="47" applyBorder="1"/>
    <xf numFmtId="38" fontId="8" fillId="0" borderId="78" xfId="62" applyBorder="1" applyAlignment="1">
      <alignment shrinkToFit="1"/>
    </xf>
    <xf numFmtId="0" fontId="11" fillId="24" borderId="16" xfId="52" applyFont="1" applyFill="1" applyBorder="1" applyAlignment="1">
      <alignment vertical="top" wrapText="1"/>
    </xf>
    <xf numFmtId="38" fontId="8" fillId="46" borderId="109" xfId="62" applyFont="1" applyFill="1" applyBorder="1" applyAlignment="1">
      <alignment horizontal="right" vertical="center"/>
    </xf>
    <xf numFmtId="38" fontId="8" fillId="46" borderId="113" xfId="62" applyFont="1" applyFill="1" applyBorder="1" applyAlignment="1">
      <alignment horizontal="right" vertical="center"/>
    </xf>
    <xf numFmtId="38" fontId="8" fillId="46" borderId="62" xfId="62" applyFont="1" applyFill="1" applyBorder="1" applyAlignment="1">
      <alignment horizontal="right" vertical="center"/>
    </xf>
    <xf numFmtId="9" fontId="64" fillId="46" borderId="109" xfId="64" applyFont="1" applyFill="1" applyBorder="1">
      <alignment vertical="center"/>
    </xf>
    <xf numFmtId="38" fontId="64" fillId="46" borderId="179" xfId="62" applyFont="1" applyFill="1" applyBorder="1">
      <alignment vertical="center"/>
    </xf>
    <xf numFmtId="38" fontId="159" fillId="0" borderId="108" xfId="35" applyFont="1" applyBorder="1">
      <alignment vertical="center"/>
    </xf>
    <xf numFmtId="38" fontId="24" fillId="46" borderId="230" xfId="62" applyFont="1" applyFill="1" applyBorder="1" applyAlignment="1">
      <alignment horizontal="center" vertical="center" shrinkToFit="1"/>
    </xf>
    <xf numFmtId="184" fontId="24" fillId="0" borderId="167" xfId="0" applyNumberFormat="1" applyFont="1" applyBorder="1">
      <alignment vertical="center"/>
    </xf>
    <xf numFmtId="184" fontId="24" fillId="0" borderId="168" xfId="0" applyNumberFormat="1" applyFont="1" applyBorder="1">
      <alignment vertical="center"/>
    </xf>
    <xf numFmtId="184" fontId="24" fillId="0" borderId="170" xfId="0" applyNumberFormat="1" applyFont="1" applyBorder="1">
      <alignment vertical="center"/>
    </xf>
    <xf numFmtId="184" fontId="24" fillId="0" borderId="169" xfId="0" applyNumberFormat="1" applyFont="1" applyBorder="1">
      <alignment vertical="center"/>
    </xf>
    <xf numFmtId="184" fontId="24" fillId="0" borderId="216" xfId="0" applyNumberFormat="1" applyFont="1" applyBorder="1">
      <alignment vertical="center"/>
    </xf>
    <xf numFmtId="184" fontId="24" fillId="0" borderId="249" xfId="0" applyNumberFormat="1" applyFont="1" applyBorder="1">
      <alignment vertical="center"/>
    </xf>
    <xf numFmtId="184" fontId="24" fillId="0" borderId="72" xfId="0" applyNumberFormat="1" applyFont="1" applyBorder="1">
      <alignment vertical="center"/>
    </xf>
    <xf numFmtId="184" fontId="24" fillId="0" borderId="79" xfId="0" applyNumberFormat="1" applyFont="1" applyBorder="1">
      <alignment vertical="center"/>
    </xf>
    <xf numFmtId="184" fontId="24" fillId="0" borderId="316" xfId="0" applyNumberFormat="1" applyFont="1" applyBorder="1">
      <alignment vertical="center"/>
    </xf>
    <xf numFmtId="184" fontId="24" fillId="0" borderId="317" xfId="0" applyNumberFormat="1" applyFont="1" applyBorder="1">
      <alignment vertical="center"/>
    </xf>
    <xf numFmtId="184" fontId="24" fillId="0" borderId="39" xfId="0" applyNumberFormat="1" applyFont="1" applyBorder="1">
      <alignment vertical="center"/>
    </xf>
    <xf numFmtId="184" fontId="24" fillId="0" borderId="40" xfId="0" applyNumberFormat="1" applyFont="1" applyBorder="1">
      <alignment vertical="center"/>
    </xf>
    <xf numFmtId="184" fontId="24" fillId="0" borderId="90" xfId="0" applyNumberFormat="1" applyFont="1" applyBorder="1">
      <alignment vertical="center"/>
    </xf>
    <xf numFmtId="184" fontId="24" fillId="0" borderId="41" xfId="0" applyNumberFormat="1" applyFont="1" applyBorder="1">
      <alignment vertical="center"/>
    </xf>
    <xf numFmtId="184" fontId="24" fillId="0" borderId="318" xfId="0" applyNumberFormat="1" applyFont="1" applyBorder="1">
      <alignment vertical="center"/>
    </xf>
    <xf numFmtId="184" fontId="24" fillId="0" borderId="133" xfId="0" applyNumberFormat="1" applyFont="1" applyBorder="1">
      <alignment vertical="center"/>
    </xf>
    <xf numFmtId="184" fontId="24" fillId="0" borderId="11" xfId="0" applyNumberFormat="1" applyFont="1" applyBorder="1">
      <alignment vertical="center"/>
    </xf>
    <xf numFmtId="184" fontId="24" fillId="0" borderId="134" xfId="0" applyNumberFormat="1" applyFont="1" applyBorder="1">
      <alignment vertical="center"/>
    </xf>
    <xf numFmtId="184" fontId="24" fillId="0" borderId="57" xfId="0" applyNumberFormat="1" applyFont="1" applyBorder="1">
      <alignment vertical="center"/>
    </xf>
    <xf numFmtId="184" fontId="24" fillId="0" borderId="58" xfId="0" applyNumberFormat="1" applyFont="1" applyBorder="1">
      <alignment vertical="center"/>
    </xf>
    <xf numFmtId="184" fontId="24" fillId="0" borderId="59" xfId="0" applyNumberFormat="1" applyFont="1" applyBorder="1">
      <alignment vertical="center"/>
    </xf>
    <xf numFmtId="184" fontId="24" fillId="0" borderId="103" xfId="0" applyNumberFormat="1" applyFont="1" applyBorder="1">
      <alignment vertical="center"/>
    </xf>
    <xf numFmtId="38" fontId="24" fillId="0" borderId="104" xfId="62" applyFont="1" applyFill="1" applyBorder="1" applyAlignment="1"/>
    <xf numFmtId="38" fontId="24" fillId="0" borderId="71" xfId="62" applyFont="1" applyFill="1" applyBorder="1" applyAlignment="1"/>
    <xf numFmtId="38" fontId="24" fillId="0" borderId="76" xfId="62" applyFont="1" applyFill="1" applyBorder="1" applyAlignment="1"/>
    <xf numFmtId="38" fontId="24" fillId="0" borderId="126" xfId="62" applyFont="1" applyFill="1" applyBorder="1" applyAlignment="1"/>
    <xf numFmtId="38" fontId="24" fillId="0" borderId="143" xfId="62" applyFont="1" applyFill="1" applyBorder="1" applyAlignment="1">
      <alignment horizontal="center" vertical="center"/>
    </xf>
    <xf numFmtId="0" fontId="166" fillId="24" borderId="16" xfId="63" applyFont="1" applyFill="1" applyBorder="1"/>
    <xf numFmtId="0" fontId="8" fillId="0" borderId="185" xfId="0" applyFont="1" applyBorder="1" applyAlignment="1">
      <alignment horizontal="right" vertical="center"/>
    </xf>
    <xf numFmtId="190" fontId="24" fillId="0" borderId="216" xfId="0" applyNumberFormat="1" applyFont="1" applyBorder="1" applyAlignment="1">
      <alignment vertical="center" shrinkToFit="1"/>
    </xf>
    <xf numFmtId="0" fontId="8" fillId="0" borderId="17" xfId="0" applyFont="1" applyBorder="1" applyAlignment="1">
      <alignment horizontal="right" vertical="center"/>
    </xf>
    <xf numFmtId="190" fontId="24" fillId="0" borderId="317" xfId="0" applyNumberFormat="1" applyFont="1" applyBorder="1" applyAlignment="1">
      <alignment vertical="center" shrinkToFit="1"/>
    </xf>
    <xf numFmtId="0" fontId="8" fillId="0" borderId="31" xfId="0" applyFont="1" applyBorder="1" applyAlignment="1">
      <alignment horizontal="right" vertical="center"/>
    </xf>
    <xf numFmtId="190" fontId="24" fillId="0" borderId="318" xfId="0" applyNumberFormat="1" applyFont="1" applyBorder="1" applyAlignment="1">
      <alignment horizontal="right" vertical="center" shrinkToFit="1"/>
    </xf>
    <xf numFmtId="190" fontId="24" fillId="0" borderId="317" xfId="0" applyNumberFormat="1" applyFont="1" applyBorder="1" applyAlignment="1">
      <alignment horizontal="right" vertical="center" shrinkToFit="1"/>
    </xf>
    <xf numFmtId="190" fontId="24" fillId="0" borderId="318" xfId="0" applyNumberFormat="1" applyFont="1" applyBorder="1" applyAlignment="1">
      <alignment vertical="center" shrinkToFit="1"/>
    </xf>
    <xf numFmtId="0" fontId="8" fillId="0" borderId="145" xfId="0" applyFont="1" applyBorder="1" applyAlignment="1">
      <alignment horizontal="right" vertical="center"/>
    </xf>
    <xf numFmtId="9" fontId="24" fillId="0" borderId="103" xfId="64" applyFont="1" applyBorder="1" applyAlignment="1">
      <alignment vertical="center" shrinkToFit="1"/>
    </xf>
    <xf numFmtId="0" fontId="8" fillId="0" borderId="215" xfId="63" applyBorder="1" applyAlignment="1">
      <alignment horizontal="center" vertical="center"/>
    </xf>
    <xf numFmtId="38" fontId="78" fillId="0" borderId="167" xfId="62" applyFont="1" applyBorder="1" applyAlignment="1">
      <alignment horizontal="center"/>
    </xf>
    <xf numFmtId="38" fontId="78" fillId="0" borderId="168" xfId="62" applyFont="1" applyBorder="1" applyAlignment="1">
      <alignment horizontal="center"/>
    </xf>
    <xf numFmtId="38" fontId="78" fillId="0" borderId="169" xfId="62" applyFont="1" applyBorder="1" applyAlignment="1">
      <alignment horizontal="center"/>
    </xf>
    <xf numFmtId="38" fontId="78" fillId="0" borderId="170" xfId="62" applyFont="1" applyBorder="1" applyAlignment="1">
      <alignment horizontal="center"/>
    </xf>
    <xf numFmtId="38" fontId="78" fillId="0" borderId="167" xfId="62" applyFont="1" applyBorder="1" applyAlignment="1">
      <alignment horizontal="center" shrinkToFit="1"/>
    </xf>
    <xf numFmtId="38" fontId="78" fillId="0" borderId="168" xfId="62" applyFont="1" applyBorder="1" applyAlignment="1">
      <alignment horizontal="center" shrinkToFit="1"/>
    </xf>
    <xf numFmtId="38" fontId="78" fillId="0" borderId="170" xfId="62" applyFont="1" applyBorder="1" applyAlignment="1">
      <alignment horizontal="center" shrinkToFit="1"/>
    </xf>
    <xf numFmtId="38" fontId="78" fillId="0" borderId="169" xfId="62" applyFont="1" applyBorder="1" applyAlignment="1">
      <alignment horizontal="center" shrinkToFit="1"/>
    </xf>
    <xf numFmtId="0" fontId="8" fillId="0" borderId="216" xfId="0" applyFont="1" applyBorder="1" applyAlignment="1">
      <alignment vertical="center" shrinkToFit="1"/>
    </xf>
    <xf numFmtId="0" fontId="8" fillId="0" borderId="175" xfId="0" applyFont="1" applyBorder="1">
      <alignment vertical="center"/>
    </xf>
    <xf numFmtId="0" fontId="8" fillId="0" borderId="217" xfId="63" applyBorder="1" applyAlignment="1">
      <alignment horizontal="center" vertical="center"/>
    </xf>
    <xf numFmtId="38" fontId="78" fillId="0" borderId="218" xfId="62" applyFont="1" applyBorder="1" applyAlignment="1">
      <alignment horizontal="center"/>
    </xf>
    <xf numFmtId="38" fontId="78" fillId="0" borderId="219" xfId="62" applyFont="1" applyBorder="1" applyAlignment="1">
      <alignment horizontal="center"/>
    </xf>
    <xf numFmtId="38" fontId="78" fillId="0" borderId="220" xfId="62" applyFont="1" applyBorder="1" applyAlignment="1">
      <alignment horizontal="center"/>
    </xf>
    <xf numFmtId="38" fontId="78" fillId="0" borderId="221" xfId="62" applyFont="1" applyBorder="1" applyAlignment="1">
      <alignment horizontal="center"/>
    </xf>
    <xf numFmtId="38" fontId="78" fillId="0" borderId="220" xfId="62" applyFont="1" applyBorder="1" applyAlignment="1">
      <alignment horizontal="center" shrinkToFit="1"/>
    </xf>
    <xf numFmtId="38" fontId="78" fillId="0" borderId="218" xfId="62" applyFont="1" applyBorder="1" applyAlignment="1">
      <alignment horizontal="center" shrinkToFit="1"/>
    </xf>
    <xf numFmtId="38" fontId="78" fillId="0" borderId="221" xfId="62" applyFont="1" applyBorder="1" applyAlignment="1">
      <alignment horizontal="center" shrinkToFit="1"/>
    </xf>
    <xf numFmtId="38" fontId="78" fillId="0" borderId="222" xfId="62" applyFont="1" applyBorder="1" applyAlignment="1">
      <alignment horizontal="center" shrinkToFit="1"/>
    </xf>
    <xf numFmtId="0" fontId="64" fillId="0" borderId="223" xfId="0" applyFont="1" applyBorder="1" applyAlignment="1">
      <alignment horizontal="center" vertical="center" shrinkToFit="1"/>
    </xf>
    <xf numFmtId="9" fontId="78" fillId="0" borderId="224" xfId="64" applyFont="1" applyBorder="1" applyAlignment="1">
      <alignment horizontal="center" vertical="center" shrinkToFit="1"/>
    </xf>
    <xf numFmtId="191" fontId="24" fillId="0" borderId="167" xfId="0" applyNumberFormat="1" applyFont="1" applyBorder="1" applyAlignment="1">
      <alignment horizontal="right" vertical="center"/>
    </xf>
    <xf numFmtId="191" fontId="24" fillId="0" borderId="168" xfId="0" applyNumberFormat="1" applyFont="1" applyBorder="1" applyAlignment="1">
      <alignment horizontal="right" vertical="center"/>
    </xf>
    <xf numFmtId="191" fontId="24" fillId="0" borderId="170" xfId="0" applyNumberFormat="1" applyFont="1" applyBorder="1" applyAlignment="1">
      <alignment horizontal="right" vertical="center"/>
    </xf>
    <xf numFmtId="191" fontId="24" fillId="0" borderId="169" xfId="0" applyNumberFormat="1" applyFont="1" applyBorder="1" applyAlignment="1">
      <alignment horizontal="right" vertical="center"/>
    </xf>
    <xf numFmtId="191" fontId="24" fillId="24" borderId="47" xfId="35" applyNumberFormat="1" applyFont="1" applyFill="1" applyBorder="1" applyAlignment="1">
      <alignment horizontal="right" shrinkToFit="1"/>
    </xf>
    <xf numFmtId="191" fontId="24" fillId="24" borderId="48" xfId="35" applyNumberFormat="1" applyFont="1" applyFill="1" applyBorder="1" applyAlignment="1">
      <alignment horizontal="right" shrinkToFit="1"/>
    </xf>
    <xf numFmtId="191" fontId="24" fillId="24" borderId="56" xfId="35" applyNumberFormat="1" applyFont="1" applyFill="1" applyBorder="1" applyAlignment="1">
      <alignment horizontal="right" shrinkToFit="1"/>
    </xf>
    <xf numFmtId="191" fontId="24" fillId="24" borderId="93" xfId="35" applyNumberFormat="1" applyFont="1" applyFill="1" applyBorder="1" applyAlignment="1">
      <alignment horizontal="right" shrinkToFit="1"/>
    </xf>
    <xf numFmtId="191" fontId="24" fillId="24" borderId="84" xfId="35" applyNumberFormat="1" applyFont="1" applyFill="1" applyBorder="1" applyAlignment="1">
      <alignment horizontal="right" shrinkToFit="1"/>
    </xf>
    <xf numFmtId="191" fontId="24" fillId="0" borderId="39" xfId="0" applyNumberFormat="1" applyFont="1" applyBorder="1" applyAlignment="1">
      <alignment horizontal="right" vertical="center"/>
    </xf>
    <xf numFmtId="191" fontId="24" fillId="0" borderId="40" xfId="0" applyNumberFormat="1" applyFont="1" applyBorder="1" applyAlignment="1">
      <alignment horizontal="right" vertical="center"/>
    </xf>
    <xf numFmtId="191" fontId="24" fillId="0" borderId="90" xfId="0" applyNumberFormat="1" applyFont="1" applyBorder="1" applyAlignment="1">
      <alignment horizontal="right" vertical="center"/>
    </xf>
    <xf numFmtId="191" fontId="24" fillId="0" borderId="41" xfId="0" applyNumberFormat="1" applyFont="1" applyBorder="1" applyAlignment="1">
      <alignment horizontal="right" vertical="center"/>
    </xf>
    <xf numFmtId="191" fontId="24" fillId="0" borderId="39" xfId="0" applyNumberFormat="1" applyFont="1" applyBorder="1" applyAlignment="1">
      <alignment horizontal="right" vertical="center" shrinkToFit="1"/>
    </xf>
    <xf numFmtId="191" fontId="24" fillId="0" borderId="40" xfId="0" applyNumberFormat="1" applyFont="1" applyBorder="1" applyAlignment="1">
      <alignment horizontal="right" vertical="center" shrinkToFit="1"/>
    </xf>
    <xf numFmtId="191" fontId="24" fillId="0" borderId="90" xfId="0" applyNumberFormat="1" applyFont="1" applyBorder="1" applyAlignment="1">
      <alignment horizontal="right" vertical="center" shrinkToFit="1"/>
    </xf>
    <xf numFmtId="191" fontId="24" fillId="0" borderId="41" xfId="0" applyNumberFormat="1" applyFont="1" applyBorder="1" applyAlignment="1">
      <alignment horizontal="right" vertical="center" shrinkToFit="1"/>
    </xf>
    <xf numFmtId="0" fontId="9" fillId="24" borderId="176" xfId="49" applyFill="1" applyBorder="1" applyAlignment="1">
      <alignment horizontal="center"/>
    </xf>
    <xf numFmtId="38" fontId="20" fillId="24" borderId="206" xfId="35" applyFont="1" applyFill="1" applyBorder="1" applyAlignment="1">
      <alignment horizontal="left"/>
    </xf>
    <xf numFmtId="38" fontId="20" fillId="24" borderId="260" xfId="35" applyFont="1" applyFill="1" applyBorder="1" applyAlignment="1">
      <alignment horizontal="right"/>
    </xf>
    <xf numFmtId="0" fontId="20" fillId="34" borderId="325" xfId="63" applyFont="1" applyFill="1" applyBorder="1" applyAlignment="1">
      <alignment horizontal="center" vertical="center"/>
    </xf>
    <xf numFmtId="0" fontId="9" fillId="46" borderId="31" xfId="49" applyFill="1" applyBorder="1" applyAlignment="1">
      <alignment horizontal="right"/>
    </xf>
    <xf numFmtId="38" fontId="24" fillId="46" borderId="39" xfId="35" applyFont="1" applyFill="1" applyBorder="1" applyAlignment="1">
      <alignment shrinkToFit="1"/>
    </xf>
    <xf numFmtId="38" fontId="24" fillId="46" borderId="40" xfId="35" applyFont="1" applyFill="1" applyBorder="1" applyAlignment="1">
      <alignment shrinkToFit="1"/>
    </xf>
    <xf numFmtId="38" fontId="24" fillId="46" borderId="90" xfId="35" applyFont="1" applyFill="1" applyBorder="1" applyAlignment="1">
      <alignment shrinkToFit="1"/>
    </xf>
    <xf numFmtId="38" fontId="24" fillId="46" borderId="41" xfId="35" applyFont="1" applyFill="1" applyBorder="1" applyAlignment="1">
      <alignment shrinkToFit="1"/>
    </xf>
    <xf numFmtId="38" fontId="24" fillId="46" borderId="318" xfId="35" applyFont="1" applyFill="1" applyBorder="1" applyAlignment="1">
      <alignment horizontal="center" vertical="center" shrinkToFit="1"/>
    </xf>
    <xf numFmtId="0" fontId="0" fillId="46" borderId="33" xfId="63" applyFont="1" applyFill="1" applyBorder="1" applyAlignment="1">
      <alignment horizontal="center" vertical="center"/>
    </xf>
    <xf numFmtId="38" fontId="24" fillId="46" borderId="42" xfId="62" applyFont="1" applyFill="1" applyBorder="1" applyAlignment="1">
      <alignment shrinkToFit="1"/>
    </xf>
    <xf numFmtId="38" fontId="24" fillId="46" borderId="43" xfId="62" applyFont="1" applyFill="1" applyBorder="1" applyAlignment="1">
      <alignment shrinkToFit="1"/>
    </xf>
    <xf numFmtId="38" fontId="24" fillId="46" borderId="44" xfId="62" applyFont="1" applyFill="1" applyBorder="1" applyAlignment="1">
      <alignment shrinkToFit="1"/>
    </xf>
    <xf numFmtId="38" fontId="24" fillId="46" borderId="91" xfId="62" applyFont="1" applyFill="1" applyBorder="1" applyAlignment="1">
      <alignment shrinkToFit="1"/>
    </xf>
    <xf numFmtId="38" fontId="24" fillId="46" borderId="67" xfId="62" applyFont="1" applyFill="1" applyBorder="1" applyAlignment="1">
      <alignment shrinkToFit="1"/>
    </xf>
    <xf numFmtId="0" fontId="0" fillId="46" borderId="27" xfId="63" applyFont="1" applyFill="1" applyBorder="1" applyAlignment="1">
      <alignment horizontal="left" shrinkToFit="1"/>
    </xf>
    <xf numFmtId="38" fontId="24" fillId="46" borderId="45" xfId="62" applyFont="1" applyFill="1" applyBorder="1" applyAlignment="1">
      <alignment horizontal="right" shrinkToFit="1"/>
    </xf>
    <xf numFmtId="38" fontId="24" fillId="46" borderId="46" xfId="62" applyFont="1" applyFill="1" applyBorder="1" applyAlignment="1">
      <alignment horizontal="right" shrinkToFit="1"/>
    </xf>
    <xf numFmtId="38" fontId="24" fillId="46" borderId="55" xfId="62" applyFont="1" applyFill="1" applyBorder="1" applyAlignment="1">
      <alignment horizontal="right" shrinkToFit="1"/>
    </xf>
    <xf numFmtId="38" fontId="24" fillId="46" borderId="92" xfId="62" applyFont="1" applyFill="1" applyBorder="1" applyAlignment="1">
      <alignment horizontal="right" shrinkToFit="1"/>
    </xf>
    <xf numFmtId="38" fontId="24" fillId="46" borderId="83" xfId="62" applyFont="1" applyFill="1" applyBorder="1" applyAlignment="1">
      <alignment horizontal="right" shrinkToFit="1"/>
    </xf>
    <xf numFmtId="38" fontId="24" fillId="46" borderId="140" xfId="62" applyFont="1" applyFill="1" applyBorder="1" applyAlignment="1">
      <alignment horizontal="center" vertical="center" shrinkToFit="1"/>
    </xf>
    <xf numFmtId="0" fontId="0" fillId="46" borderId="17" xfId="63" applyFont="1" applyFill="1" applyBorder="1" applyAlignment="1">
      <alignment horizontal="center"/>
    </xf>
    <xf numFmtId="38" fontId="24" fillId="46" borderId="47" xfId="62" applyFont="1" applyFill="1" applyBorder="1" applyAlignment="1">
      <alignment horizontal="right" shrinkToFit="1"/>
    </xf>
    <xf numFmtId="38" fontId="24" fillId="46" borderId="48" xfId="62" applyFont="1" applyFill="1" applyBorder="1" applyAlignment="1">
      <alignment horizontal="right" shrinkToFit="1"/>
    </xf>
    <xf numFmtId="38" fontId="24" fillId="46" borderId="56" xfId="62" applyFont="1" applyFill="1" applyBorder="1" applyAlignment="1">
      <alignment horizontal="right" shrinkToFit="1"/>
    </xf>
    <xf numFmtId="38" fontId="24" fillId="46" borderId="93" xfId="62" applyFont="1" applyFill="1" applyBorder="1" applyAlignment="1">
      <alignment horizontal="right" shrinkToFit="1"/>
    </xf>
    <xf numFmtId="38" fontId="24" fillId="46" borderId="84" xfId="62" applyFont="1" applyFill="1" applyBorder="1" applyAlignment="1">
      <alignment horizontal="right" shrinkToFit="1"/>
    </xf>
    <xf numFmtId="38" fontId="24" fillId="46" borderId="139" xfId="62" applyFont="1" applyFill="1" applyBorder="1" applyAlignment="1">
      <alignment horizontal="center" vertical="center" shrinkToFit="1"/>
    </xf>
    <xf numFmtId="0" fontId="8" fillId="46" borderId="27" xfId="49" applyFont="1" applyFill="1" applyBorder="1" applyAlignment="1">
      <alignment horizontal="right"/>
    </xf>
    <xf numFmtId="38" fontId="77" fillId="46" borderId="45" xfId="35" applyFont="1" applyFill="1" applyBorder="1" applyAlignment="1">
      <alignment horizontal="right" shrinkToFit="1"/>
    </xf>
    <xf numFmtId="38" fontId="77" fillId="46" borderId="46" xfId="35" applyFont="1" applyFill="1" applyBorder="1" applyAlignment="1">
      <alignment horizontal="right" shrinkToFit="1"/>
    </xf>
    <xf numFmtId="38" fontId="77" fillId="46" borderId="55" xfId="35" applyFont="1" applyFill="1" applyBorder="1" applyAlignment="1">
      <alignment horizontal="right" shrinkToFit="1"/>
    </xf>
    <xf numFmtId="38" fontId="77" fillId="46" borderId="92" xfId="35" applyFont="1" applyFill="1" applyBorder="1" applyAlignment="1">
      <alignment horizontal="right" shrinkToFit="1"/>
    </xf>
    <xf numFmtId="38" fontId="77" fillId="46" borderId="83" xfId="35" applyFont="1" applyFill="1" applyBorder="1" applyAlignment="1">
      <alignment horizontal="right" shrinkToFit="1"/>
    </xf>
    <xf numFmtId="0" fontId="0" fillId="46" borderId="202" xfId="63" applyFont="1" applyFill="1" applyBorder="1" applyAlignment="1">
      <alignment horizontal="right"/>
    </xf>
    <xf numFmtId="38" fontId="78" fillId="46" borderId="63" xfId="62" applyFont="1" applyFill="1" applyBorder="1" applyAlignment="1">
      <alignment horizontal="center" shrinkToFit="1"/>
    </xf>
    <xf numFmtId="38" fontId="78" fillId="46" borderId="64" xfId="62" applyFont="1" applyFill="1" applyBorder="1" applyAlignment="1">
      <alignment horizontal="center" shrinkToFit="1"/>
    </xf>
    <xf numFmtId="38" fontId="78" fillId="46" borderId="99" xfId="62" applyFont="1" applyFill="1" applyBorder="1" applyAlignment="1">
      <alignment horizontal="center" shrinkToFit="1"/>
    </xf>
    <xf numFmtId="38" fontId="78" fillId="46" borderId="100" xfId="62" applyFont="1" applyFill="1" applyBorder="1" applyAlignment="1">
      <alignment horizontal="center" shrinkToFit="1"/>
    </xf>
    <xf numFmtId="38" fontId="78" fillId="46" borderId="88" xfId="62" applyFont="1" applyFill="1" applyBorder="1" applyAlignment="1">
      <alignment horizontal="center" shrinkToFit="1"/>
    </xf>
    <xf numFmtId="38" fontId="78" fillId="46" borderId="204" xfId="62" applyFont="1" applyFill="1" applyBorder="1" applyAlignment="1">
      <alignment horizontal="center" shrinkToFit="1"/>
    </xf>
    <xf numFmtId="9" fontId="64" fillId="46" borderId="142" xfId="64" applyFont="1" applyFill="1" applyBorder="1" applyAlignment="1">
      <alignment horizontal="center" vertical="center" shrinkToFit="1"/>
    </xf>
    <xf numFmtId="0" fontId="0" fillId="46" borderId="198" xfId="63" applyFont="1" applyFill="1" applyBorder="1" applyAlignment="1">
      <alignment horizontal="right"/>
    </xf>
    <xf numFmtId="38" fontId="78" fillId="46" borderId="11" xfId="62" applyFont="1" applyFill="1" applyBorder="1" applyAlignment="1">
      <alignment horizontal="center" shrinkToFit="1"/>
    </xf>
    <xf numFmtId="38" fontId="78" fillId="46" borderId="225" xfId="62" applyFont="1" applyFill="1" applyBorder="1" applyAlignment="1">
      <alignment horizontal="center" shrinkToFit="1"/>
    </xf>
    <xf numFmtId="38" fontId="78" fillId="46" borderId="133" xfId="62" applyFont="1" applyFill="1" applyBorder="1" applyAlignment="1">
      <alignment horizontal="center" shrinkToFit="1"/>
    </xf>
    <xf numFmtId="38" fontId="78" fillId="46" borderId="134" xfId="62" applyFont="1" applyFill="1" applyBorder="1" applyAlignment="1">
      <alignment horizontal="center" shrinkToFit="1"/>
    </xf>
    <xf numFmtId="38" fontId="78" fillId="46" borderId="13" xfId="62" applyFont="1" applyFill="1" applyBorder="1" applyAlignment="1">
      <alignment horizontal="center" shrinkToFit="1"/>
    </xf>
    <xf numFmtId="38" fontId="78" fillId="46" borderId="200" xfId="62" applyFont="1" applyFill="1" applyBorder="1" applyAlignment="1">
      <alignment horizontal="center" shrinkToFit="1"/>
    </xf>
    <xf numFmtId="0" fontId="20" fillId="35" borderId="32" xfId="63" applyFont="1" applyFill="1" applyBorder="1" applyAlignment="1">
      <alignment horizontal="left"/>
    </xf>
    <xf numFmtId="0" fontId="20" fillId="35" borderId="109" xfId="63" applyFont="1" applyFill="1" applyBorder="1" applyAlignment="1">
      <alignment horizontal="left"/>
    </xf>
    <xf numFmtId="0" fontId="20" fillId="35" borderId="182" xfId="63" applyFont="1" applyFill="1" applyBorder="1" applyAlignment="1">
      <alignment horizontal="left"/>
    </xf>
    <xf numFmtId="0" fontId="0" fillId="24" borderId="172" xfId="63" applyFont="1" applyFill="1" applyBorder="1"/>
    <xf numFmtId="38" fontId="8" fillId="24" borderId="0" xfId="62" applyFont="1" applyFill="1" applyAlignment="1"/>
    <xf numFmtId="0" fontId="8" fillId="24" borderId="172" xfId="63" applyFill="1" applyBorder="1"/>
    <xf numFmtId="38" fontId="8" fillId="35" borderId="0" xfId="62" applyFont="1" applyFill="1" applyBorder="1" applyAlignment="1"/>
    <xf numFmtId="9" fontId="8" fillId="35" borderId="0" xfId="64" applyFont="1" applyFill="1" applyAlignment="1"/>
    <xf numFmtId="0" fontId="21" fillId="0" borderId="0" xfId="60" applyFont="1" applyAlignment="1">
      <alignment horizontal="right"/>
    </xf>
    <xf numFmtId="0" fontId="74" fillId="24" borderId="0" xfId="63" applyFont="1" applyFill="1"/>
    <xf numFmtId="0" fontId="49" fillId="24" borderId="0" xfId="63" applyFont="1" applyFill="1"/>
    <xf numFmtId="0" fontId="203" fillId="24" borderId="0" xfId="63" applyFont="1" applyFill="1"/>
    <xf numFmtId="56" fontId="52" fillId="24" borderId="0" xfId="63" quotePrefix="1" applyNumberFormat="1" applyFont="1" applyFill="1"/>
    <xf numFmtId="0" fontId="49" fillId="24" borderId="0" xfId="72" applyFont="1" applyFill="1" applyAlignment="1">
      <alignment vertical="center"/>
    </xf>
    <xf numFmtId="0" fontId="50" fillId="24" borderId="0" xfId="72" applyFont="1" applyFill="1"/>
    <xf numFmtId="192" fontId="0" fillId="0" borderId="185" xfId="60" applyNumberFormat="1" applyFont="1" applyBorder="1" applyAlignment="1">
      <alignment horizontal="center" vertical="center"/>
    </xf>
    <xf numFmtId="0" fontId="8" fillId="24" borderId="172" xfId="52" applyFont="1" applyFill="1" applyBorder="1" applyAlignment="1">
      <alignment horizontal="left" vertical="center"/>
    </xf>
    <xf numFmtId="0" fontId="20" fillId="35" borderId="15" xfId="47" applyFont="1" applyFill="1" applyBorder="1" applyAlignment="1">
      <alignment horizontal="left" shrinkToFit="1"/>
    </xf>
    <xf numFmtId="0" fontId="20" fillId="0" borderId="18" xfId="47" applyFont="1" applyBorder="1" applyAlignment="1">
      <alignment horizontal="left" vertical="top" shrinkToFit="1"/>
    </xf>
    <xf numFmtId="0" fontId="20" fillId="0" borderId="30" xfId="47" applyFont="1" applyBorder="1" applyAlignment="1">
      <alignment horizontal="left" vertical="top" shrinkToFit="1"/>
    </xf>
    <xf numFmtId="0" fontId="117" fillId="0" borderId="15" xfId="0" applyFont="1" applyBorder="1" applyAlignment="1">
      <alignment horizontal="left" vertical="top" wrapText="1"/>
    </xf>
    <xf numFmtId="0" fontId="20" fillId="0" borderId="15" xfId="0" applyFont="1" applyBorder="1">
      <alignment vertical="center"/>
    </xf>
    <xf numFmtId="0" fontId="173" fillId="0" borderId="71" xfId="0" applyFont="1" applyBorder="1" applyAlignment="1">
      <alignment horizontal="center" vertical="center" wrapText="1"/>
    </xf>
    <xf numFmtId="0" fontId="11" fillId="24" borderId="361" xfId="72" applyFont="1" applyFill="1" applyBorder="1" applyAlignment="1">
      <alignment vertical="center" wrapText="1"/>
    </xf>
    <xf numFmtId="0" fontId="11" fillId="24" borderId="258" xfId="72" applyFont="1" applyFill="1" applyBorder="1" applyAlignment="1">
      <alignment vertical="center" wrapText="1"/>
    </xf>
    <xf numFmtId="0" fontId="33" fillId="24" borderId="258" xfId="72" applyFont="1" applyFill="1" applyBorder="1" applyAlignment="1">
      <alignment horizontal="center"/>
    </xf>
    <xf numFmtId="0" fontId="33" fillId="24" borderId="259" xfId="72" applyFont="1" applyFill="1" applyBorder="1" applyAlignment="1">
      <alignment horizontal="center"/>
    </xf>
    <xf numFmtId="0" fontId="33" fillId="24" borderId="0" xfId="72" applyFont="1" applyFill="1" applyAlignment="1">
      <alignment horizontal="right"/>
    </xf>
    <xf numFmtId="0" fontId="33" fillId="24" borderId="0" xfId="72" applyFont="1" applyFill="1"/>
    <xf numFmtId="0" fontId="104" fillId="24" borderId="0" xfId="72" applyFont="1" applyFill="1"/>
    <xf numFmtId="0" fontId="11" fillId="24" borderId="310" xfId="72" applyFont="1" applyFill="1" applyBorder="1" applyAlignment="1">
      <alignment vertical="center" wrapText="1"/>
    </xf>
    <xf numFmtId="0" fontId="11" fillId="24" borderId="10" xfId="72" applyFont="1" applyFill="1" applyBorder="1" applyAlignment="1">
      <alignment vertical="center" wrapText="1"/>
    </xf>
    <xf numFmtId="0" fontId="33" fillId="24" borderId="10" xfId="72" applyFont="1" applyFill="1" applyBorder="1" applyAlignment="1">
      <alignment horizontal="center"/>
    </xf>
    <xf numFmtId="0" fontId="33" fillId="24" borderId="174" xfId="72" applyFont="1" applyFill="1" applyBorder="1" applyAlignment="1">
      <alignment horizontal="center"/>
    </xf>
    <xf numFmtId="0" fontId="20" fillId="0" borderId="0" xfId="47" applyFont="1" applyAlignment="1">
      <alignment horizontal="left" vertical="top" shrinkToFit="1"/>
    </xf>
    <xf numFmtId="0" fontId="20" fillId="0" borderId="356" xfId="47" applyFont="1" applyBorder="1" applyAlignment="1">
      <alignment horizontal="right" vertical="top" shrinkToFit="1"/>
    </xf>
    <xf numFmtId="0" fontId="20" fillId="0" borderId="0" xfId="47" applyFont="1" applyAlignment="1">
      <alignment horizontal="left" vertical="top"/>
    </xf>
    <xf numFmtId="0" fontId="9" fillId="0" borderId="16" xfId="47" applyBorder="1"/>
    <xf numFmtId="0" fontId="0" fillId="0" borderId="0" xfId="76" applyFont="1" applyAlignment="1">
      <alignment horizontal="right" vertical="center" wrapText="1"/>
    </xf>
    <xf numFmtId="0" fontId="0" fillId="0" borderId="0" xfId="76" applyFont="1" applyAlignment="1">
      <alignment vertical="top" wrapText="1"/>
    </xf>
    <xf numFmtId="0" fontId="169" fillId="42" borderId="15" xfId="76" applyFont="1" applyFill="1" applyBorder="1" applyAlignment="1">
      <alignment horizontal="center" vertical="center" wrapText="1" shrinkToFit="1"/>
    </xf>
    <xf numFmtId="0" fontId="8" fillId="0" borderId="0" xfId="63" applyAlignment="1">
      <alignment horizontal="right" shrinkToFit="1"/>
    </xf>
    <xf numFmtId="0" fontId="124" fillId="0" borderId="0" xfId="60" applyFont="1" applyAlignment="1">
      <alignment horizontal="center"/>
    </xf>
    <xf numFmtId="0" fontId="8" fillId="0" borderId="0" xfId="60" applyAlignment="1">
      <alignment horizontal="left" vertical="center"/>
    </xf>
    <xf numFmtId="31" fontId="144" fillId="0" borderId="0" xfId="60" applyNumberFormat="1" applyFont="1" applyAlignment="1">
      <alignment horizontal="left"/>
    </xf>
    <xf numFmtId="0" fontId="209" fillId="0" borderId="0" xfId="60" applyFont="1"/>
    <xf numFmtId="9" fontId="64" fillId="0" borderId="0" xfId="64" applyFont="1" applyAlignment="1"/>
    <xf numFmtId="183" fontId="20" fillId="0" borderId="18" xfId="0" applyNumberFormat="1" applyFont="1" applyBorder="1">
      <alignment vertical="center"/>
    </xf>
    <xf numFmtId="2" fontId="20" fillId="0" borderId="251" xfId="0" applyNumberFormat="1" applyFont="1" applyBorder="1" applyAlignment="1">
      <alignment horizontal="right" vertical="center"/>
    </xf>
    <xf numFmtId="0" fontId="20" fillId="0" borderId="60" xfId="0" applyFont="1" applyBorder="1" applyAlignment="1">
      <alignment horizontal="left" vertical="top" wrapText="1"/>
    </xf>
    <xf numFmtId="0" fontId="20" fillId="0" borderId="27" xfId="0" applyFont="1" applyBorder="1" applyAlignment="1">
      <alignment vertical="top" wrapText="1"/>
    </xf>
    <xf numFmtId="0" fontId="0" fillId="0" borderId="27" xfId="0" applyBorder="1" applyAlignment="1">
      <alignment horizontal="left" vertical="top" wrapText="1"/>
    </xf>
    <xf numFmtId="0" fontId="20" fillId="0" borderId="87" xfId="0" applyFont="1" applyBorder="1" applyAlignment="1">
      <alignment horizontal="center" vertical="center" wrapText="1"/>
    </xf>
    <xf numFmtId="0" fontId="107" fillId="0" borderId="15" xfId="0" applyFont="1" applyBorder="1" applyAlignment="1">
      <alignment horizontal="left" vertical="top" wrapText="1"/>
    </xf>
    <xf numFmtId="0" fontId="11" fillId="24" borderId="19" xfId="52" applyFont="1" applyFill="1" applyBorder="1" applyAlignment="1">
      <alignment horizontal="left" vertical="top" wrapText="1"/>
    </xf>
    <xf numFmtId="0" fontId="11" fillId="0" borderId="28" xfId="70" applyFont="1" applyBorder="1" applyAlignment="1">
      <alignment horizontal="left" vertical="top"/>
    </xf>
    <xf numFmtId="31" fontId="53" fillId="24" borderId="0" xfId="72" applyNumberFormat="1" applyFont="1" applyFill="1" applyAlignment="1">
      <alignment horizontal="center"/>
    </xf>
    <xf numFmtId="0" fontId="20" fillId="35" borderId="292" xfId="49" applyFont="1" applyFill="1" applyBorder="1" applyAlignment="1">
      <alignment vertical="top" wrapText="1"/>
    </xf>
    <xf numFmtId="0" fontId="20" fillId="35" borderId="211" xfId="49" applyFont="1" applyFill="1" applyBorder="1" applyAlignment="1">
      <alignment vertical="top" wrapText="1"/>
    </xf>
    <xf numFmtId="0" fontId="20" fillId="35" borderId="293" xfId="49" applyFont="1" applyFill="1" applyBorder="1" applyAlignment="1">
      <alignment vertical="top" wrapText="1"/>
    </xf>
    <xf numFmtId="0" fontId="0" fillId="24" borderId="0" xfId="72" applyFont="1" applyFill="1" applyAlignment="1">
      <alignment horizontal="left" vertical="top" wrapText="1"/>
    </xf>
    <xf numFmtId="0" fontId="8" fillId="24" borderId="0" xfId="52" applyFont="1" applyFill="1" applyAlignment="1">
      <alignment horizontal="left" vertical="top" wrapText="1"/>
    </xf>
    <xf numFmtId="0" fontId="17" fillId="0" borderId="0" xfId="72" applyFont="1" applyAlignment="1" applyProtection="1">
      <alignment vertical="center"/>
      <protection locked="0"/>
    </xf>
    <xf numFmtId="0" fontId="8" fillId="24" borderId="0" xfId="72" applyFill="1" applyAlignment="1">
      <alignment horizontal="justify"/>
    </xf>
    <xf numFmtId="0" fontId="13" fillId="24" borderId="0" xfId="72" applyFont="1" applyFill="1" applyAlignment="1">
      <alignment horizontal="center"/>
    </xf>
    <xf numFmtId="0" fontId="13" fillId="24" borderId="0" xfId="72" applyFont="1" applyFill="1"/>
    <xf numFmtId="0" fontId="8" fillId="24" borderId="356" xfId="72" applyFill="1" applyBorder="1"/>
    <xf numFmtId="0" fontId="13" fillId="24" borderId="356" xfId="72" applyFont="1" applyFill="1" applyBorder="1" applyAlignment="1">
      <alignment horizontal="center"/>
    </xf>
    <xf numFmtId="31" fontId="53" fillId="24" borderId="356" xfId="72" applyNumberFormat="1" applyFont="1" applyFill="1" applyBorder="1" applyAlignment="1">
      <alignment horizontal="center"/>
    </xf>
    <xf numFmtId="0" fontId="13" fillId="24" borderId="356" xfId="72" applyFont="1" applyFill="1" applyBorder="1"/>
    <xf numFmtId="0" fontId="8" fillId="24" borderId="0" xfId="72" applyFill="1" applyAlignment="1">
      <alignment vertical="center"/>
    </xf>
    <xf numFmtId="0" fontId="8" fillId="24" borderId="0" xfId="72" applyFill="1" applyAlignment="1">
      <alignment horizontal="justify" vertical="center"/>
    </xf>
    <xf numFmtId="0" fontId="8" fillId="24" borderId="18" xfId="72" applyFill="1" applyBorder="1" applyAlignment="1">
      <alignment vertical="center"/>
    </xf>
    <xf numFmtId="0" fontId="39" fillId="24" borderId="30" xfId="72" applyFont="1" applyFill="1" applyBorder="1" applyAlignment="1">
      <alignment vertical="center"/>
    </xf>
    <xf numFmtId="0" fontId="13" fillId="24" borderId="30" xfId="72" applyFont="1" applyFill="1" applyBorder="1" applyAlignment="1">
      <alignment horizontal="center" vertical="center"/>
    </xf>
    <xf numFmtId="31" fontId="13" fillId="24" borderId="30" xfId="72" applyNumberFormat="1" applyFont="1" applyFill="1" applyBorder="1" applyAlignment="1">
      <alignment horizontal="center" vertical="center"/>
    </xf>
    <xf numFmtId="0" fontId="8" fillId="24" borderId="30" xfId="72" applyFill="1" applyBorder="1" applyAlignment="1">
      <alignment vertical="center"/>
    </xf>
    <xf numFmtId="31" fontId="53" fillId="24" borderId="30" xfId="72" applyNumberFormat="1" applyFont="1" applyFill="1" applyBorder="1" applyAlignment="1">
      <alignment horizontal="center" vertical="center"/>
    </xf>
    <xf numFmtId="0" fontId="53" fillId="24" borderId="0" xfId="72" applyFont="1" applyFill="1" applyAlignment="1">
      <alignment horizontal="center"/>
    </xf>
    <xf numFmtId="0" fontId="54" fillId="24" borderId="0" xfId="72" applyFont="1" applyFill="1" applyAlignment="1">
      <alignment horizontal="justify"/>
    </xf>
    <xf numFmtId="0" fontId="8" fillId="0" borderId="0" xfId="72"/>
    <xf numFmtId="0" fontId="38" fillId="24" borderId="0" xfId="0" applyFont="1" applyFill="1" applyAlignment="1">
      <alignment horizontal="left" vertical="center"/>
    </xf>
    <xf numFmtId="0" fontId="0" fillId="24" borderId="0" xfId="52" applyFont="1" applyFill="1" applyAlignment="1">
      <alignment vertical="top" wrapText="1"/>
    </xf>
    <xf numFmtId="0" fontId="38" fillId="24" borderId="355" xfId="0" applyFont="1" applyFill="1" applyBorder="1" applyAlignment="1">
      <alignment horizontal="left" vertical="center"/>
    </xf>
    <xf numFmtId="0" fontId="8" fillId="24" borderId="355" xfId="0" applyFont="1" applyFill="1" applyBorder="1">
      <alignment vertical="center"/>
    </xf>
    <xf numFmtId="0" fontId="8" fillId="24" borderId="356" xfId="52" applyFont="1" applyFill="1" applyBorder="1"/>
    <xf numFmtId="0" fontId="8" fillId="24" borderId="357" xfId="52" applyFont="1" applyFill="1" applyBorder="1"/>
    <xf numFmtId="0" fontId="38" fillId="24" borderId="355" xfId="0" applyFont="1" applyFill="1" applyBorder="1" applyAlignment="1">
      <alignment vertical="center" wrapText="1"/>
    </xf>
    <xf numFmtId="0" fontId="38" fillId="24" borderId="356" xfId="0" applyFont="1" applyFill="1" applyBorder="1" applyAlignment="1">
      <alignment vertical="center" wrapText="1"/>
    </xf>
    <xf numFmtId="0" fontId="38" fillId="24" borderId="357" xfId="0" applyFont="1" applyFill="1" applyBorder="1" applyAlignment="1">
      <alignment vertical="center" wrapText="1"/>
    </xf>
    <xf numFmtId="0" fontId="38" fillId="24" borderId="0" xfId="0" applyFont="1" applyFill="1" applyAlignment="1">
      <alignment horizontal="center" vertical="center"/>
    </xf>
    <xf numFmtId="0" fontId="17" fillId="24" borderId="0" xfId="0" applyFont="1" applyFill="1">
      <alignment vertical="center"/>
    </xf>
    <xf numFmtId="0" fontId="202" fillId="0" borderId="0" xfId="70" applyFont="1"/>
    <xf numFmtId="0" fontId="11" fillId="0" borderId="19" xfId="70" applyFont="1" applyBorder="1" applyAlignment="1">
      <alignment vertical="top"/>
    </xf>
    <xf numFmtId="0" fontId="11" fillId="0" borderId="28" xfId="70" applyFont="1" applyBorder="1" applyAlignment="1">
      <alignment vertical="top"/>
    </xf>
    <xf numFmtId="0" fontId="8" fillId="39" borderId="18" xfId="72" applyFill="1" applyBorder="1"/>
    <xf numFmtId="0" fontId="8" fillId="39" borderId="30" xfId="72" applyFill="1" applyBorder="1"/>
    <xf numFmtId="0" fontId="0" fillId="39" borderId="30" xfId="72" applyFont="1" applyFill="1" applyBorder="1"/>
    <xf numFmtId="0" fontId="8" fillId="39" borderId="19" xfId="72" applyFill="1" applyBorder="1"/>
    <xf numFmtId="0" fontId="11" fillId="0" borderId="355" xfId="70" applyFont="1" applyBorder="1" applyAlignment="1">
      <alignment horizontal="left" vertical="top"/>
    </xf>
    <xf numFmtId="0" fontId="11" fillId="0" borderId="356" xfId="70" applyFont="1" applyBorder="1" applyAlignment="1">
      <alignment vertical="top"/>
    </xf>
    <xf numFmtId="0" fontId="11" fillId="0" borderId="355" xfId="70" applyFont="1" applyBorder="1" applyAlignment="1">
      <alignment vertical="top"/>
    </xf>
    <xf numFmtId="0" fontId="11" fillId="0" borderId="357" xfId="70" applyFont="1" applyBorder="1" applyAlignment="1">
      <alignment vertical="top"/>
    </xf>
    <xf numFmtId="0" fontId="8" fillId="0" borderId="106" xfId="70" applyBorder="1"/>
    <xf numFmtId="0" fontId="8" fillId="24" borderId="355" xfId="72" applyFill="1" applyBorder="1"/>
    <xf numFmtId="0" fontId="8" fillId="24" borderId="357" xfId="72" applyFill="1" applyBorder="1"/>
    <xf numFmtId="0" fontId="17" fillId="24" borderId="0" xfId="72" applyFont="1" applyFill="1" applyAlignment="1">
      <alignment vertical="center"/>
    </xf>
    <xf numFmtId="177" fontId="8" fillId="24" borderId="0" xfId="72" applyNumberFormat="1" applyFill="1" applyAlignment="1">
      <alignment horizontal="center" shrinkToFit="1"/>
    </xf>
    <xf numFmtId="0" fontId="8" fillId="24" borderId="0" xfId="72" applyFill="1" applyAlignment="1">
      <alignment horizontal="right"/>
    </xf>
    <xf numFmtId="177" fontId="0" fillId="24" borderId="0" xfId="72" applyNumberFormat="1" applyFont="1" applyFill="1"/>
    <xf numFmtId="177" fontId="8" fillId="24" borderId="0" xfId="72" applyNumberFormat="1" applyFill="1"/>
    <xf numFmtId="177" fontId="0" fillId="24" borderId="0" xfId="72" applyNumberFormat="1" applyFont="1" applyFill="1" applyAlignment="1">
      <alignment horizontal="left"/>
    </xf>
    <xf numFmtId="177" fontId="8" fillId="24" borderId="0" xfId="72" applyNumberFormat="1" applyFill="1" applyAlignment="1">
      <alignment horizontal="left"/>
    </xf>
    <xf numFmtId="0" fontId="69" fillId="24" borderId="0" xfId="72" applyFont="1" applyFill="1"/>
    <xf numFmtId="0" fontId="17" fillId="37" borderId="15" xfId="0" applyFont="1" applyFill="1" applyBorder="1" applyAlignment="1">
      <alignment vertical="center" textRotation="255"/>
    </xf>
    <xf numFmtId="0" fontId="17" fillId="35" borderId="15" xfId="0" applyFont="1" applyFill="1" applyBorder="1" applyAlignment="1">
      <alignment vertical="center" textRotation="255"/>
    </xf>
    <xf numFmtId="0" fontId="0" fillId="48" borderId="0" xfId="0" applyFill="1" applyAlignment="1">
      <alignment horizontal="right"/>
    </xf>
    <xf numFmtId="0" fontId="20" fillId="0" borderId="0" xfId="72" applyFont="1" applyAlignment="1" applyProtection="1">
      <alignment vertical="top"/>
      <protection locked="0"/>
    </xf>
    <xf numFmtId="0" fontId="8" fillId="38" borderId="0" xfId="72" applyFill="1"/>
    <xf numFmtId="0" fontId="17" fillId="0" borderId="0" xfId="72" applyFont="1" applyProtection="1">
      <protection locked="0"/>
    </xf>
    <xf numFmtId="0" fontId="0" fillId="0" borderId="0" xfId="72" applyFont="1" applyProtection="1">
      <protection locked="0"/>
    </xf>
    <xf numFmtId="0" fontId="8" fillId="0" borderId="0" xfId="72" applyProtection="1">
      <protection locked="0"/>
    </xf>
    <xf numFmtId="0" fontId="0" fillId="48" borderId="0" xfId="0" applyFill="1" applyAlignment="1"/>
    <xf numFmtId="0" fontId="20" fillId="35" borderId="0" xfId="0" applyFont="1" applyFill="1">
      <alignment vertical="center"/>
    </xf>
    <xf numFmtId="0" fontId="20" fillId="35" borderId="360" xfId="63" applyFont="1" applyFill="1" applyBorder="1" applyAlignment="1">
      <alignment horizontal="left"/>
    </xf>
    <xf numFmtId="0" fontId="20" fillId="35" borderId="314" xfId="63" applyFont="1" applyFill="1" applyBorder="1" applyAlignment="1">
      <alignment horizontal="left"/>
    </xf>
    <xf numFmtId="0" fontId="20" fillId="35" borderId="166" xfId="63" applyFont="1" applyFill="1" applyBorder="1" applyAlignment="1">
      <alignment horizontal="left"/>
    </xf>
    <xf numFmtId="0" fontId="20" fillId="35" borderId="173" xfId="63" applyFont="1" applyFill="1" applyBorder="1" applyAlignment="1">
      <alignment horizontal="left" vertical="center" wrapText="1"/>
    </xf>
    <xf numFmtId="0" fontId="20" fillId="35" borderId="226" xfId="63" applyFont="1" applyFill="1" applyBorder="1" applyAlignment="1">
      <alignment horizontal="left"/>
    </xf>
    <xf numFmtId="0" fontId="20" fillId="35" borderId="175" xfId="63" applyFont="1" applyFill="1" applyBorder="1" applyAlignment="1">
      <alignment horizontal="left"/>
    </xf>
    <xf numFmtId="0" fontId="20" fillId="35" borderId="142" xfId="49" applyFont="1" applyFill="1" applyBorder="1" applyAlignment="1">
      <alignment horizontal="center" vertical="center"/>
    </xf>
    <xf numFmtId="0" fontId="20" fillId="0" borderId="19" xfId="47" applyFont="1" applyBorder="1" applyAlignment="1">
      <alignment horizontal="center" vertical="top"/>
    </xf>
    <xf numFmtId="0" fontId="25" fillId="0" borderId="32" xfId="0" applyFont="1" applyBorder="1" applyAlignment="1">
      <alignment vertical="center" wrapText="1"/>
    </xf>
    <xf numFmtId="38" fontId="8" fillId="0" borderId="158" xfId="35" applyFont="1" applyBorder="1" applyAlignment="1">
      <alignment horizontal="right" vertical="center"/>
    </xf>
    <xf numFmtId="185" fontId="33" fillId="39" borderId="290" xfId="52" applyNumberFormat="1" applyFont="1" applyFill="1" applyBorder="1" applyAlignment="1">
      <alignment horizontal="center" vertical="top" wrapText="1"/>
    </xf>
    <xf numFmtId="0" fontId="104" fillId="39" borderId="355" xfId="52" applyFont="1" applyFill="1" applyBorder="1" applyAlignment="1">
      <alignment horizontal="center" vertical="top" wrapText="1"/>
    </xf>
    <xf numFmtId="0" fontId="33" fillId="39" borderId="356" xfId="52" applyFont="1" applyFill="1" applyBorder="1" applyAlignment="1">
      <alignment horizontal="center" vertical="top" wrapText="1"/>
    </xf>
    <xf numFmtId="0" fontId="33" fillId="39" borderId="357" xfId="52" applyFont="1" applyFill="1" applyBorder="1" applyAlignment="1">
      <alignment horizontal="center" vertical="top" wrapText="1"/>
    </xf>
    <xf numFmtId="185" fontId="33" fillId="39" borderId="355" xfId="52" applyNumberFormat="1" applyFont="1" applyFill="1" applyBorder="1" applyAlignment="1">
      <alignment horizontal="center" vertical="top" wrapText="1"/>
    </xf>
    <xf numFmtId="185" fontId="33" fillId="39" borderId="356" xfId="52" applyNumberFormat="1" applyFont="1" applyFill="1" applyBorder="1" applyAlignment="1">
      <alignment horizontal="center" vertical="top" wrapText="1"/>
    </xf>
    <xf numFmtId="185" fontId="33" fillId="39" borderId="357" xfId="52" applyNumberFormat="1" applyFont="1" applyFill="1" applyBorder="1" applyAlignment="1">
      <alignment horizontal="center" vertical="top" wrapText="1"/>
    </xf>
    <xf numFmtId="185" fontId="33" fillId="39" borderId="358" xfId="52" applyNumberFormat="1" applyFont="1" applyFill="1" applyBorder="1" applyAlignment="1">
      <alignment horizontal="center" vertical="top" wrapText="1"/>
    </xf>
    <xf numFmtId="0" fontId="11" fillId="24" borderId="172" xfId="52" applyFont="1" applyFill="1" applyBorder="1" applyAlignment="1">
      <alignment vertical="top" wrapText="1"/>
    </xf>
    <xf numFmtId="0" fontId="13" fillId="0" borderId="16" xfId="0" applyFont="1" applyBorder="1" applyAlignment="1">
      <alignment horizontal="center" vertical="center" wrapText="1"/>
    </xf>
    <xf numFmtId="0" fontId="12" fillId="0" borderId="15" xfId="0" applyFont="1" applyBorder="1" applyAlignment="1">
      <alignment horizontal="center" vertical="top" wrapText="1"/>
    </xf>
    <xf numFmtId="0" fontId="153" fillId="24" borderId="0" xfId="0" applyFont="1" applyFill="1" applyAlignment="1">
      <alignment horizontal="left" vertical="center"/>
    </xf>
    <xf numFmtId="0" fontId="8" fillId="24" borderId="0" xfId="52" applyFont="1" applyFill="1" applyAlignment="1">
      <alignment horizontal="right" vertical="center"/>
    </xf>
    <xf numFmtId="0" fontId="0" fillId="0" borderId="0" xfId="47" applyFont="1" applyAlignment="1">
      <alignment horizontal="center"/>
    </xf>
    <xf numFmtId="0" fontId="9" fillId="0" borderId="60" xfId="47" applyBorder="1" applyAlignment="1">
      <alignment horizontal="center" vertical="center"/>
    </xf>
    <xf numFmtId="0" fontId="20" fillId="35" borderId="60" xfId="47" applyFont="1" applyFill="1" applyBorder="1" applyAlignment="1">
      <alignment horizontal="left" shrinkToFit="1"/>
    </xf>
    <xf numFmtId="0" fontId="20" fillId="35" borderId="0" xfId="47" applyFont="1" applyFill="1" applyAlignment="1">
      <alignment horizontal="center" vertical="center" wrapText="1" shrinkToFit="1"/>
    </xf>
    <xf numFmtId="0" fontId="20" fillId="35" borderId="0" xfId="47" applyFont="1" applyFill="1" applyAlignment="1">
      <alignment horizontal="left" shrinkToFit="1"/>
    </xf>
    <xf numFmtId="0" fontId="20" fillId="35" borderId="153" xfId="47" applyFont="1" applyFill="1" applyBorder="1" applyAlignment="1">
      <alignment horizontal="left" shrinkToFit="1"/>
    </xf>
    <xf numFmtId="0" fontId="8" fillId="0" borderId="0" xfId="65" applyAlignment="1">
      <alignment horizontal="center" vertical="center"/>
    </xf>
    <xf numFmtId="0" fontId="8" fillId="0" borderId="0" xfId="65" applyAlignment="1">
      <alignment shrinkToFit="1"/>
    </xf>
    <xf numFmtId="0" fontId="0" fillId="0" borderId="0" xfId="65" applyFont="1" applyAlignment="1">
      <alignment shrinkToFit="1"/>
    </xf>
    <xf numFmtId="0" fontId="8" fillId="24" borderId="0" xfId="0" applyFont="1" applyFill="1" applyAlignment="1">
      <alignment horizontal="center" vertical="center"/>
    </xf>
    <xf numFmtId="0" fontId="8" fillId="0" borderId="0" xfId="74"/>
    <xf numFmtId="0" fontId="20" fillId="0" borderId="0" xfId="74" applyFont="1"/>
    <xf numFmtId="0" fontId="20" fillId="0" borderId="356" xfId="74" applyFont="1" applyBorder="1"/>
    <xf numFmtId="0" fontId="8" fillId="24" borderId="356" xfId="72" applyFill="1" applyBorder="1" applyAlignment="1">
      <alignment horizontal="left"/>
    </xf>
    <xf numFmtId="0" fontId="20" fillId="0" borderId="356" xfId="74" applyFont="1" applyBorder="1" applyAlignment="1">
      <alignment horizontal="center"/>
    </xf>
    <xf numFmtId="0" fontId="8" fillId="24" borderId="355" xfId="72" applyFill="1" applyBorder="1" applyAlignment="1">
      <alignment horizontal="left"/>
    </xf>
    <xf numFmtId="0" fontId="11" fillId="24" borderId="356" xfId="72" applyFont="1" applyFill="1" applyBorder="1" applyAlignment="1">
      <alignment horizontal="left"/>
    </xf>
    <xf numFmtId="0" fontId="20" fillId="0" borderId="18" xfId="74" applyFont="1" applyBorder="1"/>
    <xf numFmtId="0" fontId="20" fillId="0" borderId="0" xfId="74" applyFont="1" applyAlignment="1">
      <alignment horizontal="center"/>
    </xf>
    <xf numFmtId="0" fontId="20" fillId="0" borderId="355" xfId="74" applyFont="1" applyBorder="1"/>
    <xf numFmtId="0" fontId="20" fillId="0" borderId="153" xfId="74" applyFont="1" applyBorder="1" applyAlignment="1">
      <alignment horizontal="centerContinuous"/>
    </xf>
    <xf numFmtId="0" fontId="20" fillId="0" borderId="106" xfId="74" applyFont="1" applyBorder="1" applyAlignment="1">
      <alignment horizontal="centerContinuous"/>
    </xf>
    <xf numFmtId="0" fontId="20" fillId="0" borderId="28" xfId="74" applyFont="1" applyBorder="1" applyAlignment="1">
      <alignment horizontal="centerContinuous"/>
    </xf>
    <xf numFmtId="0" fontId="20" fillId="0" borderId="60" xfId="74" applyFont="1" applyBorder="1" applyAlignment="1">
      <alignment horizontal="centerContinuous"/>
    </xf>
    <xf numFmtId="0" fontId="20" fillId="0" borderId="0" xfId="74" applyFont="1" applyAlignment="1">
      <alignment horizontal="centerContinuous"/>
    </xf>
    <xf numFmtId="0" fontId="20" fillId="0" borderId="16" xfId="74" applyFont="1" applyBorder="1" applyAlignment="1">
      <alignment horizontal="centerContinuous"/>
    </xf>
    <xf numFmtId="0" fontId="20" fillId="0" borderId="357" xfId="74" applyFont="1" applyBorder="1"/>
    <xf numFmtId="0" fontId="20" fillId="0" borderId="373" xfId="74" applyFont="1" applyBorder="1"/>
    <xf numFmtId="0" fontId="211" fillId="0" borderId="0" xfId="0" applyFont="1">
      <alignment vertical="center"/>
    </xf>
    <xf numFmtId="0" fontId="37" fillId="24" borderId="0" xfId="72" applyFont="1" applyFill="1"/>
    <xf numFmtId="0" fontId="11" fillId="24" borderId="18" xfId="52" applyFont="1" applyFill="1" applyBorder="1" applyAlignment="1">
      <alignment horizontal="left" vertical="top"/>
    </xf>
    <xf numFmtId="0" fontId="20" fillId="0" borderId="27" xfId="0" applyFont="1" applyBorder="1" applyAlignment="1">
      <alignment horizontal="left" vertical="center" wrapText="1"/>
    </xf>
    <xf numFmtId="0" fontId="173" fillId="0" borderId="74" xfId="0" applyFont="1" applyBorder="1" applyAlignment="1">
      <alignment horizontal="center" vertical="center"/>
    </xf>
    <xf numFmtId="0" fontId="20" fillId="0" borderId="27" xfId="0" applyFont="1" applyBorder="1" applyAlignment="1">
      <alignment horizontal="left" vertical="top"/>
    </xf>
    <xf numFmtId="0" fontId="20" fillId="0" borderId="57" xfId="0" applyFont="1" applyBorder="1" applyAlignment="1">
      <alignment horizontal="left" vertical="top"/>
    </xf>
    <xf numFmtId="0" fontId="173" fillId="0" borderId="58" xfId="0" applyFont="1" applyBorder="1" applyAlignment="1">
      <alignment horizontal="center" vertical="center"/>
    </xf>
    <xf numFmtId="0" fontId="20" fillId="0" borderId="97" xfId="0" applyFont="1" applyBorder="1" applyAlignment="1">
      <alignment horizontal="left" vertical="top"/>
    </xf>
    <xf numFmtId="0" fontId="20" fillId="0" borderId="373" xfId="0" applyFont="1" applyBorder="1" applyAlignment="1">
      <alignment horizontal="left" vertical="top" wrapText="1"/>
    </xf>
    <xf numFmtId="0" fontId="20" fillId="0" borderId="373" xfId="0" applyFont="1" applyBorder="1" applyAlignment="1">
      <alignment horizontal="left" vertical="top"/>
    </xf>
    <xf numFmtId="0" fontId="20" fillId="0" borderId="374" xfId="0" applyFont="1" applyBorder="1" applyAlignment="1">
      <alignment horizontal="left" vertical="top"/>
    </xf>
    <xf numFmtId="0" fontId="173" fillId="0" borderId="72" xfId="0" applyFont="1" applyBorder="1" applyAlignment="1">
      <alignment horizontal="left" vertical="top"/>
    </xf>
    <xf numFmtId="0" fontId="20" fillId="0" borderId="79" xfId="0" applyFont="1" applyBorder="1" applyAlignment="1">
      <alignment horizontal="left" vertical="top"/>
    </xf>
    <xf numFmtId="0" fontId="8" fillId="0" borderId="375" xfId="0" applyFont="1" applyBorder="1" applyAlignment="1">
      <alignment horizontal="left" vertical="top"/>
    </xf>
    <xf numFmtId="0" fontId="213" fillId="0" borderId="0" xfId="0" applyFont="1">
      <alignment vertical="center"/>
    </xf>
    <xf numFmtId="6" fontId="0" fillId="0" borderId="0" xfId="68" applyFont="1" applyAlignment="1">
      <alignment horizontal="left" vertical="top" wrapText="1"/>
    </xf>
    <xf numFmtId="6" fontId="0" fillId="0" borderId="0" xfId="68" applyFont="1" applyAlignment="1">
      <alignment horizontal="left" vertical="top"/>
    </xf>
    <xf numFmtId="0" fontId="18" fillId="47" borderId="241" xfId="29" applyFill="1" applyBorder="1" applyAlignment="1" applyProtection="1">
      <alignment horizontal="center" vertical="center"/>
    </xf>
    <xf numFmtId="0" fontId="18" fillId="47" borderId="243" xfId="29" applyFill="1" applyBorder="1" applyAlignment="1" applyProtection="1">
      <alignment horizontal="center" vertical="center"/>
    </xf>
    <xf numFmtId="0" fontId="18" fillId="47" borderId="242" xfId="29" applyFill="1" applyBorder="1" applyAlignment="1" applyProtection="1">
      <alignment horizontal="center" vertical="center"/>
    </xf>
    <xf numFmtId="0" fontId="18" fillId="24" borderId="15" xfId="29" applyFill="1" applyBorder="1" applyAlignment="1" applyProtection="1">
      <alignment horizontal="center" vertical="center" shrinkToFit="1"/>
    </xf>
    <xf numFmtId="0" fontId="18" fillId="24" borderId="15" xfId="29" applyFill="1" applyBorder="1" applyAlignment="1" applyProtection="1">
      <alignment horizontal="center" vertical="center"/>
    </xf>
    <xf numFmtId="0" fontId="18" fillId="26" borderId="0" xfId="29" applyFill="1" applyBorder="1" applyAlignment="1" applyProtection="1">
      <alignment horizontal="left" vertical="center"/>
    </xf>
    <xf numFmtId="177" fontId="0" fillId="25" borderId="0" xfId="0" applyNumberFormat="1" applyFill="1" applyAlignment="1">
      <alignment horizontal="left" vertical="center"/>
    </xf>
    <xf numFmtId="0" fontId="0" fillId="24" borderId="0" xfId="0" applyFill="1" applyAlignment="1">
      <alignment horizontal="center" vertical="center"/>
    </xf>
    <xf numFmtId="0" fontId="37" fillId="29" borderId="241" xfId="0" applyFont="1" applyFill="1" applyBorder="1" applyAlignment="1">
      <alignment horizontal="center" vertical="center"/>
    </xf>
    <xf numFmtId="0" fontId="37" fillId="29" borderId="243" xfId="0" applyFont="1" applyFill="1" applyBorder="1" applyAlignment="1">
      <alignment horizontal="center" vertical="center"/>
    </xf>
    <xf numFmtId="0" fontId="37" fillId="29" borderId="242" xfId="0" applyFont="1" applyFill="1" applyBorder="1" applyAlignment="1">
      <alignment horizontal="center" vertical="center"/>
    </xf>
    <xf numFmtId="0" fontId="18" fillId="27" borderId="0" xfId="29" applyFill="1" applyBorder="1" applyAlignment="1" applyProtection="1">
      <alignment horizontal="left" vertical="center" shrinkToFit="1"/>
    </xf>
    <xf numFmtId="0" fontId="69" fillId="25" borderId="0" xfId="0" applyFont="1" applyFill="1" applyAlignment="1">
      <alignment horizontal="center" vertical="center"/>
    </xf>
    <xf numFmtId="0" fontId="0" fillId="25" borderId="0" xfId="0" applyFill="1" applyAlignment="1">
      <alignment horizontal="center" vertical="center"/>
    </xf>
    <xf numFmtId="0" fontId="18" fillId="28" borderId="0" xfId="29" applyFill="1" applyBorder="1" applyAlignment="1" applyProtection="1">
      <alignment horizontal="left" vertical="center" shrinkToFit="1"/>
    </xf>
    <xf numFmtId="0" fontId="18" fillId="27" borderId="0" xfId="29" applyFill="1" applyBorder="1" applyAlignment="1" applyProtection="1">
      <alignment horizontal="left" vertical="center"/>
    </xf>
    <xf numFmtId="0" fontId="18" fillId="27" borderId="0" xfId="29" applyFill="1" applyBorder="1" applyAlignment="1" applyProtection="1">
      <alignment horizontal="center" vertical="center"/>
    </xf>
    <xf numFmtId="0" fontId="0" fillId="0" borderId="0" xfId="0" applyAlignment="1">
      <alignment horizontal="center" vertical="center"/>
    </xf>
    <xf numFmtId="0" fontId="0" fillId="35" borderId="0" xfId="0" applyFill="1" applyAlignment="1">
      <alignment horizontal="left" vertical="center"/>
    </xf>
    <xf numFmtId="0" fontId="8" fillId="35" borderId="0" xfId="0" applyFont="1" applyFill="1" applyAlignment="1">
      <alignment horizontal="left" vertical="center"/>
    </xf>
    <xf numFmtId="0" fontId="8" fillId="24" borderId="0" xfId="0" applyFont="1" applyFill="1" applyAlignment="1">
      <alignment horizontal="center" vertical="center"/>
    </xf>
    <xf numFmtId="0" fontId="22" fillId="28" borderId="241" xfId="0" applyFont="1" applyFill="1" applyBorder="1" applyAlignment="1">
      <alignment horizontal="center" vertical="center"/>
    </xf>
    <xf numFmtId="0" fontId="22" fillId="28" borderId="243" xfId="0" applyFont="1" applyFill="1" applyBorder="1" applyAlignment="1">
      <alignment horizontal="center" vertical="center"/>
    </xf>
    <xf numFmtId="0" fontId="22" fillId="28" borderId="242" xfId="0" applyFont="1" applyFill="1" applyBorder="1" applyAlignment="1">
      <alignment horizontal="center" vertical="center"/>
    </xf>
    <xf numFmtId="0" fontId="22" fillId="30" borderId="241" xfId="0" applyFont="1" applyFill="1" applyBorder="1" applyAlignment="1">
      <alignment horizontal="center" vertical="center"/>
    </xf>
    <xf numFmtId="0" fontId="22" fillId="30" borderId="243" xfId="0" applyFont="1" applyFill="1" applyBorder="1" applyAlignment="1">
      <alignment horizontal="center" vertical="center"/>
    </xf>
    <xf numFmtId="0" fontId="22" fillId="30" borderId="242" xfId="0" applyFont="1" applyFill="1" applyBorder="1" applyAlignment="1">
      <alignment horizontal="center" vertical="center"/>
    </xf>
    <xf numFmtId="0" fontId="22" fillId="25" borderId="241" xfId="0" applyFont="1" applyFill="1" applyBorder="1" applyAlignment="1">
      <alignment horizontal="center" vertical="center"/>
    </xf>
    <xf numFmtId="0" fontId="22" fillId="25" borderId="243" xfId="0" applyFont="1" applyFill="1" applyBorder="1" applyAlignment="1">
      <alignment horizontal="center" vertical="center"/>
    </xf>
    <xf numFmtId="0" fontId="22" fillId="25" borderId="242" xfId="0" applyFont="1" applyFill="1" applyBorder="1" applyAlignment="1">
      <alignment horizontal="center" vertical="center"/>
    </xf>
    <xf numFmtId="0" fontId="0" fillId="37" borderId="241" xfId="0" applyFill="1" applyBorder="1" applyAlignment="1">
      <alignment horizontal="center" vertical="center"/>
    </xf>
    <xf numFmtId="0" fontId="0" fillId="37" borderId="243" xfId="0" applyFill="1" applyBorder="1" applyAlignment="1">
      <alignment horizontal="center" vertical="center"/>
    </xf>
    <xf numFmtId="0" fontId="0" fillId="37" borderId="242" xfId="0" applyFill="1" applyBorder="1" applyAlignment="1">
      <alignment horizontal="center" vertical="center"/>
    </xf>
    <xf numFmtId="0" fontId="18" fillId="28" borderId="0" xfId="29" applyFill="1" applyBorder="1" applyAlignment="1" applyProtection="1">
      <alignment horizontal="left" vertical="center"/>
    </xf>
    <xf numFmtId="0" fontId="18" fillId="27" borderId="0" xfId="29" applyFill="1" applyAlignment="1" applyProtection="1">
      <alignment vertical="center"/>
    </xf>
    <xf numFmtId="0" fontId="0" fillId="29" borderId="102" xfId="0" applyFill="1" applyBorder="1" applyAlignment="1">
      <alignment horizontal="center" vertical="center" shrinkToFit="1"/>
    </xf>
    <xf numFmtId="0" fontId="0" fillId="29" borderId="10" xfId="0" applyFill="1" applyBorder="1" applyAlignment="1">
      <alignment horizontal="center" vertical="center" shrinkToFit="1"/>
    </xf>
    <xf numFmtId="0" fontId="0" fillId="29" borderId="200" xfId="0" applyFill="1" applyBorder="1" applyAlignment="1">
      <alignment horizontal="center" vertical="center" shrinkToFit="1"/>
    </xf>
    <xf numFmtId="0" fontId="18" fillId="29" borderId="172" xfId="29" applyFill="1" applyBorder="1" applyAlignment="1" applyProtection="1">
      <alignment horizontal="center" vertical="center"/>
    </xf>
    <xf numFmtId="0" fontId="18" fillId="29" borderId="0" xfId="29" applyFill="1" applyBorder="1" applyAlignment="1" applyProtection="1">
      <alignment horizontal="center" vertical="center"/>
    </xf>
    <xf numFmtId="0" fontId="18" fillId="29" borderId="199" xfId="29" applyFill="1" applyBorder="1" applyAlignment="1" applyProtection="1">
      <alignment horizontal="center" vertical="center"/>
    </xf>
    <xf numFmtId="0" fontId="18" fillId="25" borderId="0" xfId="29" applyFill="1" applyBorder="1" applyAlignment="1" applyProtection="1">
      <alignment horizontal="left" vertical="center" shrinkToFit="1"/>
    </xf>
    <xf numFmtId="0" fontId="64" fillId="29" borderId="172" xfId="0" applyFont="1" applyFill="1" applyBorder="1" applyAlignment="1">
      <alignment horizontal="left" vertical="center" shrinkToFit="1"/>
    </xf>
    <xf numFmtId="0" fontId="64" fillId="29" borderId="0" xfId="0" applyFont="1" applyFill="1" applyAlignment="1">
      <alignment horizontal="left" vertical="center" shrinkToFit="1"/>
    </xf>
    <xf numFmtId="0" fontId="64" fillId="29" borderId="199" xfId="0" applyFont="1" applyFill="1" applyBorder="1" applyAlignment="1">
      <alignment horizontal="left" vertical="center" shrinkToFit="1"/>
    </xf>
    <xf numFmtId="0" fontId="18" fillId="27" borderId="0" xfId="29" applyFill="1" applyBorder="1" applyAlignment="1" applyProtection="1">
      <alignment horizontal="right" vertical="center"/>
    </xf>
    <xf numFmtId="0" fontId="22" fillId="25" borderId="101" xfId="0" applyFont="1" applyFill="1" applyBorder="1" applyAlignment="1">
      <alignment horizontal="center" vertical="center"/>
    </xf>
    <xf numFmtId="0" fontId="22" fillId="25" borderId="65" xfId="0" applyFont="1" applyFill="1" applyBorder="1" applyAlignment="1">
      <alignment horizontal="center" vertical="center"/>
    </xf>
    <xf numFmtId="0" fontId="22" fillId="25" borderId="204" xfId="0" applyFont="1" applyFill="1" applyBorder="1" applyAlignment="1">
      <alignment horizontal="center" vertical="center"/>
    </xf>
    <xf numFmtId="0" fontId="18" fillId="26" borderId="241" xfId="29" applyFill="1" applyBorder="1" applyAlignment="1" applyProtection="1">
      <alignment horizontal="center" vertical="center"/>
    </xf>
    <xf numFmtId="0" fontId="18" fillId="26" borderId="243" xfId="29" applyFill="1" applyBorder="1" applyAlignment="1" applyProtection="1">
      <alignment horizontal="center" vertical="center"/>
    </xf>
    <xf numFmtId="0" fontId="18" fillId="26" borderId="242" xfId="29" applyFill="1" applyBorder="1" applyAlignment="1" applyProtection="1">
      <alignment horizontal="center" vertical="center"/>
    </xf>
    <xf numFmtId="0" fontId="18" fillId="26" borderId="241" xfId="29" applyFill="1" applyBorder="1" applyAlignment="1" applyProtection="1">
      <alignment horizontal="center" vertical="center" shrinkToFit="1"/>
    </xf>
    <xf numFmtId="0" fontId="18" fillId="26" borderId="243" xfId="29" applyFill="1" applyBorder="1" applyAlignment="1" applyProtection="1">
      <alignment horizontal="center" vertical="center" shrinkToFit="1"/>
    </xf>
    <xf numFmtId="0" fontId="18" fillId="26" borderId="242" xfId="29" applyFill="1" applyBorder="1" applyAlignment="1" applyProtection="1">
      <alignment horizontal="center" vertical="center" shrinkToFit="1"/>
    </xf>
    <xf numFmtId="177" fontId="0" fillId="24" borderId="0" xfId="0" applyNumberFormat="1" applyFill="1" applyAlignment="1">
      <alignment horizontal="left" vertical="center" wrapText="1"/>
    </xf>
    <xf numFmtId="177" fontId="0" fillId="24" borderId="0" xfId="0" applyNumberFormat="1" applyFill="1" applyAlignment="1">
      <alignment horizontal="left" vertical="center"/>
    </xf>
    <xf numFmtId="0" fontId="22" fillId="0" borderId="0" xfId="0" applyFont="1" applyAlignment="1">
      <alignment horizontal="center" vertical="center"/>
    </xf>
    <xf numFmtId="0" fontId="0" fillId="24" borderId="29" xfId="0" applyFill="1" applyBorder="1" applyAlignment="1">
      <alignment horizontal="center" vertical="center"/>
    </xf>
    <xf numFmtId="0" fontId="69" fillId="24" borderId="0" xfId="0" applyFont="1" applyFill="1" applyAlignment="1">
      <alignment horizontal="center" vertical="center"/>
    </xf>
    <xf numFmtId="0" fontId="126" fillId="26" borderId="241" xfId="29" applyFont="1" applyFill="1" applyBorder="1" applyAlignment="1" applyProtection="1">
      <alignment horizontal="center" vertical="center"/>
    </xf>
    <xf numFmtId="0" fontId="126" fillId="26" borderId="243" xfId="29" applyFont="1" applyFill="1" applyBorder="1" applyAlignment="1" applyProtection="1">
      <alignment horizontal="center" vertical="center"/>
    </xf>
    <xf numFmtId="0" fontId="126" fillId="26" borderId="242" xfId="29" applyFont="1" applyFill="1" applyBorder="1" applyAlignment="1" applyProtection="1">
      <alignment horizontal="center" vertical="center"/>
    </xf>
    <xf numFmtId="0" fontId="0" fillId="24" borderId="241" xfId="0" applyFill="1" applyBorder="1" applyAlignment="1">
      <alignment vertical="center" wrapText="1"/>
    </xf>
    <xf numFmtId="0" fontId="0" fillId="24" borderId="243" xfId="0" applyFill="1" applyBorder="1">
      <alignment vertical="center"/>
    </xf>
    <xf numFmtId="0" fontId="0" fillId="24" borderId="242" xfId="0" applyFill="1" applyBorder="1">
      <alignment vertical="center"/>
    </xf>
    <xf numFmtId="0" fontId="0" fillId="24" borderId="0" xfId="0" applyFill="1" applyAlignment="1">
      <alignment vertical="center" wrapText="1"/>
    </xf>
    <xf numFmtId="0" fontId="0" fillId="24" borderId="243" xfId="0" applyFill="1" applyBorder="1" applyAlignment="1">
      <alignment vertical="center" wrapText="1"/>
    </xf>
    <xf numFmtId="0" fontId="0" fillId="24" borderId="242" xfId="0" applyFill="1" applyBorder="1" applyAlignment="1">
      <alignment vertical="center" wrapText="1"/>
    </xf>
    <xf numFmtId="0" fontId="204" fillId="24" borderId="0" xfId="72" applyFont="1" applyFill="1" applyAlignment="1">
      <alignment horizontal="center" vertical="center"/>
    </xf>
    <xf numFmtId="184" fontId="8" fillId="46" borderId="179" xfId="62" applyNumberFormat="1" applyFont="1" applyFill="1" applyBorder="1" applyAlignment="1">
      <alignment horizontal="right" vertical="center"/>
    </xf>
    <xf numFmtId="184" fontId="8" fillId="46" borderId="159" xfId="62" applyNumberFormat="1" applyFont="1" applyFill="1" applyBorder="1" applyAlignment="1">
      <alignment horizontal="right" vertical="center"/>
    </xf>
    <xf numFmtId="184" fontId="8" fillId="46" borderId="34" xfId="62" applyNumberFormat="1" applyFont="1" applyFill="1" applyBorder="1" applyAlignment="1">
      <alignment horizontal="right" vertical="center"/>
    </xf>
    <xf numFmtId="0" fontId="11" fillId="24" borderId="172" xfId="52" applyFont="1" applyFill="1" applyBorder="1" applyAlignment="1">
      <alignment horizontal="left" vertical="top" wrapText="1"/>
    </xf>
    <xf numFmtId="0" fontId="11" fillId="24" borderId="0" xfId="52" applyFont="1" applyFill="1" applyAlignment="1">
      <alignment horizontal="left" vertical="top" wrapText="1"/>
    </xf>
    <xf numFmtId="0" fontId="11" fillId="24" borderId="16" xfId="52" applyFont="1" applyFill="1" applyBorder="1" applyAlignment="1">
      <alignment horizontal="left" vertical="top" wrapText="1"/>
    </xf>
    <xf numFmtId="38" fontId="104" fillId="24" borderId="15" xfId="62" applyFont="1" applyFill="1" applyBorder="1" applyAlignment="1">
      <alignment horizontal="left"/>
    </xf>
    <xf numFmtId="0" fontId="26" fillId="24" borderId="18" xfId="72" applyFont="1" applyFill="1" applyBorder="1" applyAlignment="1">
      <alignment horizontal="center" vertical="center"/>
    </xf>
    <xf numFmtId="0" fontId="26" fillId="24" borderId="19" xfId="72" applyFont="1" applyFill="1" applyBorder="1" applyAlignment="1">
      <alignment horizontal="center" vertical="center"/>
    </xf>
    <xf numFmtId="0" fontId="11" fillId="24" borderId="15" xfId="72" applyFont="1" applyFill="1" applyBorder="1" applyAlignment="1">
      <alignment horizontal="center" vertical="center" wrapText="1"/>
    </xf>
    <xf numFmtId="38" fontId="8" fillId="0" borderId="108" xfId="62" applyFont="1" applyBorder="1">
      <alignment vertical="center"/>
    </xf>
    <xf numFmtId="38" fontId="8" fillId="0" borderId="158" xfId="62" applyFont="1" applyBorder="1">
      <alignment vertical="center"/>
    </xf>
    <xf numFmtId="38" fontId="8" fillId="0" borderId="61" xfId="62" applyFont="1" applyBorder="1">
      <alignment vertical="center"/>
    </xf>
    <xf numFmtId="9" fontId="8" fillId="39" borderId="153" xfId="64" applyFont="1" applyFill="1" applyBorder="1" applyAlignment="1">
      <alignment horizontal="center" vertical="center"/>
    </xf>
    <xf numFmtId="9" fontId="8" fillId="39" borderId="106" xfId="64" applyFont="1" applyFill="1" applyBorder="1" applyAlignment="1">
      <alignment horizontal="center" vertical="center"/>
    </xf>
    <xf numFmtId="9" fontId="8" fillId="39" borderId="28" xfId="64" applyFont="1" applyFill="1" applyBorder="1" applyAlignment="1">
      <alignment horizontal="center" vertical="center"/>
    </xf>
    <xf numFmtId="9" fontId="0" fillId="39" borderId="355" xfId="64" applyFont="1" applyFill="1" applyBorder="1" applyAlignment="1">
      <alignment horizontal="center" vertical="center"/>
    </xf>
    <xf numFmtId="9" fontId="8" fillId="39" borderId="356" xfId="64" applyFont="1" applyFill="1" applyBorder="1" applyAlignment="1">
      <alignment horizontal="center" vertical="center"/>
    </xf>
    <xf numFmtId="9" fontId="8" fillId="39" borderId="357" xfId="64" applyFont="1" applyFill="1" applyBorder="1" applyAlignment="1">
      <alignment horizontal="center" vertical="center"/>
    </xf>
    <xf numFmtId="0" fontId="11" fillId="0" borderId="108" xfId="72" applyFont="1" applyBorder="1" applyAlignment="1">
      <alignment horizontal="center" vertical="center" wrapText="1"/>
    </xf>
    <xf numFmtId="0" fontId="11" fillId="0" borderId="158" xfId="72" applyFont="1" applyBorder="1" applyAlignment="1">
      <alignment horizontal="center" vertical="center" wrapText="1"/>
    </xf>
    <xf numFmtId="0" fontId="11" fillId="0" borderId="61" xfId="72" applyFont="1" applyBorder="1" applyAlignment="1">
      <alignment horizontal="center" vertical="center" wrapText="1"/>
    </xf>
    <xf numFmtId="38" fontId="8" fillId="0" borderId="110" xfId="62" applyFont="1" applyBorder="1">
      <alignment vertical="center"/>
    </xf>
    <xf numFmtId="0" fontId="11" fillId="46" borderId="172" xfId="72" applyFont="1" applyFill="1" applyBorder="1" applyAlignment="1">
      <alignment horizontal="right" vertical="top" wrapText="1"/>
    </xf>
    <xf numFmtId="0" fontId="11" fillId="46" borderId="0" xfId="72" applyFont="1" applyFill="1" applyAlignment="1">
      <alignment horizontal="right" vertical="top" wrapText="1"/>
    </xf>
    <xf numFmtId="0" fontId="11" fillId="46" borderId="16" xfId="72" applyFont="1" applyFill="1" applyBorder="1" applyAlignment="1">
      <alignment horizontal="right" vertical="top" wrapText="1"/>
    </xf>
    <xf numFmtId="0" fontId="12" fillId="46" borderId="179" xfId="72" applyFont="1" applyFill="1" applyBorder="1" applyAlignment="1">
      <alignment horizontal="center" vertical="center" shrinkToFit="1"/>
    </xf>
    <xf numFmtId="0" fontId="12" fillId="46" borderId="159" xfId="72" applyFont="1" applyFill="1" applyBorder="1" applyAlignment="1">
      <alignment horizontal="center" vertical="center" shrinkToFit="1"/>
    </xf>
    <xf numFmtId="0" fontId="12" fillId="46" borderId="34" xfId="72" applyFont="1" applyFill="1" applyBorder="1" applyAlignment="1">
      <alignment horizontal="center" vertical="center" shrinkToFit="1"/>
    </xf>
    <xf numFmtId="184" fontId="8" fillId="46" borderId="179" xfId="0" applyNumberFormat="1" applyFont="1" applyFill="1" applyBorder="1" applyAlignment="1">
      <alignment horizontal="right" vertical="center"/>
    </xf>
    <xf numFmtId="184" fontId="8" fillId="46" borderId="159" xfId="0" applyNumberFormat="1" applyFont="1" applyFill="1" applyBorder="1" applyAlignment="1">
      <alignment horizontal="right" vertical="center"/>
    </xf>
    <xf numFmtId="184" fontId="8" fillId="46" borderId="34" xfId="0" applyNumberFormat="1" applyFont="1" applyFill="1" applyBorder="1" applyAlignment="1">
      <alignment horizontal="right" vertical="center"/>
    </xf>
    <xf numFmtId="0" fontId="12" fillId="46" borderId="109" xfId="72" applyFont="1" applyFill="1" applyBorder="1" applyAlignment="1">
      <alignment horizontal="center" vertical="center" shrinkToFit="1"/>
    </xf>
    <xf numFmtId="0" fontId="12" fillId="46" borderId="113" xfId="72" applyFont="1" applyFill="1" applyBorder="1" applyAlignment="1">
      <alignment horizontal="center" vertical="center" shrinkToFit="1"/>
    </xf>
    <xf numFmtId="38" fontId="8" fillId="46" borderId="109" xfId="62" applyFont="1" applyFill="1" applyBorder="1" applyAlignment="1">
      <alignment horizontal="right" vertical="center"/>
    </xf>
    <xf numFmtId="38" fontId="8" fillId="46" borderId="113" xfId="62" applyFont="1" applyFill="1" applyBorder="1" applyAlignment="1">
      <alignment horizontal="right" vertical="center"/>
    </xf>
    <xf numFmtId="38" fontId="8" fillId="46" borderId="62" xfId="62" applyFont="1" applyFill="1" applyBorder="1" applyAlignment="1">
      <alignment horizontal="right" vertical="center"/>
    </xf>
    <xf numFmtId="38" fontId="8" fillId="46" borderId="109" xfId="28" applyNumberFormat="1" applyFont="1" applyFill="1" applyBorder="1" applyAlignment="1">
      <alignment horizontal="right" vertical="center"/>
    </xf>
    <xf numFmtId="0" fontId="8" fillId="46" borderId="113" xfId="28" applyNumberFormat="1" applyFont="1" applyFill="1" applyBorder="1" applyAlignment="1">
      <alignment horizontal="right" vertical="center"/>
    </xf>
    <xf numFmtId="0" fontId="8" fillId="46" borderId="62" xfId="28" applyNumberFormat="1" applyFont="1" applyFill="1" applyBorder="1" applyAlignment="1">
      <alignment horizontal="right" vertical="center"/>
    </xf>
    <xf numFmtId="0" fontId="11" fillId="39" borderId="15" xfId="52" applyFont="1" applyFill="1" applyBorder="1" applyAlignment="1">
      <alignment horizontal="center" vertical="center" shrinkToFit="1"/>
    </xf>
    <xf numFmtId="38" fontId="8" fillId="0" borderId="18" xfId="35" applyFont="1" applyBorder="1" applyAlignment="1">
      <alignment horizontal="right" vertical="top" wrapText="1"/>
    </xf>
    <xf numFmtId="38" fontId="8" fillId="0" borderId="30" xfId="35" applyFont="1" applyBorder="1" applyAlignment="1">
      <alignment horizontal="right" vertical="top" wrapText="1"/>
    </xf>
    <xf numFmtId="38" fontId="8" fillId="0" borderId="19" xfId="35" applyFont="1" applyBorder="1" applyAlignment="1">
      <alignment horizontal="right" vertical="top" wrapText="1"/>
    </xf>
    <xf numFmtId="38" fontId="8" fillId="0" borderId="18" xfId="0" applyNumberFormat="1" applyFont="1" applyBorder="1" applyAlignment="1">
      <alignment horizontal="center" vertical="top" wrapText="1"/>
    </xf>
    <xf numFmtId="0" fontId="8" fillId="0" borderId="30" xfId="0" applyFont="1" applyBorder="1" applyAlignment="1">
      <alignment horizontal="center" vertical="top" wrapText="1"/>
    </xf>
    <xf numFmtId="0" fontId="8" fillId="0" borderId="19" xfId="0" applyFont="1" applyBorder="1" applyAlignment="1">
      <alignment horizontal="center" vertical="top" wrapText="1"/>
    </xf>
    <xf numFmtId="38" fontId="8" fillId="0" borderId="30" xfId="0" applyNumberFormat="1" applyFont="1" applyBorder="1" applyAlignment="1">
      <alignment horizontal="center" vertical="top" wrapText="1"/>
    </xf>
    <xf numFmtId="38" fontId="8" fillId="0" borderId="19" xfId="0" applyNumberFormat="1" applyFont="1" applyBorder="1" applyAlignment="1">
      <alignment horizontal="center" vertical="top" wrapText="1"/>
    </xf>
    <xf numFmtId="0" fontId="8" fillId="0" borderId="18" xfId="0" applyFont="1" applyBorder="1" applyAlignment="1">
      <alignment horizontal="center" vertical="top" wrapText="1"/>
    </xf>
    <xf numFmtId="0" fontId="11" fillId="39" borderId="18" xfId="72" applyFont="1" applyFill="1" applyBorder="1" applyAlignment="1">
      <alignment horizontal="center" vertical="center" wrapText="1"/>
    </xf>
    <xf numFmtId="0" fontId="11" fillId="39" borderId="30" xfId="72" applyFont="1" applyFill="1" applyBorder="1" applyAlignment="1">
      <alignment horizontal="center" vertical="center" wrapText="1"/>
    </xf>
    <xf numFmtId="0" fontId="11" fillId="39" borderId="19" xfId="72" applyFont="1" applyFill="1" applyBorder="1" applyAlignment="1">
      <alignment horizontal="center" vertical="center" wrapText="1"/>
    </xf>
    <xf numFmtId="0" fontId="8" fillId="24" borderId="153" xfId="52" applyFont="1" applyFill="1" applyBorder="1" applyAlignment="1">
      <alignment horizontal="left" vertical="top" wrapText="1"/>
    </xf>
    <xf numFmtId="0" fontId="8" fillId="24" borderId="106" xfId="52" applyFont="1" applyFill="1" applyBorder="1" applyAlignment="1">
      <alignment horizontal="left" vertical="top"/>
    </xf>
    <xf numFmtId="0" fontId="8" fillId="24" borderId="28" xfId="52" applyFont="1" applyFill="1" applyBorder="1" applyAlignment="1">
      <alignment horizontal="left" vertical="top"/>
    </xf>
    <xf numFmtId="0" fontId="8" fillId="24" borderId="60" xfId="52" applyFont="1" applyFill="1" applyBorder="1" applyAlignment="1">
      <alignment horizontal="left" vertical="top"/>
    </xf>
    <xf numFmtId="0" fontId="8" fillId="24" borderId="0" xfId="52" applyFont="1" applyFill="1" applyAlignment="1">
      <alignment horizontal="left" vertical="top"/>
    </xf>
    <xf numFmtId="0" fontId="8" fillId="24" borderId="16" xfId="52" applyFont="1" applyFill="1" applyBorder="1" applyAlignment="1">
      <alignment horizontal="left" vertical="top"/>
    </xf>
    <xf numFmtId="0" fontId="8" fillId="24" borderId="22" xfId="52" applyFont="1" applyFill="1" applyBorder="1" applyAlignment="1">
      <alignment horizontal="left" vertical="top"/>
    </xf>
    <xf numFmtId="0" fontId="8" fillId="24" borderId="29" xfId="52" applyFont="1" applyFill="1" applyBorder="1" applyAlignment="1">
      <alignment horizontal="left" vertical="top"/>
    </xf>
    <xf numFmtId="0" fontId="8" fillId="24" borderId="24" xfId="52" applyFont="1" applyFill="1" applyBorder="1" applyAlignment="1">
      <alignment horizontal="left" vertical="top"/>
    </xf>
    <xf numFmtId="38" fontId="8" fillId="0" borderId="109" xfId="35" applyFont="1" applyBorder="1" applyAlignment="1">
      <alignment horizontal="right" vertical="center"/>
    </xf>
    <xf numFmtId="38" fontId="8" fillId="0" borderId="113" xfId="35" applyFont="1" applyBorder="1" applyAlignment="1">
      <alignment horizontal="right" vertical="center"/>
    </xf>
    <xf numFmtId="38" fontId="8" fillId="0" borderId="203" xfId="35" applyFont="1" applyBorder="1" applyAlignment="1">
      <alignment horizontal="right" vertical="center"/>
    </xf>
    <xf numFmtId="9" fontId="8" fillId="0" borderId="321" xfId="28" applyFont="1" applyBorder="1">
      <alignment vertical="center"/>
    </xf>
    <xf numFmtId="9" fontId="8" fillId="0" borderId="272" xfId="28" applyFont="1" applyBorder="1">
      <alignment vertical="center"/>
    </xf>
    <xf numFmtId="9" fontId="8" fillId="0" borderId="372" xfId="28" applyFont="1" applyBorder="1">
      <alignment vertical="center"/>
    </xf>
    <xf numFmtId="38" fontId="8" fillId="0" borderId="108" xfId="35" applyFont="1" applyBorder="1">
      <alignment vertical="center"/>
    </xf>
    <xf numFmtId="38" fontId="8" fillId="0" borderId="158" xfId="35" applyFont="1" applyBorder="1">
      <alignment vertical="center"/>
    </xf>
    <xf numFmtId="38" fontId="8" fillId="0" borderId="254" xfId="35" applyFont="1" applyBorder="1">
      <alignment vertical="center"/>
    </xf>
    <xf numFmtId="184" fontId="8" fillId="46" borderId="179" xfId="64" applyNumberFormat="1" applyFont="1" applyFill="1" applyBorder="1" applyAlignment="1">
      <alignment horizontal="right" vertical="center"/>
    </xf>
    <xf numFmtId="184" fontId="8" fillId="46" borderId="159" xfId="64" applyNumberFormat="1" applyFont="1" applyFill="1" applyBorder="1" applyAlignment="1">
      <alignment horizontal="right" vertical="center"/>
    </xf>
    <xf numFmtId="184" fontId="8" fillId="46" borderId="180" xfId="64" applyNumberFormat="1" applyFont="1" applyFill="1" applyBorder="1" applyAlignment="1">
      <alignment horizontal="right" vertical="center"/>
    </xf>
    <xf numFmtId="38" fontId="8" fillId="0" borderId="254" xfId="62" applyFont="1" applyBorder="1">
      <alignment vertical="center"/>
    </xf>
    <xf numFmtId="184" fontId="8" fillId="0" borderId="18" xfId="64" applyNumberFormat="1" applyFont="1" applyBorder="1" applyAlignment="1">
      <alignment horizontal="right" vertical="center"/>
    </xf>
    <xf numFmtId="184" fontId="8" fillId="0" borderId="30" xfId="64" applyNumberFormat="1" applyFont="1" applyBorder="1" applyAlignment="1">
      <alignment horizontal="right" vertical="center"/>
    </xf>
    <xf numFmtId="184" fontId="8" fillId="0" borderId="201" xfId="64" applyNumberFormat="1" applyFont="1" applyBorder="1" applyAlignment="1">
      <alignment horizontal="right" vertical="center"/>
    </xf>
    <xf numFmtId="38" fontId="8" fillId="46" borderId="203" xfId="62" applyFont="1" applyFill="1" applyBorder="1" applyAlignment="1">
      <alignment horizontal="right" vertical="center"/>
    </xf>
    <xf numFmtId="9" fontId="8" fillId="46" borderId="109" xfId="64" applyFont="1" applyFill="1" applyBorder="1">
      <alignment vertical="center"/>
    </xf>
    <xf numFmtId="9" fontId="8" fillId="46" borderId="113" xfId="64" applyFont="1" applyFill="1" applyBorder="1">
      <alignment vertical="center"/>
    </xf>
    <xf numFmtId="9" fontId="8" fillId="46" borderId="62" xfId="64" applyFont="1" applyFill="1" applyBorder="1">
      <alignment vertical="center"/>
    </xf>
    <xf numFmtId="9" fontId="8" fillId="46" borderId="203" xfId="64" applyFont="1" applyFill="1" applyBorder="1">
      <alignment vertical="center"/>
    </xf>
    <xf numFmtId="0" fontId="8" fillId="0" borderId="60"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22" xfId="0" applyFont="1" applyBorder="1" applyAlignment="1">
      <alignment horizontal="left" vertical="top"/>
    </xf>
    <xf numFmtId="0" fontId="8" fillId="0" borderId="29" xfId="0" applyFont="1" applyBorder="1" applyAlignment="1">
      <alignment horizontal="left" vertical="top"/>
    </xf>
    <xf numFmtId="0" fontId="8" fillId="0" borderId="24" xfId="0" applyFont="1" applyBorder="1" applyAlignment="1">
      <alignment horizontal="left" vertical="top"/>
    </xf>
    <xf numFmtId="0" fontId="8" fillId="0" borderId="153" xfId="0" applyFont="1" applyBorder="1" applyAlignment="1">
      <alignment horizontal="left" vertical="top"/>
    </xf>
    <xf numFmtId="0" fontId="8" fillId="0" borderId="106" xfId="0" applyFont="1" applyBorder="1" applyAlignment="1">
      <alignment horizontal="left" vertical="top"/>
    </xf>
    <xf numFmtId="0" fontId="8" fillId="0" borderId="28" xfId="0" applyFont="1" applyBorder="1" applyAlignment="1">
      <alignment horizontal="left" vertical="top"/>
    </xf>
    <xf numFmtId="38" fontId="8" fillId="43" borderId="18" xfId="35" applyFont="1" applyFill="1" applyBorder="1" applyAlignment="1">
      <alignment horizontal="right" vertical="top" wrapText="1"/>
    </xf>
    <xf numFmtId="38" fontId="8" fillId="43" borderId="30" xfId="35" applyFont="1" applyFill="1" applyBorder="1" applyAlignment="1">
      <alignment horizontal="right" vertical="top" wrapText="1"/>
    </xf>
    <xf numFmtId="38" fontId="8" fillId="43" borderId="19" xfId="35" applyFont="1" applyFill="1" applyBorder="1" applyAlignment="1">
      <alignment horizontal="right" vertical="top" wrapText="1"/>
    </xf>
    <xf numFmtId="184" fontId="8" fillId="0" borderId="179" xfId="62" applyNumberFormat="1" applyFont="1" applyBorder="1" applyAlignment="1">
      <alignment horizontal="right" vertical="center"/>
    </xf>
    <xf numFmtId="184" fontId="8" fillId="0" borderId="159" xfId="62" applyNumberFormat="1" applyFont="1" applyBorder="1" applyAlignment="1">
      <alignment horizontal="right" vertical="center"/>
    </xf>
    <xf numFmtId="184" fontId="8" fillId="0" borderId="34" xfId="62" applyNumberFormat="1" applyFont="1" applyBorder="1" applyAlignment="1">
      <alignment horizontal="right" vertical="center"/>
    </xf>
    <xf numFmtId="38" fontId="8" fillId="0" borderId="62" xfId="35" applyFont="1" applyBorder="1" applyAlignment="1">
      <alignment horizontal="right" vertical="center"/>
    </xf>
    <xf numFmtId="0" fontId="8" fillId="0" borderId="153" xfId="0" applyFont="1" applyBorder="1" applyAlignment="1">
      <alignment horizontal="center" vertical="center"/>
    </xf>
    <xf numFmtId="0" fontId="8" fillId="0" borderId="106" xfId="0" applyFont="1" applyBorder="1" applyAlignment="1">
      <alignment horizontal="center" vertical="center"/>
    </xf>
    <xf numFmtId="0" fontId="8" fillId="0" borderId="290" xfId="0" applyFont="1" applyBorder="1" applyAlignment="1">
      <alignment horizontal="center" vertical="center"/>
    </xf>
    <xf numFmtId="0" fontId="8" fillId="0" borderId="197" xfId="0" applyFont="1" applyBorder="1" applyAlignment="1">
      <alignment horizontal="center" vertical="center"/>
    </xf>
    <xf numFmtId="0" fontId="8" fillId="0" borderId="10" xfId="0" applyFont="1" applyBorder="1" applyAlignment="1">
      <alignment horizontal="center" vertical="center"/>
    </xf>
    <xf numFmtId="0" fontId="8" fillId="0" borderId="200" xfId="0" applyFont="1" applyBorder="1" applyAlignment="1">
      <alignment horizontal="center" vertical="center"/>
    </xf>
    <xf numFmtId="0" fontId="12" fillId="24" borderId="18" xfId="72" applyFont="1" applyFill="1" applyBorder="1" applyAlignment="1">
      <alignment horizontal="center" vertical="center" shrinkToFit="1"/>
    </xf>
    <xf numFmtId="0" fontId="12" fillId="24" borderId="30" xfId="72" applyFont="1" applyFill="1" applyBorder="1" applyAlignment="1">
      <alignment horizontal="center" vertical="center" shrinkToFit="1"/>
    </xf>
    <xf numFmtId="0" fontId="12" fillId="24" borderId="19" xfId="72" applyFont="1" applyFill="1" applyBorder="1" applyAlignment="1">
      <alignment horizontal="center" vertical="center" shrinkToFit="1"/>
    </xf>
    <xf numFmtId="184" fontId="8" fillId="0" borderId="18" xfId="0" applyNumberFormat="1" applyFont="1" applyBorder="1" applyAlignment="1">
      <alignment horizontal="right" vertical="center"/>
    </xf>
    <xf numFmtId="184" fontId="8" fillId="0" borderId="30" xfId="0" applyNumberFormat="1" applyFont="1" applyBorder="1" applyAlignment="1">
      <alignment horizontal="right" vertical="center"/>
    </xf>
    <xf numFmtId="184" fontId="8" fillId="0" borderId="19" xfId="0" applyNumberFormat="1" applyFont="1" applyBorder="1" applyAlignment="1">
      <alignment horizontal="right" vertical="center"/>
    </xf>
    <xf numFmtId="38" fontId="8" fillId="0" borderId="257" xfId="35" applyFont="1" applyBorder="1">
      <alignment vertical="center"/>
    </xf>
    <xf numFmtId="38" fontId="8" fillId="0" borderId="258" xfId="35" applyFont="1" applyBorder="1">
      <alignment vertical="center"/>
    </xf>
    <xf numFmtId="38" fontId="8" fillId="0" borderId="362" xfId="35" applyFont="1" applyBorder="1">
      <alignment vertical="center"/>
    </xf>
    <xf numFmtId="38" fontId="8" fillId="0" borderId="195" xfId="35" applyFont="1" applyBorder="1">
      <alignment vertical="center"/>
    </xf>
    <xf numFmtId="38" fontId="8" fillId="0" borderId="68" xfId="35" applyFont="1" applyBorder="1">
      <alignment vertical="center"/>
    </xf>
    <xf numFmtId="38" fontId="8" fillId="0" borderId="308" xfId="35" applyFont="1" applyBorder="1">
      <alignment vertical="center"/>
    </xf>
    <xf numFmtId="38" fontId="8" fillId="0" borderId="35" xfId="35" applyFont="1" applyBorder="1">
      <alignment vertical="center"/>
    </xf>
    <xf numFmtId="0" fontId="8" fillId="0" borderId="179" xfId="0" applyFont="1" applyBorder="1" applyAlignment="1">
      <alignment horizontal="center" vertical="center" shrinkToFit="1"/>
    </xf>
    <xf numFmtId="0" fontId="8" fillId="0" borderId="159" xfId="0" applyFont="1" applyBorder="1" applyAlignment="1">
      <alignment horizontal="center" vertical="center" shrinkToFit="1"/>
    </xf>
    <xf numFmtId="0" fontId="8" fillId="0" borderId="34" xfId="0" applyFont="1" applyBorder="1" applyAlignment="1">
      <alignment horizontal="center" vertical="center" shrinkToFit="1"/>
    </xf>
    <xf numFmtId="185" fontId="8" fillId="0" borderId="179" xfId="0" applyNumberFormat="1" applyFont="1" applyBorder="1">
      <alignment vertical="center"/>
    </xf>
    <xf numFmtId="185" fontId="8" fillId="0" borderId="159" xfId="0" applyNumberFormat="1" applyFont="1" applyBorder="1">
      <alignment vertical="center"/>
    </xf>
    <xf numFmtId="185" fontId="8" fillId="0" borderId="34" xfId="0" applyNumberFormat="1" applyFont="1" applyBorder="1">
      <alignment vertical="center"/>
    </xf>
    <xf numFmtId="9" fontId="8" fillId="0" borderId="33" xfId="28" applyFont="1" applyBorder="1">
      <alignment vertical="center"/>
    </xf>
    <xf numFmtId="0" fontId="11" fillId="24" borderId="370" xfId="72" applyFont="1" applyFill="1" applyBorder="1" applyAlignment="1">
      <alignment horizontal="right" vertical="top" wrapText="1"/>
    </xf>
    <xf numFmtId="0" fontId="11" fillId="24" borderId="356" xfId="72" applyFont="1" applyFill="1" applyBorder="1" applyAlignment="1">
      <alignment horizontal="right" vertical="top" wrapText="1"/>
    </xf>
    <xf numFmtId="0" fontId="11" fillId="24" borderId="357" xfId="72" applyFont="1" applyFill="1" applyBorder="1" applyAlignment="1">
      <alignment horizontal="right" vertical="top" wrapText="1"/>
    </xf>
    <xf numFmtId="0" fontId="8" fillId="0" borderId="109" xfId="0" applyFont="1" applyBorder="1">
      <alignment vertical="center"/>
    </xf>
    <xf numFmtId="0" fontId="8" fillId="0" borderId="113" xfId="0" applyFont="1" applyBorder="1">
      <alignment vertical="center"/>
    </xf>
    <xf numFmtId="0" fontId="8" fillId="0" borderId="32" xfId="0" applyFont="1" applyBorder="1" applyAlignment="1">
      <alignment horizontal="center" vertical="center"/>
    </xf>
    <xf numFmtId="0" fontId="12" fillId="24" borderId="195" xfId="52" applyFont="1" applyFill="1" applyBorder="1" applyAlignment="1">
      <alignment horizontal="center" vertical="center" wrapText="1"/>
    </xf>
    <xf numFmtId="0" fontId="12" fillId="24" borderId="68" xfId="52" applyFont="1" applyFill="1" applyBorder="1" applyAlignment="1">
      <alignment horizontal="center" vertical="center" wrapText="1"/>
    </xf>
    <xf numFmtId="0" fontId="12" fillId="24" borderId="179" xfId="52" applyFont="1" applyFill="1" applyBorder="1" applyAlignment="1">
      <alignment horizontal="center" vertical="center" shrinkToFit="1"/>
    </xf>
    <xf numFmtId="0" fontId="12" fillId="24" borderId="159" xfId="52" applyFont="1" applyFill="1" applyBorder="1" applyAlignment="1">
      <alignment horizontal="center" vertical="center" shrinkToFit="1"/>
    </xf>
    <xf numFmtId="0" fontId="8" fillId="0" borderId="33" xfId="0" applyFont="1" applyBorder="1">
      <alignment vertical="center"/>
    </xf>
    <xf numFmtId="0" fontId="8" fillId="0" borderId="179" xfId="0" applyFont="1" applyBorder="1">
      <alignment vertical="center"/>
    </xf>
    <xf numFmtId="0" fontId="8" fillId="0" borderId="159" xfId="0" applyFont="1" applyBorder="1">
      <alignment vertical="center"/>
    </xf>
    <xf numFmtId="0" fontId="8" fillId="0" borderId="34" xfId="0" applyFont="1" applyBorder="1">
      <alignment vertical="center"/>
    </xf>
    <xf numFmtId="38" fontId="8" fillId="0" borderId="31" xfId="35" applyFont="1" applyBorder="1">
      <alignment vertical="center"/>
    </xf>
    <xf numFmtId="0" fontId="12" fillId="24" borderId="109" xfId="52" applyFont="1" applyFill="1" applyBorder="1" applyAlignment="1">
      <alignment horizontal="center" vertical="center" wrapText="1"/>
    </xf>
    <xf numFmtId="0" fontId="12" fillId="24" borderId="113" xfId="52" applyFont="1" applyFill="1" applyBorder="1" applyAlignment="1">
      <alignment horizontal="center" vertical="center" wrapText="1"/>
    </xf>
    <xf numFmtId="0" fontId="12" fillId="24" borderId="62" xfId="52" applyFont="1" applyFill="1" applyBorder="1" applyAlignment="1">
      <alignment horizontal="center" vertical="center" wrapText="1"/>
    </xf>
    <xf numFmtId="0" fontId="11" fillId="24" borderId="195" xfId="52" applyFont="1" applyFill="1" applyBorder="1" applyAlignment="1">
      <alignment horizontal="left" vertical="top" wrapText="1"/>
    </xf>
    <xf numFmtId="0" fontId="11" fillId="24" borderId="68" xfId="52" applyFont="1" applyFill="1" applyBorder="1" applyAlignment="1">
      <alignment horizontal="left" vertical="top" wrapText="1"/>
    </xf>
    <xf numFmtId="0" fontId="8" fillId="43" borderId="18" xfId="0" applyFont="1" applyFill="1" applyBorder="1" applyAlignment="1">
      <alignment horizontal="center" vertical="top" wrapText="1"/>
    </xf>
    <xf numFmtId="0" fontId="8" fillId="43" borderId="30" xfId="0" applyFont="1" applyFill="1" applyBorder="1" applyAlignment="1">
      <alignment horizontal="center" vertical="top" wrapText="1"/>
    </xf>
    <xf numFmtId="0" fontId="8" fillId="43" borderId="19" xfId="0" applyFont="1" applyFill="1" applyBorder="1" applyAlignment="1">
      <alignment horizontal="center" vertical="top" wrapText="1"/>
    </xf>
    <xf numFmtId="0" fontId="8" fillId="0" borderId="33"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24" borderId="29" xfId="52" applyFont="1" applyFill="1" applyBorder="1" applyAlignment="1">
      <alignment horizontal="center"/>
    </xf>
    <xf numFmtId="0" fontId="8" fillId="24" borderId="24" xfId="52" applyFont="1" applyFill="1" applyBorder="1" applyAlignment="1">
      <alignment horizontal="center"/>
    </xf>
    <xf numFmtId="0" fontId="8" fillId="0" borderId="153" xfId="0" applyFont="1" applyBorder="1" applyAlignment="1">
      <alignment horizontal="left" vertical="top" wrapText="1"/>
    </xf>
    <xf numFmtId="0" fontId="8" fillId="0" borderId="106" xfId="0" applyFont="1" applyBorder="1" applyAlignment="1">
      <alignment horizontal="left" vertical="top" wrapText="1"/>
    </xf>
    <xf numFmtId="0" fontId="8" fillId="0" borderId="28" xfId="0" applyFont="1" applyBorder="1" applyAlignment="1">
      <alignment horizontal="left" vertical="top" wrapText="1"/>
    </xf>
    <xf numFmtId="0" fontId="8" fillId="0" borderId="60" xfId="0" applyFont="1" applyBorder="1" applyAlignment="1">
      <alignment horizontal="left" vertical="top" wrapText="1"/>
    </xf>
    <xf numFmtId="0" fontId="8" fillId="0" borderId="0" xfId="0" applyFont="1" applyAlignment="1">
      <alignment horizontal="left" vertical="top" wrapText="1"/>
    </xf>
    <xf numFmtId="0" fontId="8" fillId="0" borderId="16" xfId="0" applyFont="1" applyBorder="1" applyAlignment="1">
      <alignment horizontal="left" vertical="top" wrapText="1"/>
    </xf>
    <xf numFmtId="0" fontId="8" fillId="0" borderId="22" xfId="0" applyFont="1" applyBorder="1" applyAlignment="1">
      <alignment horizontal="left" vertical="top" wrapText="1"/>
    </xf>
    <xf numFmtId="0" fontId="8" fillId="0" borderId="29" xfId="0" applyFont="1" applyBorder="1" applyAlignment="1">
      <alignment horizontal="left" vertical="top" wrapText="1"/>
    </xf>
    <xf numFmtId="0" fontId="8" fillId="0" borderId="24" xfId="0" applyFont="1" applyBorder="1" applyAlignment="1">
      <alignment horizontal="left" vertical="top" wrapText="1"/>
    </xf>
    <xf numFmtId="0" fontId="8" fillId="0" borderId="195" xfId="0" applyFont="1" applyBorder="1" applyAlignment="1">
      <alignment vertical="center" shrinkToFit="1"/>
    </xf>
    <xf numFmtId="0" fontId="8" fillId="0" borderId="68" xfId="0" applyFont="1" applyBorder="1" applyAlignment="1">
      <alignment vertical="center" shrinkToFit="1"/>
    </xf>
    <xf numFmtId="0" fontId="11" fillId="24" borderId="300" xfId="52" applyFont="1" applyFill="1" applyBorder="1" applyAlignment="1">
      <alignment horizontal="left" vertical="top" wrapText="1"/>
    </xf>
    <xf numFmtId="0" fontId="8" fillId="0" borderId="106" xfId="0" applyFont="1" applyBorder="1">
      <alignment vertical="center"/>
    </xf>
    <xf numFmtId="0" fontId="11" fillId="24" borderId="28" xfId="52" applyFont="1" applyFill="1" applyBorder="1" applyAlignment="1">
      <alignment horizontal="left" vertical="top" wrapText="1"/>
    </xf>
    <xf numFmtId="0" fontId="8" fillId="0" borderId="0" xfId="0" applyFont="1">
      <alignment vertical="center"/>
    </xf>
    <xf numFmtId="0" fontId="11" fillId="24" borderId="236" xfId="52" applyFont="1" applyFill="1" applyBorder="1" applyAlignment="1">
      <alignment horizontal="left" vertical="top" wrapText="1"/>
    </xf>
    <xf numFmtId="0" fontId="8" fillId="0" borderId="29" xfId="0" applyFont="1" applyBorder="1">
      <alignment vertical="center"/>
    </xf>
    <xf numFmtId="0" fontId="11" fillId="24" borderId="24" xfId="52" applyFont="1" applyFill="1" applyBorder="1" applyAlignment="1">
      <alignment horizontal="left" vertical="top" wrapText="1"/>
    </xf>
    <xf numFmtId="0" fontId="11" fillId="39" borderId="18" xfId="52" applyFont="1" applyFill="1" applyBorder="1" applyAlignment="1">
      <alignment horizontal="center" vertical="center" wrapText="1"/>
    </xf>
    <xf numFmtId="0" fontId="11" fillId="39" borderId="30" xfId="52" applyFont="1" applyFill="1" applyBorder="1" applyAlignment="1">
      <alignment horizontal="center" vertical="center" wrapText="1"/>
    </xf>
    <xf numFmtId="0" fontId="11" fillId="24" borderId="300" xfId="52" applyFont="1" applyFill="1" applyBorder="1" applyAlignment="1">
      <alignment vertical="top" wrapText="1"/>
    </xf>
    <xf numFmtId="0" fontId="11" fillId="24" borderId="106" xfId="52" applyFont="1" applyFill="1" applyBorder="1" applyAlignment="1">
      <alignment vertical="top" wrapText="1"/>
    </xf>
    <xf numFmtId="0" fontId="11" fillId="24" borderId="28" xfId="52" applyFont="1" applyFill="1" applyBorder="1" applyAlignment="1">
      <alignment vertical="top" wrapText="1"/>
    </xf>
    <xf numFmtId="0" fontId="11" fillId="24" borderId="236" xfId="52" applyFont="1" applyFill="1" applyBorder="1" applyAlignment="1">
      <alignment vertical="top" wrapText="1"/>
    </xf>
    <xf numFmtId="0" fontId="11" fillId="24" borderId="29" xfId="52" applyFont="1" applyFill="1" applyBorder="1" applyAlignment="1">
      <alignment vertical="top" wrapText="1"/>
    </xf>
    <xf numFmtId="0" fontId="11" fillId="24" borderId="24" xfId="52" applyFont="1" applyFill="1" applyBorder="1" applyAlignment="1">
      <alignment vertical="top" wrapText="1"/>
    </xf>
    <xf numFmtId="9" fontId="8" fillId="0" borderId="179" xfId="28" applyFont="1" applyBorder="1">
      <alignment vertical="center"/>
    </xf>
    <xf numFmtId="9" fontId="8" fillId="0" borderId="159" xfId="28" applyFont="1" applyBorder="1">
      <alignment vertical="center"/>
    </xf>
    <xf numFmtId="9" fontId="8" fillId="0" borderId="180" xfId="28" applyFont="1" applyBorder="1">
      <alignment vertical="center"/>
    </xf>
    <xf numFmtId="0" fontId="0" fillId="0" borderId="18" xfId="0" applyBorder="1" applyAlignment="1">
      <alignment horizontal="center" vertical="center"/>
    </xf>
    <xf numFmtId="0" fontId="8" fillId="0" borderId="19" xfId="0" applyFont="1" applyBorder="1" applyAlignment="1">
      <alignment horizontal="center" vertical="center"/>
    </xf>
    <xf numFmtId="9" fontId="64" fillId="0" borderId="22" xfId="0" applyNumberFormat="1" applyFont="1" applyBorder="1" applyAlignment="1">
      <alignment horizontal="center" vertical="center"/>
    </xf>
    <xf numFmtId="9" fontId="64" fillId="0" borderId="29" xfId="0" applyNumberFormat="1" applyFont="1" applyBorder="1" applyAlignment="1">
      <alignment horizontal="center" vertical="center"/>
    </xf>
    <xf numFmtId="9" fontId="64" fillId="0" borderId="24" xfId="0" applyNumberFormat="1" applyFont="1" applyBorder="1" applyAlignment="1">
      <alignment horizontal="center" vertical="center"/>
    </xf>
    <xf numFmtId="9" fontId="8" fillId="0" borderId="34" xfId="28" applyFont="1" applyBorder="1">
      <alignment vertical="center"/>
    </xf>
    <xf numFmtId="0" fontId="8" fillId="0" borderId="300" xfId="0" applyFont="1" applyBorder="1">
      <alignment vertical="center"/>
    </xf>
    <xf numFmtId="0" fontId="8" fillId="0" borderId="172" xfId="0" applyFont="1" applyBorder="1">
      <alignment vertical="center"/>
    </xf>
    <xf numFmtId="0" fontId="8" fillId="0" borderId="236" xfId="0" applyFont="1" applyBorder="1">
      <alignment vertical="center"/>
    </xf>
    <xf numFmtId="0" fontId="8" fillId="0" borderId="195" xfId="0" applyFont="1" applyBorder="1" applyAlignment="1">
      <alignment horizontal="center" vertical="center"/>
    </xf>
    <xf numFmtId="0" fontId="8" fillId="0" borderId="68" xfId="0" applyFont="1" applyBorder="1" applyAlignment="1">
      <alignment horizontal="center" vertical="center"/>
    </xf>
    <xf numFmtId="0" fontId="8" fillId="0" borderId="35" xfId="0" applyFont="1" applyBorder="1" applyAlignment="1">
      <alignment horizontal="center" vertical="center"/>
    </xf>
    <xf numFmtId="9" fontId="8" fillId="0" borderId="195" xfId="28" applyFont="1" applyBorder="1">
      <alignment vertical="center"/>
    </xf>
    <xf numFmtId="9" fontId="8" fillId="0" borderId="68" xfId="28" applyFont="1" applyBorder="1">
      <alignment vertical="center"/>
    </xf>
    <xf numFmtId="9" fontId="8" fillId="0" borderId="308" xfId="28" applyFont="1" applyBorder="1">
      <alignment vertical="center"/>
    </xf>
    <xf numFmtId="192" fontId="33" fillId="39" borderId="291" xfId="52" applyNumberFormat="1" applyFont="1" applyFill="1" applyBorder="1" applyAlignment="1">
      <alignment horizontal="center" vertical="top" wrapText="1"/>
    </xf>
    <xf numFmtId="192" fontId="33" fillId="39" borderId="65" xfId="52" applyNumberFormat="1" applyFont="1" applyFill="1" applyBorder="1" applyAlignment="1">
      <alignment horizontal="center" vertical="top" wrapText="1"/>
    </xf>
    <xf numFmtId="192" fontId="33" fillId="39" borderId="204" xfId="52" applyNumberFormat="1" applyFont="1" applyFill="1" applyBorder="1" applyAlignment="1">
      <alignment horizontal="center" vertical="top" wrapText="1"/>
    </xf>
    <xf numFmtId="0" fontId="12" fillId="39" borderId="21" xfId="52" applyFont="1" applyFill="1" applyBorder="1" applyAlignment="1">
      <alignment horizontal="center" vertical="top" wrapText="1"/>
    </xf>
    <xf numFmtId="0" fontId="12" fillId="39" borderId="311" xfId="52" applyFont="1" applyFill="1" applyBorder="1" applyAlignment="1">
      <alignment horizontal="center" vertical="top" wrapText="1"/>
    </xf>
    <xf numFmtId="0" fontId="12" fillId="39" borderId="312" xfId="52" applyFont="1" applyFill="1" applyBorder="1" applyAlignment="1">
      <alignment horizontal="center" vertical="top" wrapText="1"/>
    </xf>
    <xf numFmtId="38" fontId="33" fillId="24" borderId="179" xfId="35" applyFont="1" applyFill="1" applyBorder="1" applyAlignment="1">
      <alignment horizontal="right"/>
    </xf>
    <xf numFmtId="38" fontId="33" fillId="24" borderId="159" xfId="35" applyFont="1" applyFill="1" applyBorder="1" applyAlignment="1">
      <alignment horizontal="right"/>
    </xf>
    <xf numFmtId="38" fontId="33" fillId="24" borderId="180" xfId="35" applyFont="1" applyFill="1" applyBorder="1" applyAlignment="1">
      <alignment horizontal="right"/>
    </xf>
    <xf numFmtId="0" fontId="33" fillId="24" borderId="0" xfId="52" applyFont="1" applyFill="1" applyAlignment="1">
      <alignment horizontal="right"/>
    </xf>
    <xf numFmtId="0" fontId="12" fillId="39" borderId="20" xfId="52" applyFont="1" applyFill="1" applyBorder="1" applyAlignment="1">
      <alignment horizontal="center" vertical="top" wrapText="1"/>
    </xf>
    <xf numFmtId="0" fontId="12" fillId="39" borderId="14" xfId="52" applyFont="1" applyFill="1" applyBorder="1" applyAlignment="1">
      <alignment horizontal="center" vertical="top" wrapText="1"/>
    </xf>
    <xf numFmtId="38" fontId="8" fillId="0" borderId="61" xfId="35" applyFont="1" applyBorder="1">
      <alignment vertical="center"/>
    </xf>
    <xf numFmtId="38" fontId="33" fillId="24" borderId="197" xfId="35" applyFont="1" applyFill="1" applyBorder="1" applyAlignment="1">
      <alignment horizontal="right"/>
    </xf>
    <xf numFmtId="38" fontId="33" fillId="24" borderId="10" xfId="35" applyFont="1" applyFill="1" applyBorder="1" applyAlignment="1">
      <alignment horizontal="right"/>
    </xf>
    <xf numFmtId="38" fontId="33" fillId="24" borderId="174" xfId="35" applyFont="1" applyFill="1" applyBorder="1" applyAlignment="1">
      <alignment horizontal="right"/>
    </xf>
    <xf numFmtId="9" fontId="8" fillId="0" borderId="31" xfId="28" applyFont="1" applyBorder="1">
      <alignment vertical="center"/>
    </xf>
    <xf numFmtId="9" fontId="8" fillId="0" borderId="35" xfId="28" applyFont="1" applyBorder="1">
      <alignment vertical="center"/>
    </xf>
    <xf numFmtId="192" fontId="33" fillId="39" borderId="299" xfId="52" applyNumberFormat="1" applyFont="1" applyFill="1" applyBorder="1" applyAlignment="1">
      <alignment horizontal="center" vertical="top" wrapText="1"/>
    </xf>
    <xf numFmtId="186" fontId="33" fillId="24" borderId="193" xfId="72" applyNumberFormat="1" applyFont="1" applyFill="1" applyBorder="1" applyAlignment="1">
      <alignment horizontal="right"/>
    </xf>
    <xf numFmtId="186" fontId="33" fillId="24" borderId="191" xfId="72" applyNumberFormat="1" applyFont="1" applyFill="1" applyBorder="1" applyAlignment="1">
      <alignment horizontal="right"/>
    </xf>
    <xf numFmtId="186" fontId="33" fillId="24" borderId="324" xfId="72" applyNumberFormat="1" applyFont="1" applyFill="1" applyBorder="1" applyAlignment="1">
      <alignment horizontal="right"/>
    </xf>
    <xf numFmtId="0" fontId="0" fillId="0" borderId="0" xfId="0" applyAlignment="1">
      <alignment horizontal="left" vertical="top" wrapText="1"/>
    </xf>
    <xf numFmtId="0" fontId="0" fillId="0" borderId="101" xfId="0" applyBorder="1" applyAlignment="1">
      <alignment horizontal="left" vertical="top" wrapText="1"/>
    </xf>
    <xf numFmtId="0" fontId="8" fillId="0" borderId="65" xfId="0" applyFont="1" applyBorder="1" applyAlignment="1">
      <alignment horizontal="left" vertical="top" wrapText="1"/>
    </xf>
    <xf numFmtId="0" fontId="8" fillId="0" borderId="204" xfId="0" applyFont="1" applyBorder="1" applyAlignment="1">
      <alignment horizontal="left" vertical="top" wrapText="1"/>
    </xf>
    <xf numFmtId="0" fontId="8" fillId="0" borderId="172" xfId="0" applyFont="1" applyBorder="1" applyAlignment="1">
      <alignment horizontal="left" vertical="top" wrapText="1"/>
    </xf>
    <xf numFmtId="0" fontId="8" fillId="0" borderId="199" xfId="0" applyFont="1" applyBorder="1" applyAlignment="1">
      <alignment horizontal="left" vertical="top" wrapText="1"/>
    </xf>
    <xf numFmtId="0" fontId="8" fillId="0" borderId="102" xfId="0" applyFont="1" applyBorder="1" applyAlignment="1">
      <alignment horizontal="left" vertical="top" wrapText="1"/>
    </xf>
    <xf numFmtId="0" fontId="8" fillId="0" borderId="10" xfId="0" applyFont="1" applyBorder="1" applyAlignment="1">
      <alignment horizontal="left" vertical="top" wrapText="1"/>
    </xf>
    <xf numFmtId="0" fontId="8" fillId="0" borderId="200" xfId="0" applyFont="1" applyBorder="1" applyAlignment="1">
      <alignment horizontal="left" vertical="top" wrapText="1"/>
    </xf>
    <xf numFmtId="0" fontId="0" fillId="0" borderId="153" xfId="0" applyBorder="1" applyAlignment="1">
      <alignment horizontal="left" vertical="top" wrapText="1"/>
    </xf>
    <xf numFmtId="0" fontId="0" fillId="24" borderId="101" xfId="52" applyFont="1" applyFill="1" applyBorder="1" applyAlignment="1">
      <alignment horizontal="left" vertical="top" wrapText="1"/>
    </xf>
    <xf numFmtId="0" fontId="8" fillId="24" borderId="65" xfId="52" applyFont="1" applyFill="1" applyBorder="1" applyAlignment="1">
      <alignment horizontal="left" vertical="top" wrapText="1"/>
    </xf>
    <xf numFmtId="0" fontId="8" fillId="24" borderId="204" xfId="52" applyFont="1" applyFill="1" applyBorder="1" applyAlignment="1">
      <alignment horizontal="left" vertical="top" wrapText="1"/>
    </xf>
    <xf numFmtId="0" fontId="8" fillId="24" borderId="172" xfId="52" applyFont="1" applyFill="1" applyBorder="1" applyAlignment="1">
      <alignment horizontal="left" vertical="top" wrapText="1"/>
    </xf>
    <xf numFmtId="0" fontId="8" fillId="24" borderId="0" xfId="52" applyFont="1" applyFill="1" applyAlignment="1">
      <alignment horizontal="left" vertical="top" wrapText="1"/>
    </xf>
    <xf numFmtId="0" fontId="8" fillId="24" borderId="199" xfId="52" applyFont="1" applyFill="1" applyBorder="1" applyAlignment="1">
      <alignment horizontal="left" vertical="top" wrapText="1"/>
    </xf>
    <xf numFmtId="0" fontId="8" fillId="24" borderId="102" xfId="52" applyFont="1" applyFill="1" applyBorder="1" applyAlignment="1">
      <alignment horizontal="left" vertical="top" wrapText="1"/>
    </xf>
    <xf numFmtId="0" fontId="8" fillId="24" borderId="10" xfId="52" applyFont="1" applyFill="1" applyBorder="1" applyAlignment="1">
      <alignment horizontal="left" vertical="top" wrapText="1"/>
    </xf>
    <xf numFmtId="0" fontId="8" fillId="24" borderId="200" xfId="52" applyFont="1" applyFill="1" applyBorder="1" applyAlignment="1">
      <alignment horizontal="left" vertical="top" wrapText="1"/>
    </xf>
    <xf numFmtId="0" fontId="0" fillId="24" borderId="0" xfId="52" applyFont="1" applyFill="1" applyAlignment="1">
      <alignment horizontal="left" vertical="top" wrapText="1"/>
    </xf>
    <xf numFmtId="0" fontId="0" fillId="24" borderId="101" xfId="52" applyFont="1" applyFill="1" applyBorder="1" applyAlignment="1">
      <alignment horizontal="left" vertical="center" wrapText="1"/>
    </xf>
    <xf numFmtId="0" fontId="8" fillId="24" borderId="65" xfId="52" applyFont="1" applyFill="1" applyBorder="1" applyAlignment="1">
      <alignment horizontal="left" vertical="center" wrapText="1"/>
    </xf>
    <xf numFmtId="0" fontId="8" fillId="24" borderId="204" xfId="52" applyFont="1" applyFill="1" applyBorder="1" applyAlignment="1">
      <alignment horizontal="left" vertical="center" wrapText="1"/>
    </xf>
    <xf numFmtId="0" fontId="8" fillId="24" borderId="172" xfId="52" applyFont="1" applyFill="1" applyBorder="1" applyAlignment="1">
      <alignment horizontal="left" vertical="center" wrapText="1"/>
    </xf>
    <xf numFmtId="0" fontId="8" fillId="24" borderId="0" xfId="52" applyFont="1" applyFill="1" applyAlignment="1">
      <alignment horizontal="left" vertical="center" wrapText="1"/>
    </xf>
    <xf numFmtId="0" fontId="8" fillId="24" borderId="199" xfId="52" applyFont="1" applyFill="1" applyBorder="1" applyAlignment="1">
      <alignment horizontal="left" vertical="center" wrapText="1"/>
    </xf>
    <xf numFmtId="0" fontId="8" fillId="24" borderId="102" xfId="52" applyFont="1" applyFill="1" applyBorder="1" applyAlignment="1">
      <alignment horizontal="left" vertical="center" wrapText="1"/>
    </xf>
    <xf numFmtId="0" fontId="8" fillId="24" borderId="10" xfId="52" applyFont="1" applyFill="1" applyBorder="1" applyAlignment="1">
      <alignment horizontal="left" vertical="center" wrapText="1"/>
    </xf>
    <xf numFmtId="0" fontId="8" fillId="24" borderId="200" xfId="52" applyFont="1" applyFill="1" applyBorder="1" applyAlignment="1">
      <alignment horizontal="left" vertical="center" wrapText="1"/>
    </xf>
    <xf numFmtId="0" fontId="0" fillId="0" borderId="65" xfId="0" applyBorder="1" applyAlignment="1">
      <alignment horizontal="left" vertical="top" wrapText="1"/>
    </xf>
    <xf numFmtId="0" fontId="0" fillId="0" borderId="204" xfId="0" applyBorder="1" applyAlignment="1">
      <alignment horizontal="left" vertical="top" wrapText="1"/>
    </xf>
    <xf numFmtId="0" fontId="0" fillId="0" borderId="172" xfId="0" applyBorder="1" applyAlignment="1">
      <alignment horizontal="left" vertical="top" wrapText="1"/>
    </xf>
    <xf numFmtId="0" fontId="0" fillId="0" borderId="199" xfId="0" applyBorder="1" applyAlignment="1">
      <alignment horizontal="left" vertical="top" wrapText="1"/>
    </xf>
    <xf numFmtId="0" fontId="0" fillId="0" borderId="102" xfId="0" applyBorder="1" applyAlignment="1">
      <alignment horizontal="left" vertical="top" wrapText="1"/>
    </xf>
    <xf numFmtId="0" fontId="0" fillId="0" borderId="10" xfId="0" applyBorder="1" applyAlignment="1">
      <alignment horizontal="left" vertical="top" wrapText="1"/>
    </xf>
    <xf numFmtId="0" fontId="0" fillId="0" borderId="200" xfId="0" applyBorder="1" applyAlignment="1">
      <alignment horizontal="left" vertical="top" wrapText="1"/>
    </xf>
    <xf numFmtId="0" fontId="0" fillId="24" borderId="153" xfId="52" applyFont="1" applyFill="1" applyBorder="1" applyAlignment="1">
      <alignment horizontal="left" vertical="top" wrapText="1"/>
    </xf>
    <xf numFmtId="0" fontId="0" fillId="24" borderId="106" xfId="52" applyFont="1" applyFill="1" applyBorder="1" applyAlignment="1">
      <alignment horizontal="left" vertical="top" wrapText="1"/>
    </xf>
    <xf numFmtId="0" fontId="0" fillId="24" borderId="28" xfId="52" applyFont="1" applyFill="1" applyBorder="1" applyAlignment="1">
      <alignment horizontal="left" vertical="top" wrapText="1"/>
    </xf>
    <xf numFmtId="0" fontId="0" fillId="24" borderId="60" xfId="52" applyFont="1" applyFill="1" applyBorder="1" applyAlignment="1">
      <alignment horizontal="left" vertical="top" wrapText="1"/>
    </xf>
    <xf numFmtId="0" fontId="0" fillId="24" borderId="16" xfId="52" applyFont="1" applyFill="1" applyBorder="1" applyAlignment="1">
      <alignment horizontal="left" vertical="top" wrapText="1"/>
    </xf>
    <xf numFmtId="0" fontId="0" fillId="24" borderId="22" xfId="52" applyFont="1" applyFill="1" applyBorder="1" applyAlignment="1">
      <alignment horizontal="left" vertical="top" wrapText="1"/>
    </xf>
    <xf numFmtId="0" fontId="0" fillId="24" borderId="29" xfId="52" applyFont="1" applyFill="1" applyBorder="1" applyAlignment="1">
      <alignment horizontal="left" vertical="top" wrapText="1"/>
    </xf>
    <xf numFmtId="0" fontId="0" fillId="24" borderId="24" xfId="52" applyFont="1" applyFill="1" applyBorder="1" applyAlignment="1">
      <alignment horizontal="left" vertical="top" wrapText="1"/>
    </xf>
    <xf numFmtId="0" fontId="0" fillId="24" borderId="15" xfId="52" applyFont="1" applyFill="1" applyBorder="1" applyAlignment="1">
      <alignment horizontal="left" vertical="top" wrapText="1"/>
    </xf>
    <xf numFmtId="0" fontId="0" fillId="24" borderId="101" xfId="72" applyFont="1" applyFill="1" applyBorder="1" applyAlignment="1">
      <alignment horizontal="left" vertical="top" wrapText="1"/>
    </xf>
    <xf numFmtId="0" fontId="0" fillId="24" borderId="65" xfId="72" applyFont="1" applyFill="1" applyBorder="1" applyAlignment="1">
      <alignment horizontal="left" vertical="top" wrapText="1"/>
    </xf>
    <xf numFmtId="0" fontId="0" fillId="24" borderId="204" xfId="72" applyFont="1" applyFill="1" applyBorder="1" applyAlignment="1">
      <alignment horizontal="left" vertical="top" wrapText="1"/>
    </xf>
    <xf numFmtId="0" fontId="0" fillId="24" borderId="172" xfId="72" applyFont="1" applyFill="1" applyBorder="1" applyAlignment="1">
      <alignment horizontal="left" vertical="top" wrapText="1"/>
    </xf>
    <xf numFmtId="0" fontId="0" fillId="24" borderId="0" xfId="72" applyFont="1" applyFill="1" applyAlignment="1">
      <alignment horizontal="left" vertical="top" wrapText="1"/>
    </xf>
    <xf numFmtId="0" fontId="0" fillId="24" borderId="199" xfId="72" applyFont="1" applyFill="1" applyBorder="1" applyAlignment="1">
      <alignment horizontal="left" vertical="top" wrapText="1"/>
    </xf>
    <xf numFmtId="0" fontId="0" fillId="24" borderId="102" xfId="72" applyFont="1" applyFill="1" applyBorder="1" applyAlignment="1">
      <alignment horizontal="left" vertical="top" wrapText="1"/>
    </xf>
    <xf numFmtId="0" fontId="0" fillId="24" borderId="10" xfId="72" applyFont="1" applyFill="1" applyBorder="1" applyAlignment="1">
      <alignment horizontal="left" vertical="top" wrapText="1"/>
    </xf>
    <xf numFmtId="0" fontId="0" fillId="24" borderId="200" xfId="72" applyFont="1" applyFill="1" applyBorder="1" applyAlignment="1">
      <alignment horizontal="left" vertical="top" wrapText="1"/>
    </xf>
    <xf numFmtId="0" fontId="0" fillId="24" borderId="65" xfId="52" applyFont="1" applyFill="1" applyBorder="1" applyAlignment="1">
      <alignment horizontal="left" vertical="top" wrapText="1"/>
    </xf>
    <xf numFmtId="0" fontId="0" fillId="24" borderId="204" xfId="52" applyFont="1" applyFill="1" applyBorder="1" applyAlignment="1">
      <alignment horizontal="left" vertical="top" wrapText="1"/>
    </xf>
    <xf numFmtId="0" fontId="0" fillId="24" borderId="172" xfId="52" applyFont="1" applyFill="1" applyBorder="1" applyAlignment="1">
      <alignment horizontal="left" vertical="top" wrapText="1"/>
    </xf>
    <xf numFmtId="0" fontId="0" fillId="24" borderId="199" xfId="52" applyFont="1" applyFill="1" applyBorder="1" applyAlignment="1">
      <alignment horizontal="left" vertical="top" wrapText="1"/>
    </xf>
    <xf numFmtId="0" fontId="0" fillId="24" borderId="102" xfId="52" applyFont="1" applyFill="1" applyBorder="1" applyAlignment="1">
      <alignment horizontal="left" vertical="top" wrapText="1"/>
    </xf>
    <xf numFmtId="0" fontId="0" fillId="24" borderId="10" xfId="52" applyFont="1" applyFill="1" applyBorder="1" applyAlignment="1">
      <alignment horizontal="left" vertical="top" wrapText="1"/>
    </xf>
    <xf numFmtId="0" fontId="0" fillId="24" borderId="200" xfId="52" applyFont="1" applyFill="1" applyBorder="1" applyAlignment="1">
      <alignment horizontal="left" vertical="top" wrapText="1"/>
    </xf>
    <xf numFmtId="0" fontId="0" fillId="24" borderId="355" xfId="52" applyFont="1" applyFill="1" applyBorder="1" applyAlignment="1">
      <alignment horizontal="left" vertical="top" wrapText="1"/>
    </xf>
    <xf numFmtId="0" fontId="0" fillId="24" borderId="356" xfId="52" applyFont="1" applyFill="1" applyBorder="1" applyAlignment="1">
      <alignment horizontal="left" vertical="top" wrapText="1"/>
    </xf>
    <xf numFmtId="0" fontId="0" fillId="24" borderId="357" xfId="52" applyFont="1" applyFill="1" applyBorder="1" applyAlignment="1">
      <alignment horizontal="left" vertical="top" wrapText="1"/>
    </xf>
    <xf numFmtId="0" fontId="177" fillId="24" borderId="0" xfId="52" applyFont="1" applyFill="1" applyAlignment="1">
      <alignment horizontal="center"/>
    </xf>
    <xf numFmtId="0" fontId="49" fillId="0" borderId="0" xfId="0" applyFont="1" applyAlignment="1">
      <alignment horizontal="right" vertical="center"/>
    </xf>
    <xf numFmtId="0" fontId="116" fillId="24" borderId="0" xfId="52" applyFont="1" applyFill="1" applyAlignment="1">
      <alignment horizontal="center"/>
    </xf>
    <xf numFmtId="0" fontId="31" fillId="24" borderId="0" xfId="52" applyFont="1" applyFill="1" applyAlignment="1">
      <alignment horizontal="center"/>
    </xf>
    <xf numFmtId="0" fontId="11" fillId="24" borderId="109" xfId="52" applyFont="1" applyFill="1" applyBorder="1" applyAlignment="1">
      <alignment horizontal="left" vertical="top" wrapText="1"/>
    </xf>
    <xf numFmtId="0" fontId="11" fillId="24" borderId="113" xfId="52" applyFont="1" applyFill="1" applyBorder="1" applyAlignment="1">
      <alignment horizontal="left" vertical="top" wrapText="1"/>
    </xf>
    <xf numFmtId="0" fontId="11" fillId="24" borderId="179" xfId="52" applyFont="1" applyFill="1" applyBorder="1" applyAlignment="1">
      <alignment horizontal="left" vertical="top" wrapText="1"/>
    </xf>
    <xf numFmtId="0" fontId="11" fillId="24" borderId="159" xfId="52" applyFont="1" applyFill="1" applyBorder="1" applyAlignment="1">
      <alignment horizontal="left" vertical="top" wrapText="1"/>
    </xf>
    <xf numFmtId="9" fontId="8" fillId="0" borderId="27" xfId="0" applyNumberFormat="1" applyFont="1" applyBorder="1" applyAlignment="1">
      <alignment horizontal="center" vertical="center"/>
    </xf>
    <xf numFmtId="0" fontId="8" fillId="0" borderId="27" xfId="0" applyFont="1" applyBorder="1" applyAlignment="1">
      <alignment horizontal="center" vertical="center"/>
    </xf>
    <xf numFmtId="0" fontId="8" fillId="0" borderId="180" xfId="0" applyFont="1" applyBorder="1">
      <alignment vertical="center"/>
    </xf>
    <xf numFmtId="0" fontId="11" fillId="24" borderId="34" xfId="52" applyFont="1" applyFill="1" applyBorder="1" applyAlignment="1">
      <alignment horizontal="left" vertical="top" wrapText="1"/>
    </xf>
    <xf numFmtId="38" fontId="8" fillId="0" borderId="18" xfId="0" applyNumberFormat="1" applyFont="1" applyBorder="1" applyAlignment="1">
      <alignment horizontal="right" vertical="top" wrapText="1"/>
    </xf>
    <xf numFmtId="0" fontId="8" fillId="0" borderId="30" xfId="0" applyFont="1" applyBorder="1" applyAlignment="1">
      <alignment horizontal="right" vertical="top" wrapText="1"/>
    </xf>
    <xf numFmtId="0" fontId="8" fillId="0" borderId="19" xfId="0" applyFont="1" applyBorder="1" applyAlignment="1">
      <alignment horizontal="right" vertical="top" wrapText="1"/>
    </xf>
    <xf numFmtId="0" fontId="8" fillId="0" borderId="30" xfId="0" applyFont="1" applyBorder="1">
      <alignment vertical="center"/>
    </xf>
    <xf numFmtId="0" fontId="8" fillId="0" borderId="31" xfId="0" applyFont="1" applyBorder="1" applyAlignment="1">
      <alignment horizontal="center" vertical="center"/>
    </xf>
    <xf numFmtId="0" fontId="164" fillId="24" borderId="109" xfId="52" applyFont="1" applyFill="1" applyBorder="1" applyAlignment="1">
      <alignment horizontal="left" vertical="top" wrapText="1"/>
    </xf>
    <xf numFmtId="0" fontId="164" fillId="24" borderId="113" xfId="52" applyFont="1" applyFill="1" applyBorder="1" applyAlignment="1">
      <alignment horizontal="left" vertical="top" wrapText="1"/>
    </xf>
    <xf numFmtId="0" fontId="11" fillId="24" borderId="102" xfId="52" applyFont="1" applyFill="1" applyBorder="1" applyAlignment="1">
      <alignment horizontal="left" vertical="top" wrapText="1"/>
    </xf>
    <xf numFmtId="0" fontId="8" fillId="0" borderId="10" xfId="0" applyFont="1" applyBorder="1">
      <alignment vertical="center"/>
    </xf>
    <xf numFmtId="0" fontId="11" fillId="24" borderId="174" xfId="52" applyFont="1" applyFill="1" applyBorder="1" applyAlignment="1">
      <alignment horizontal="left" vertical="top" wrapText="1"/>
    </xf>
    <xf numFmtId="9" fontId="8" fillId="0" borderId="15" xfId="0" applyNumberFormat="1" applyFont="1" applyBorder="1" applyAlignment="1">
      <alignment horizontal="center" vertical="center"/>
    </xf>
    <xf numFmtId="0" fontId="8" fillId="0" borderId="15" xfId="0" applyFont="1" applyBorder="1" applyAlignment="1">
      <alignment horizontal="center" vertical="center"/>
    </xf>
    <xf numFmtId="0" fontId="11" fillId="24" borderId="108" xfId="72" applyFont="1" applyFill="1" applyBorder="1" applyAlignment="1">
      <alignment horizontal="left" vertical="top" wrapText="1"/>
    </xf>
    <xf numFmtId="0" fontId="11" fillId="24" borderId="158" xfId="72" applyFont="1" applyFill="1" applyBorder="1" applyAlignment="1">
      <alignment horizontal="left" vertical="top" wrapText="1"/>
    </xf>
    <xf numFmtId="0" fontId="11" fillId="24" borderId="61" xfId="72" applyFont="1" applyFill="1" applyBorder="1" applyAlignment="1">
      <alignment horizontal="left" vertical="top" wrapText="1"/>
    </xf>
    <xf numFmtId="0" fontId="8" fillId="0" borderId="110" xfId="0" applyFont="1" applyBorder="1" applyAlignment="1">
      <alignment horizontal="center" vertical="center"/>
    </xf>
    <xf numFmtId="0" fontId="8" fillId="0" borderId="117" xfId="0" applyFont="1" applyBorder="1" applyAlignment="1">
      <alignment horizontal="left" vertical="top"/>
    </xf>
    <xf numFmtId="0" fontId="8" fillId="0" borderId="111" xfId="0" applyFont="1" applyBorder="1" applyAlignment="1">
      <alignment horizontal="left" vertical="top"/>
    </xf>
    <xf numFmtId="0" fontId="11" fillId="24" borderId="109" xfId="72" applyFont="1" applyFill="1" applyBorder="1" applyAlignment="1">
      <alignment horizontal="left" vertical="top" wrapText="1"/>
    </xf>
    <xf numFmtId="0" fontId="11" fillId="24" borderId="113" xfId="72" applyFont="1" applyFill="1" applyBorder="1" applyAlignment="1">
      <alignment horizontal="left" vertical="top" wrapText="1"/>
    </xf>
    <xf numFmtId="0" fontId="11" fillId="24" borderId="62" xfId="72" applyFont="1" applyFill="1" applyBorder="1" applyAlignment="1">
      <alignment horizontal="left" vertical="top" wrapText="1"/>
    </xf>
    <xf numFmtId="0" fontId="8" fillId="0" borderId="109" xfId="0" applyFont="1" applyBorder="1" applyAlignment="1">
      <alignment horizontal="center" vertical="center"/>
    </xf>
    <xf numFmtId="0" fontId="8" fillId="0" borderId="113" xfId="0" applyFont="1" applyBorder="1" applyAlignment="1">
      <alignment horizontal="center" vertical="center"/>
    </xf>
    <xf numFmtId="0" fontId="8" fillId="0" borderId="62" xfId="0" applyFont="1" applyBorder="1" applyAlignment="1">
      <alignment horizontal="center" vertical="center"/>
    </xf>
    <xf numFmtId="0" fontId="11" fillId="24" borderId="179" xfId="72" applyFont="1" applyFill="1" applyBorder="1" applyAlignment="1">
      <alignment horizontal="left" vertical="top" wrapText="1"/>
    </xf>
    <xf numFmtId="0" fontId="11" fillId="24" borderId="159" xfId="72" applyFont="1" applyFill="1" applyBorder="1" applyAlignment="1">
      <alignment horizontal="left" vertical="top" wrapText="1"/>
    </xf>
    <xf numFmtId="0" fontId="11" fillId="24" borderId="34" xfId="72" applyFont="1" applyFill="1" applyBorder="1" applyAlignment="1">
      <alignment horizontal="left" vertical="top" wrapText="1"/>
    </xf>
    <xf numFmtId="0" fontId="8" fillId="0" borderId="179" xfId="0" applyFont="1" applyBorder="1" applyAlignment="1">
      <alignment horizontal="center" vertical="center"/>
    </xf>
    <xf numFmtId="0" fontId="8" fillId="0" borderId="159" xfId="0" applyFont="1" applyBorder="1" applyAlignment="1">
      <alignment horizontal="center" vertical="center"/>
    </xf>
    <xf numFmtId="0" fontId="8" fillId="0" borderId="34" xfId="0" applyFont="1" applyBorder="1" applyAlignment="1">
      <alignment horizontal="center" vertical="center"/>
    </xf>
    <xf numFmtId="0" fontId="11" fillId="39" borderId="30" xfId="72" applyFont="1" applyFill="1" applyBorder="1" applyAlignment="1">
      <alignment horizontal="center" vertical="center" shrinkToFit="1"/>
    </xf>
    <xf numFmtId="0" fontId="159" fillId="0" borderId="32" xfId="0" applyFont="1" applyBorder="1" applyAlignment="1">
      <alignment horizontal="center" vertical="center"/>
    </xf>
    <xf numFmtId="0" fontId="164" fillId="24" borderId="179" xfId="52" applyFont="1" applyFill="1" applyBorder="1" applyAlignment="1">
      <alignment horizontal="left" vertical="top" wrapText="1"/>
    </xf>
    <xf numFmtId="0" fontId="164" fillId="24" borderId="159" xfId="52" applyFont="1" applyFill="1" applyBorder="1" applyAlignment="1">
      <alignment horizontal="left" vertical="top" wrapText="1"/>
    </xf>
    <xf numFmtId="0" fontId="159" fillId="0" borderId="33" xfId="0" applyFont="1" applyBorder="1" applyAlignment="1">
      <alignment horizontal="center" vertical="center"/>
    </xf>
    <xf numFmtId="0" fontId="11" fillId="24" borderId="18" xfId="52" applyFont="1" applyFill="1" applyBorder="1" applyAlignment="1">
      <alignment horizontal="right"/>
    </xf>
    <xf numFmtId="0" fontId="11" fillId="24" borderId="30" xfId="52" applyFont="1" applyFill="1" applyBorder="1" applyAlignment="1">
      <alignment horizontal="right"/>
    </xf>
    <xf numFmtId="0" fontId="12" fillId="24" borderId="321" xfId="52" applyFont="1" applyFill="1" applyBorder="1" applyAlignment="1">
      <alignment horizontal="center" vertical="center" shrinkToFit="1"/>
    </xf>
    <xf numFmtId="0" fontId="12" fillId="24" borderId="272" xfId="52" applyFont="1" applyFill="1" applyBorder="1" applyAlignment="1">
      <alignment horizontal="center" vertical="center" shrinkToFit="1"/>
    </xf>
    <xf numFmtId="185" fontId="10" fillId="24" borderId="321" xfId="35" applyNumberFormat="1" applyFont="1" applyFill="1" applyBorder="1" applyAlignment="1">
      <alignment horizontal="center" vertical="top" wrapText="1"/>
    </xf>
    <xf numFmtId="185" fontId="10" fillId="24" borderId="272" xfId="35" applyNumberFormat="1" applyFont="1" applyFill="1" applyBorder="1" applyAlignment="1">
      <alignment horizontal="center" vertical="top" wrapText="1"/>
    </xf>
    <xf numFmtId="185" fontId="10" fillId="24" borderId="322" xfId="35" applyNumberFormat="1" applyFont="1" applyFill="1" applyBorder="1" applyAlignment="1">
      <alignment horizontal="center" vertical="top" wrapText="1"/>
    </xf>
    <xf numFmtId="9" fontId="8" fillId="0" borderId="323" xfId="28" applyFont="1" applyBorder="1">
      <alignment vertical="center"/>
    </xf>
    <xf numFmtId="9" fontId="8" fillId="0" borderId="322" xfId="28" applyFont="1" applyBorder="1">
      <alignment vertical="center"/>
    </xf>
    <xf numFmtId="38" fontId="8" fillId="0" borderId="259" xfId="35" applyFont="1" applyBorder="1">
      <alignment vertical="center"/>
    </xf>
    <xf numFmtId="38" fontId="8" fillId="0" borderId="17" xfId="35" applyFont="1" applyBorder="1">
      <alignment vertical="center"/>
    </xf>
    <xf numFmtId="0" fontId="11" fillId="24" borderId="172" xfId="52" applyFont="1" applyFill="1" applyBorder="1" applyAlignment="1">
      <alignment vertical="top" wrapText="1"/>
    </xf>
    <xf numFmtId="0" fontId="11" fillId="24" borderId="0" xfId="52" applyFont="1" applyFill="1" applyAlignment="1">
      <alignment vertical="top" wrapText="1"/>
    </xf>
    <xf numFmtId="0" fontId="11" fillId="24" borderId="16" xfId="52" applyFont="1" applyFill="1" applyBorder="1" applyAlignment="1">
      <alignment vertical="top" wrapText="1"/>
    </xf>
    <xf numFmtId="0" fontId="69" fillId="24" borderId="153" xfId="72" applyFont="1" applyFill="1" applyBorder="1" applyAlignment="1">
      <alignment horizontal="center" vertical="center"/>
    </xf>
    <xf numFmtId="0" fontId="69" fillId="24" borderId="106" xfId="72" applyFont="1" applyFill="1" applyBorder="1" applyAlignment="1">
      <alignment horizontal="center" vertical="center"/>
    </xf>
    <xf numFmtId="0" fontId="69" fillId="24" borderId="28" xfId="72" applyFont="1" applyFill="1" applyBorder="1" applyAlignment="1">
      <alignment horizontal="center" vertical="center"/>
    </xf>
    <xf numFmtId="0" fontId="69" fillId="24" borderId="355" xfId="72" applyFont="1" applyFill="1" applyBorder="1" applyAlignment="1">
      <alignment horizontal="center" vertical="center"/>
    </xf>
    <xf numFmtId="0" fontId="69" fillId="24" borderId="356" xfId="72" applyFont="1" applyFill="1" applyBorder="1" applyAlignment="1">
      <alignment horizontal="center" vertical="center"/>
    </xf>
    <xf numFmtId="0" fontId="69" fillId="24" borderId="357" xfId="72" applyFont="1" applyFill="1" applyBorder="1" applyAlignment="1">
      <alignment horizontal="center" vertical="center"/>
    </xf>
    <xf numFmtId="31" fontId="53" fillId="24" borderId="153" xfId="72" applyNumberFormat="1" applyFont="1" applyFill="1" applyBorder="1" applyAlignment="1">
      <alignment horizontal="center" vertical="center" shrinkToFit="1"/>
    </xf>
    <xf numFmtId="31" fontId="53" fillId="24" borderId="106" xfId="72" applyNumberFormat="1" applyFont="1" applyFill="1" applyBorder="1" applyAlignment="1">
      <alignment horizontal="center" vertical="center" shrinkToFit="1"/>
    </xf>
    <xf numFmtId="31" fontId="53" fillId="24" borderId="28" xfId="72" applyNumberFormat="1" applyFont="1" applyFill="1" applyBorder="1" applyAlignment="1">
      <alignment horizontal="center" vertical="center" shrinkToFit="1"/>
    </xf>
    <xf numFmtId="31" fontId="53" fillId="24" borderId="355" xfId="72" applyNumberFormat="1" applyFont="1" applyFill="1" applyBorder="1" applyAlignment="1">
      <alignment horizontal="center" vertical="center" shrinkToFit="1"/>
    </xf>
    <xf numFmtId="31" fontId="53" fillId="24" borderId="356" xfId="72" applyNumberFormat="1" applyFont="1" applyFill="1" applyBorder="1" applyAlignment="1">
      <alignment horizontal="center" vertical="center" shrinkToFit="1"/>
    </xf>
    <xf numFmtId="31" fontId="53" fillId="24" borderId="357" xfId="72" applyNumberFormat="1" applyFont="1" applyFill="1" applyBorder="1" applyAlignment="1">
      <alignment horizontal="center" vertical="center" shrinkToFit="1"/>
    </xf>
    <xf numFmtId="0" fontId="67" fillId="24" borderId="0" xfId="52" applyFont="1" applyFill="1" applyAlignment="1">
      <alignment horizontal="center"/>
    </xf>
    <xf numFmtId="0" fontId="16" fillId="24" borderId="0" xfId="0" applyFont="1" applyFill="1" applyAlignment="1">
      <alignment horizontal="left" vertical="center"/>
    </xf>
    <xf numFmtId="0" fontId="13" fillId="24" borderId="0" xfId="0" applyFont="1" applyFill="1" applyAlignment="1">
      <alignment horizontal="left" vertical="center" wrapText="1"/>
    </xf>
    <xf numFmtId="0" fontId="11" fillId="24" borderId="251" xfId="52" applyFont="1" applyFill="1" applyBorder="1" applyAlignment="1">
      <alignment vertical="center" wrapText="1"/>
    </xf>
    <xf numFmtId="0" fontId="11" fillId="24" borderId="158" xfId="52" applyFont="1" applyFill="1" applyBorder="1" applyAlignment="1">
      <alignment vertical="center" wrapText="1"/>
    </xf>
    <xf numFmtId="0" fontId="11" fillId="24" borderId="61" xfId="52" applyFont="1" applyFill="1" applyBorder="1" applyAlignment="1">
      <alignment vertical="center" wrapText="1"/>
    </xf>
    <xf numFmtId="38" fontId="33" fillId="24" borderId="108" xfId="35" applyFont="1" applyFill="1" applyBorder="1" applyAlignment="1">
      <alignment horizontal="right"/>
    </xf>
    <xf numFmtId="38" fontId="33" fillId="24" borderId="158" xfId="35" applyFont="1" applyFill="1" applyBorder="1" applyAlignment="1">
      <alignment horizontal="right"/>
    </xf>
    <xf numFmtId="38" fontId="33" fillId="24" borderId="61" xfId="35" applyFont="1" applyFill="1" applyBorder="1" applyAlignment="1">
      <alignment horizontal="right"/>
    </xf>
    <xf numFmtId="38" fontId="33" fillId="24" borderId="254" xfId="35" applyFont="1" applyFill="1" applyBorder="1" applyAlignment="1">
      <alignment horizontal="right"/>
    </xf>
    <xf numFmtId="0" fontId="8" fillId="24" borderId="0" xfId="52" applyFont="1" applyFill="1" applyAlignment="1">
      <alignment horizontal="right" vertical="center"/>
    </xf>
    <xf numFmtId="0" fontId="11" fillId="24" borderId="0" xfId="52" applyFont="1" applyFill="1" applyAlignment="1">
      <alignment horizontal="right"/>
    </xf>
    <xf numFmtId="0" fontId="11" fillId="24" borderId="18" xfId="52" applyFont="1" applyFill="1" applyBorder="1" applyAlignment="1">
      <alignment horizontal="center"/>
    </xf>
    <xf numFmtId="0" fontId="11" fillId="24" borderId="30" xfId="52" applyFont="1" applyFill="1" applyBorder="1" applyAlignment="1">
      <alignment horizontal="center"/>
    </xf>
    <xf numFmtId="0" fontId="11" fillId="24" borderId="19" xfId="52" applyFont="1" applyFill="1" applyBorder="1" applyAlignment="1">
      <alignment horizontal="center"/>
    </xf>
    <xf numFmtId="0" fontId="8" fillId="24" borderId="18" xfId="52" applyFont="1" applyFill="1" applyBorder="1" applyAlignment="1">
      <alignment horizontal="center"/>
    </xf>
    <xf numFmtId="0" fontId="8" fillId="24" borderId="30" xfId="52" applyFont="1" applyFill="1" applyBorder="1" applyAlignment="1">
      <alignment horizontal="center"/>
    </xf>
    <xf numFmtId="0" fontId="8" fillId="24" borderId="19" xfId="52" applyFont="1" applyFill="1" applyBorder="1" applyAlignment="1">
      <alignment horizontal="center"/>
    </xf>
    <xf numFmtId="0" fontId="20" fillId="0" borderId="22" xfId="54" applyFont="1" applyBorder="1" applyAlignment="1">
      <alignment horizontal="center"/>
    </xf>
    <xf numFmtId="0" fontId="20" fillId="0" borderId="29" xfId="54" applyFont="1" applyBorder="1" applyAlignment="1">
      <alignment horizontal="center"/>
    </xf>
    <xf numFmtId="0" fontId="8" fillId="0" borderId="0" xfId="54" applyFont="1" applyAlignment="1">
      <alignment horizontal="center"/>
    </xf>
    <xf numFmtId="38" fontId="33" fillId="24" borderId="189" xfId="35" applyFont="1" applyFill="1" applyBorder="1" applyAlignment="1">
      <alignment horizontal="right"/>
    </xf>
    <xf numFmtId="38" fontId="33" fillId="24" borderId="243" xfId="35" applyFont="1" applyFill="1" applyBorder="1" applyAlignment="1">
      <alignment horizontal="right"/>
    </xf>
    <xf numFmtId="38" fontId="33" fillId="24" borderId="262" xfId="35" applyFont="1" applyFill="1" applyBorder="1" applyAlignment="1">
      <alignment horizontal="right"/>
    </xf>
    <xf numFmtId="38" fontId="33" fillId="24" borderId="109" xfId="35" applyFont="1" applyFill="1" applyBorder="1" applyAlignment="1">
      <alignment horizontal="right"/>
    </xf>
    <xf numFmtId="38" fontId="33" fillId="24" borderId="113" xfId="35" applyFont="1" applyFill="1" applyBorder="1" applyAlignment="1">
      <alignment horizontal="right"/>
    </xf>
    <xf numFmtId="38" fontId="33" fillId="24" borderId="203" xfId="35" applyFont="1" applyFill="1" applyBorder="1" applyAlignment="1">
      <alignment horizontal="right"/>
    </xf>
    <xf numFmtId="0" fontId="11" fillId="24" borderId="258" xfId="72" applyFont="1" applyFill="1" applyBorder="1" applyAlignment="1">
      <alignment horizontal="left" vertical="center" wrapText="1"/>
    </xf>
    <xf numFmtId="0" fontId="11" fillId="24" borderId="259" xfId="72" applyFont="1" applyFill="1" applyBorder="1" applyAlignment="1">
      <alignment horizontal="left" vertical="center" wrapText="1"/>
    </xf>
    <xf numFmtId="38" fontId="33" fillId="24" borderId="257" xfId="72" applyNumberFormat="1" applyFont="1" applyFill="1" applyBorder="1" applyAlignment="1">
      <alignment horizontal="right"/>
    </xf>
    <xf numFmtId="38" fontId="33" fillId="24" borderId="258" xfId="72" applyNumberFormat="1" applyFont="1" applyFill="1" applyBorder="1" applyAlignment="1">
      <alignment horizontal="right"/>
    </xf>
    <xf numFmtId="38" fontId="33" fillId="24" borderId="259" xfId="72" applyNumberFormat="1" applyFont="1" applyFill="1" applyBorder="1" applyAlignment="1">
      <alignment horizontal="right"/>
    </xf>
    <xf numFmtId="38" fontId="33" fillId="24" borderId="362" xfId="72" applyNumberFormat="1" applyFont="1" applyFill="1" applyBorder="1" applyAlignment="1">
      <alignment horizontal="right"/>
    </xf>
    <xf numFmtId="0" fontId="11" fillId="24" borderId="311" xfId="72" applyFont="1" applyFill="1" applyBorder="1" applyAlignment="1">
      <alignment horizontal="left" vertical="center" wrapText="1"/>
    </xf>
    <xf numFmtId="0" fontId="11" fillId="24" borderId="14" xfId="72" applyFont="1" applyFill="1" applyBorder="1" applyAlignment="1">
      <alignment horizontal="left" vertical="center" wrapText="1"/>
    </xf>
    <xf numFmtId="38" fontId="33" fillId="24" borderId="21" xfId="62" applyFont="1" applyFill="1" applyBorder="1" applyAlignment="1">
      <alignment horizontal="right"/>
    </xf>
    <xf numFmtId="38" fontId="33" fillId="24" borderId="311" xfId="62" applyFont="1" applyFill="1" applyBorder="1" applyAlignment="1">
      <alignment horizontal="right"/>
    </xf>
    <xf numFmtId="38" fontId="33" fillId="24" borderId="14" xfId="62" applyFont="1" applyFill="1" applyBorder="1" applyAlignment="1">
      <alignment horizontal="right"/>
    </xf>
    <xf numFmtId="38" fontId="33" fillId="24" borderId="21" xfId="72" applyNumberFormat="1" applyFont="1" applyFill="1" applyBorder="1" applyAlignment="1">
      <alignment horizontal="right"/>
    </xf>
    <xf numFmtId="38" fontId="33" fillId="24" borderId="311" xfId="72" applyNumberFormat="1" applyFont="1" applyFill="1" applyBorder="1" applyAlignment="1">
      <alignment horizontal="right"/>
    </xf>
    <xf numFmtId="38" fontId="33" fillId="24" borderId="14" xfId="72" applyNumberFormat="1" applyFont="1" applyFill="1" applyBorder="1" applyAlignment="1">
      <alignment horizontal="right"/>
    </xf>
    <xf numFmtId="38" fontId="33" fillId="24" borderId="312" xfId="72" applyNumberFormat="1" applyFont="1" applyFill="1" applyBorder="1" applyAlignment="1">
      <alignment horizontal="right"/>
    </xf>
    <xf numFmtId="38" fontId="33" fillId="24" borderId="242" xfId="35" applyFont="1" applyFill="1" applyBorder="1" applyAlignment="1">
      <alignment horizontal="right"/>
    </xf>
    <xf numFmtId="0" fontId="0" fillId="24" borderId="17" xfId="72" applyFont="1" applyFill="1" applyBorder="1" applyAlignment="1">
      <alignment vertical="center"/>
    </xf>
    <xf numFmtId="0" fontId="8" fillId="24" borderId="17" xfId="72" applyFill="1" applyBorder="1" applyAlignment="1">
      <alignment vertical="center"/>
    </xf>
    <xf numFmtId="0" fontId="11" fillId="39" borderId="364" xfId="52" applyFont="1" applyFill="1" applyBorder="1" applyAlignment="1">
      <alignment vertical="center" wrapText="1"/>
    </xf>
    <xf numFmtId="0" fontId="11" fillId="39" borderId="365" xfId="52" applyFont="1" applyFill="1" applyBorder="1" applyAlignment="1">
      <alignment vertical="center" wrapText="1"/>
    </xf>
    <xf numFmtId="0" fontId="11" fillId="39" borderId="366" xfId="52" applyFont="1" applyFill="1" applyBorder="1" applyAlignment="1">
      <alignment vertical="center" wrapText="1"/>
    </xf>
    <xf numFmtId="0" fontId="11" fillId="39" borderId="367" xfId="52" applyFont="1" applyFill="1" applyBorder="1" applyAlignment="1">
      <alignment vertical="center" wrapText="1"/>
    </xf>
    <xf numFmtId="0" fontId="11" fillId="39" borderId="271" xfId="52" applyFont="1" applyFill="1" applyBorder="1" applyAlignment="1">
      <alignment vertical="center" wrapText="1"/>
    </xf>
    <xf numFmtId="0" fontId="11" fillId="39" borderId="363" xfId="52" applyFont="1" applyFill="1" applyBorder="1" applyAlignment="1">
      <alignment vertical="center" wrapText="1"/>
    </xf>
    <xf numFmtId="0" fontId="11" fillId="39" borderId="269" xfId="52" applyFont="1" applyFill="1" applyBorder="1" applyAlignment="1">
      <alignment vertical="center" wrapText="1"/>
    </xf>
    <xf numFmtId="0" fontId="11" fillId="39" borderId="368" xfId="52" applyFont="1" applyFill="1" applyBorder="1" applyAlignment="1">
      <alignment vertical="center" wrapText="1"/>
    </xf>
    <xf numFmtId="0" fontId="11" fillId="39" borderId="369" xfId="52" applyFont="1" applyFill="1" applyBorder="1" applyAlignment="1">
      <alignment vertical="center" wrapText="1"/>
    </xf>
    <xf numFmtId="0" fontId="197" fillId="0" borderId="0" xfId="69" applyFont="1" applyAlignment="1">
      <alignment horizontal="center" vertical="center"/>
    </xf>
    <xf numFmtId="38" fontId="104" fillId="0" borderId="15" xfId="62" applyFont="1" applyFill="1" applyBorder="1" applyAlignment="1">
      <alignment horizontal="left"/>
    </xf>
    <xf numFmtId="185" fontId="104" fillId="39" borderId="291" xfId="52" applyNumberFormat="1" applyFont="1" applyFill="1" applyBorder="1" applyAlignment="1">
      <alignment horizontal="center" vertical="center" wrapText="1"/>
    </xf>
    <xf numFmtId="185" fontId="33" fillId="39" borderId="60" xfId="52" applyNumberFormat="1" applyFont="1" applyFill="1" applyBorder="1" applyAlignment="1">
      <alignment horizontal="center" vertical="center" wrapText="1"/>
    </xf>
    <xf numFmtId="185" fontId="33" fillId="39" borderId="197" xfId="52" applyNumberFormat="1" applyFont="1" applyFill="1" applyBorder="1" applyAlignment="1">
      <alignment horizontal="center" vertical="center" wrapText="1"/>
    </xf>
    <xf numFmtId="0" fontId="12" fillId="24" borderId="108" xfId="52" applyFont="1" applyFill="1" applyBorder="1" applyAlignment="1">
      <alignment horizontal="center" vertical="center" wrapText="1"/>
    </xf>
    <xf numFmtId="0" fontId="12" fillId="24" borderId="158" xfId="52" applyFont="1" applyFill="1" applyBorder="1" applyAlignment="1">
      <alignment horizontal="center" vertical="center" wrapText="1"/>
    </xf>
    <xf numFmtId="38" fontId="8" fillId="0" borderId="110" xfId="35" applyFont="1" applyBorder="1">
      <alignment vertical="center"/>
    </xf>
    <xf numFmtId="38" fontId="159" fillId="0" borderId="110" xfId="35" applyFont="1" applyBorder="1">
      <alignment vertical="center"/>
    </xf>
    <xf numFmtId="0" fontId="12" fillId="39" borderId="21" xfId="52" applyFont="1" applyFill="1" applyBorder="1" applyAlignment="1">
      <alignment horizontal="center" vertical="top" shrinkToFit="1"/>
    </xf>
    <xf numFmtId="0" fontId="12" fillId="39" borderId="311" xfId="52" applyFont="1" applyFill="1" applyBorder="1" applyAlignment="1">
      <alignment horizontal="center" vertical="top" shrinkToFit="1"/>
    </xf>
    <xf numFmtId="0" fontId="12" fillId="39" borderId="14" xfId="52" applyFont="1" applyFill="1" applyBorder="1" applyAlignment="1">
      <alignment horizontal="center" vertical="top" shrinkToFit="1"/>
    </xf>
    <xf numFmtId="9" fontId="8" fillId="46" borderId="32" xfId="64" applyFont="1" applyFill="1" applyBorder="1">
      <alignment vertical="center"/>
    </xf>
    <xf numFmtId="0" fontId="11" fillId="24" borderId="15" xfId="72" applyFont="1" applyFill="1" applyBorder="1" applyAlignment="1">
      <alignment horizontal="left" vertical="top" wrapText="1"/>
    </xf>
    <xf numFmtId="0" fontId="0" fillId="0" borderId="106" xfId="0" applyBorder="1" applyAlignment="1">
      <alignment horizontal="left" vertical="top" wrapText="1"/>
    </xf>
    <xf numFmtId="0" fontId="0" fillId="0" borderId="28" xfId="0" applyBorder="1" applyAlignment="1">
      <alignment horizontal="left" vertical="top" wrapText="1"/>
    </xf>
    <xf numFmtId="0" fontId="0" fillId="0" borderId="60" xfId="0" applyBorder="1" applyAlignment="1">
      <alignment horizontal="left" vertical="top" wrapText="1"/>
    </xf>
    <xf numFmtId="0" fontId="0" fillId="0" borderId="16" xfId="0" applyBorder="1" applyAlignment="1">
      <alignment horizontal="left" vertical="top" wrapText="1"/>
    </xf>
    <xf numFmtId="0" fontId="0" fillId="0" borderId="355" xfId="0" applyBorder="1" applyAlignment="1">
      <alignment horizontal="left" vertical="top" wrapText="1"/>
    </xf>
    <xf numFmtId="0" fontId="0" fillId="0" borderId="356" xfId="0" applyBorder="1" applyAlignment="1">
      <alignment horizontal="left" vertical="top" wrapText="1"/>
    </xf>
    <xf numFmtId="0" fontId="0" fillId="0" borderId="357" xfId="0" applyBorder="1" applyAlignment="1">
      <alignment horizontal="left" vertical="top" wrapText="1"/>
    </xf>
    <xf numFmtId="0" fontId="197" fillId="0" borderId="0" xfId="69" applyFont="1" applyAlignment="1">
      <alignment horizontal="center" vertical="center" shrinkToFit="1"/>
    </xf>
    <xf numFmtId="0" fontId="8" fillId="0" borderId="18" xfId="0" applyFont="1" applyBorder="1">
      <alignment vertical="center"/>
    </xf>
    <xf numFmtId="0" fontId="8" fillId="0" borderId="19" xfId="0" applyFont="1" applyBorder="1">
      <alignment vertical="center"/>
    </xf>
    <xf numFmtId="0" fontId="11" fillId="24" borderId="18" xfId="52" applyFont="1" applyFill="1" applyBorder="1" applyAlignment="1">
      <alignment horizontal="left" vertical="top" wrapText="1"/>
    </xf>
    <xf numFmtId="0" fontId="11" fillId="24" borderId="30" xfId="52" applyFont="1" applyFill="1" applyBorder="1" applyAlignment="1">
      <alignment horizontal="left" vertical="top" wrapText="1"/>
    </xf>
    <xf numFmtId="0" fontId="11" fillId="24" borderId="19" xfId="52" applyFont="1" applyFill="1" applyBorder="1" applyAlignment="1">
      <alignment horizontal="left" vertical="top" wrapText="1"/>
    </xf>
    <xf numFmtId="0" fontId="0" fillId="0" borderId="15" xfId="0" applyBorder="1" applyAlignment="1">
      <alignment horizontal="center" vertical="top" wrapText="1"/>
    </xf>
    <xf numFmtId="0" fontId="8" fillId="0" borderId="15" xfId="0" applyFont="1" applyBorder="1" applyAlignment="1">
      <alignment horizontal="center" vertical="top" wrapText="1"/>
    </xf>
    <xf numFmtId="38" fontId="8" fillId="0" borderId="15" xfId="0" applyNumberFormat="1" applyFont="1" applyBorder="1" applyAlignment="1">
      <alignment horizontal="center" vertical="top" wrapText="1"/>
    </xf>
    <xf numFmtId="0" fontId="11" fillId="24" borderId="106" xfId="52" applyFont="1" applyFill="1" applyBorder="1" applyAlignment="1">
      <alignment horizontal="left" vertical="top" wrapText="1"/>
    </xf>
    <xf numFmtId="0" fontId="11" fillId="24" borderId="29" xfId="52" applyFont="1" applyFill="1" applyBorder="1" applyAlignment="1">
      <alignment horizontal="left" vertical="top" wrapText="1"/>
    </xf>
    <xf numFmtId="0" fontId="11" fillId="39" borderId="19" xfId="52" applyFont="1" applyFill="1" applyBorder="1" applyAlignment="1">
      <alignment horizontal="center" vertical="center" wrapText="1"/>
    </xf>
    <xf numFmtId="0" fontId="11" fillId="24" borderId="371" xfId="52" applyFont="1" applyFill="1" applyBorder="1" applyAlignment="1">
      <alignment vertical="top" wrapText="1"/>
    </xf>
    <xf numFmtId="0" fontId="11" fillId="24" borderId="247" xfId="52" applyFont="1" applyFill="1" applyBorder="1" applyAlignment="1">
      <alignment vertical="top" wrapText="1"/>
    </xf>
    <xf numFmtId="0" fontId="11" fillId="24" borderId="320" xfId="52" applyFont="1" applyFill="1" applyBorder="1" applyAlignment="1">
      <alignment vertical="top" wrapText="1"/>
    </xf>
    <xf numFmtId="0" fontId="11" fillId="39" borderId="18" xfId="52" applyFont="1" applyFill="1" applyBorder="1" applyAlignment="1">
      <alignment horizontal="center" vertical="top" wrapText="1"/>
    </xf>
    <xf numFmtId="0" fontId="11" fillId="39" borderId="30" xfId="52" applyFont="1" applyFill="1" applyBorder="1" applyAlignment="1">
      <alignment horizontal="center" vertical="top" wrapText="1"/>
    </xf>
    <xf numFmtId="0" fontId="11" fillId="39" borderId="19" xfId="52" applyFont="1" applyFill="1" applyBorder="1" applyAlignment="1">
      <alignment horizontal="center" vertical="top" wrapText="1"/>
    </xf>
    <xf numFmtId="0" fontId="67" fillId="24" borderId="0" xfId="72" applyFont="1" applyFill="1" applyAlignment="1">
      <alignment horizontal="center"/>
    </xf>
    <xf numFmtId="0" fontId="197" fillId="0" borderId="0" xfId="69" applyFont="1" applyAlignment="1">
      <alignment horizontal="distributed" vertical="center" indent="13"/>
    </xf>
    <xf numFmtId="0" fontId="197" fillId="0" borderId="0" xfId="69" applyFont="1" applyAlignment="1">
      <alignment horizontal="distributed" vertical="center" indent="14"/>
    </xf>
    <xf numFmtId="0" fontId="20" fillId="45" borderId="153" xfId="74" applyFont="1" applyFill="1" applyBorder="1" applyAlignment="1">
      <alignment horizontal="center"/>
    </xf>
    <xf numFmtId="0" fontId="20" fillId="45" borderId="106" xfId="74" applyFont="1" applyFill="1" applyBorder="1" applyAlignment="1">
      <alignment horizontal="center"/>
    </xf>
    <xf numFmtId="0" fontId="20" fillId="45" borderId="28" xfId="74" applyFont="1" applyFill="1" applyBorder="1" applyAlignment="1">
      <alignment horizontal="center"/>
    </xf>
    <xf numFmtId="0" fontId="8" fillId="24" borderId="22" xfId="52" applyFont="1" applyFill="1" applyBorder="1" applyAlignment="1">
      <alignment horizontal="center"/>
    </xf>
    <xf numFmtId="185" fontId="33" fillId="39" borderId="291" xfId="52" applyNumberFormat="1" applyFont="1" applyFill="1" applyBorder="1" applyAlignment="1">
      <alignment horizontal="center" vertical="top" wrapText="1"/>
    </xf>
    <xf numFmtId="185" fontId="33" fillId="39" borderId="65" xfId="52" applyNumberFormat="1" applyFont="1" applyFill="1" applyBorder="1" applyAlignment="1">
      <alignment horizontal="center" vertical="top" wrapText="1"/>
    </xf>
    <xf numFmtId="185" fontId="33" fillId="39" borderId="299" xfId="52" applyNumberFormat="1" applyFont="1" applyFill="1" applyBorder="1" applyAlignment="1">
      <alignment horizontal="center" vertical="top" wrapText="1"/>
    </xf>
    <xf numFmtId="0" fontId="11" fillId="24" borderId="233" xfId="52" applyFont="1" applyFill="1" applyBorder="1" applyAlignment="1">
      <alignment vertical="center" wrapText="1"/>
    </xf>
    <xf numFmtId="0" fontId="11" fillId="24" borderId="113" xfId="52" applyFont="1" applyFill="1" applyBorder="1" applyAlignment="1">
      <alignment vertical="center" wrapText="1"/>
    </xf>
    <xf numFmtId="0" fontId="11" fillId="24" borderId="62" xfId="52" applyFont="1" applyFill="1" applyBorder="1" applyAlignment="1">
      <alignment vertical="center" wrapText="1"/>
    </xf>
    <xf numFmtId="38" fontId="33" fillId="24" borderId="62" xfId="35" applyFont="1" applyFill="1" applyBorder="1" applyAlignment="1">
      <alignment horizontal="right"/>
    </xf>
    <xf numFmtId="0" fontId="8" fillId="0" borderId="0" xfId="0" applyFont="1" applyAlignment="1">
      <alignment horizontal="center" vertical="center"/>
    </xf>
    <xf numFmtId="0" fontId="8" fillId="0" borderId="16" xfId="0" applyFont="1" applyBorder="1" applyAlignment="1">
      <alignment horizontal="center" vertical="center"/>
    </xf>
    <xf numFmtId="0" fontId="11" fillId="39" borderId="15" xfId="72" applyFont="1" applyFill="1" applyBorder="1" applyAlignment="1">
      <alignment horizontal="center" vertical="center" shrinkToFit="1"/>
    </xf>
    <xf numFmtId="0" fontId="38" fillId="0" borderId="18" xfId="0" applyFont="1" applyBorder="1">
      <alignment vertical="center"/>
    </xf>
    <xf numFmtId="0" fontId="38" fillId="0" borderId="30" xfId="0" applyFont="1" applyBorder="1">
      <alignment vertical="center"/>
    </xf>
    <xf numFmtId="0" fontId="38" fillId="0" borderId="19" xfId="0" applyFont="1" applyBorder="1">
      <alignment vertical="center"/>
    </xf>
    <xf numFmtId="0" fontId="11" fillId="24" borderId="108" xfId="52" applyFont="1" applyFill="1" applyBorder="1" applyAlignment="1">
      <alignment horizontal="left" vertical="top" wrapText="1"/>
    </xf>
    <xf numFmtId="0" fontId="11" fillId="24" borderId="158" xfId="52" applyFont="1" applyFill="1" applyBorder="1" applyAlignment="1">
      <alignment horizontal="left" vertical="top" wrapText="1"/>
    </xf>
    <xf numFmtId="38" fontId="33" fillId="24" borderId="200" xfId="35" applyFont="1" applyFill="1" applyBorder="1" applyAlignment="1">
      <alignment horizontal="right"/>
    </xf>
    <xf numFmtId="0" fontId="11" fillId="24" borderId="102" xfId="52" applyFont="1" applyFill="1" applyBorder="1" applyAlignment="1">
      <alignment vertical="center" wrapText="1"/>
    </xf>
    <xf numFmtId="0" fontId="11" fillId="24" borderId="10" xfId="52" applyFont="1" applyFill="1" applyBorder="1" applyAlignment="1">
      <alignment vertical="center" wrapText="1"/>
    </xf>
    <xf numFmtId="0" fontId="11" fillId="24" borderId="174" xfId="52" applyFont="1" applyFill="1" applyBorder="1" applyAlignment="1">
      <alignment vertical="center" wrapText="1"/>
    </xf>
    <xf numFmtId="38" fontId="33" fillId="24" borderId="193" xfId="62" applyFont="1" applyFill="1" applyBorder="1" applyAlignment="1">
      <alignment horizontal="right"/>
    </xf>
    <xf numFmtId="38" fontId="33" fillId="24" borderId="191" xfId="62" applyFont="1" applyFill="1" applyBorder="1" applyAlignment="1">
      <alignment horizontal="right"/>
    </xf>
    <xf numFmtId="38" fontId="33" fillId="24" borderId="324" xfId="62" applyFont="1" applyFill="1" applyBorder="1" applyAlignment="1">
      <alignment horizontal="right"/>
    </xf>
    <xf numFmtId="0" fontId="11" fillId="24" borderId="235" xfId="52" applyFont="1" applyFill="1" applyBorder="1" applyAlignment="1">
      <alignment vertical="center" wrapText="1"/>
    </xf>
    <xf numFmtId="0" fontId="11" fillId="24" borderId="159" xfId="52" applyFont="1" applyFill="1" applyBorder="1" applyAlignment="1">
      <alignment vertical="center" wrapText="1"/>
    </xf>
    <xf numFmtId="0" fontId="11" fillId="24" borderId="34" xfId="52" applyFont="1" applyFill="1" applyBorder="1" applyAlignment="1">
      <alignment vertical="center" wrapText="1"/>
    </xf>
    <xf numFmtId="38" fontId="33" fillId="24" borderId="34" xfId="35" applyFont="1" applyFill="1" applyBorder="1" applyAlignment="1">
      <alignment horizontal="right"/>
    </xf>
    <xf numFmtId="0" fontId="11" fillId="39" borderId="101" xfId="52" applyFont="1" applyFill="1" applyBorder="1" applyAlignment="1">
      <alignment horizontal="center" vertical="center" wrapText="1"/>
    </xf>
    <xf numFmtId="0" fontId="11" fillId="39" borderId="65" xfId="52" applyFont="1" applyFill="1" applyBorder="1" applyAlignment="1">
      <alignment horizontal="center" vertical="center" wrapText="1"/>
    </xf>
    <xf numFmtId="0" fontId="11" fillId="39" borderId="299" xfId="52" applyFont="1" applyFill="1" applyBorder="1" applyAlignment="1">
      <alignment horizontal="center" vertical="center" wrapText="1"/>
    </xf>
    <xf numFmtId="192" fontId="33" fillId="39" borderId="291" xfId="52" applyNumberFormat="1" applyFont="1" applyFill="1" applyBorder="1" applyAlignment="1">
      <alignment horizontal="center" vertical="center" wrapText="1"/>
    </xf>
    <xf numFmtId="192" fontId="33" fillId="39" borderId="65" xfId="52" applyNumberFormat="1" applyFont="1" applyFill="1" applyBorder="1" applyAlignment="1">
      <alignment horizontal="center" vertical="center" wrapText="1"/>
    </xf>
    <xf numFmtId="192" fontId="33" fillId="39" borderId="299" xfId="52" applyNumberFormat="1" applyFont="1" applyFill="1" applyBorder="1" applyAlignment="1">
      <alignment horizontal="center" vertical="center" wrapText="1"/>
    </xf>
    <xf numFmtId="0" fontId="13" fillId="24" borderId="0" xfId="52" applyFont="1" applyFill="1" applyAlignment="1">
      <alignment horizontal="center"/>
    </xf>
    <xf numFmtId="31" fontId="53" fillId="24" borderId="0" xfId="72" applyNumberFormat="1" applyFont="1" applyFill="1" applyAlignment="1">
      <alignment horizontal="center"/>
    </xf>
    <xf numFmtId="0" fontId="197" fillId="0" borderId="0" xfId="69" applyFont="1" applyAlignment="1">
      <alignment horizontal="center" vertical="center" wrapText="1"/>
    </xf>
    <xf numFmtId="177" fontId="11" fillId="24" borderId="0" xfId="72" applyNumberFormat="1" applyFont="1" applyFill="1" applyAlignment="1">
      <alignment horizontal="left"/>
    </xf>
    <xf numFmtId="0" fontId="13" fillId="24" borderId="18" xfId="72" applyFont="1" applyFill="1" applyBorder="1" applyAlignment="1">
      <alignment horizontal="right" vertical="center"/>
    </xf>
    <xf numFmtId="0" fontId="13" fillId="24" borderId="30" xfId="72" applyFont="1" applyFill="1" applyBorder="1" applyAlignment="1">
      <alignment horizontal="right" vertical="center"/>
    </xf>
    <xf numFmtId="0" fontId="13" fillId="24" borderId="19" xfId="72" applyFont="1" applyFill="1" applyBorder="1" applyAlignment="1">
      <alignment horizontal="right" vertical="center"/>
    </xf>
    <xf numFmtId="38" fontId="33" fillId="24" borderId="257" xfId="62" applyFont="1" applyFill="1" applyBorder="1" applyAlignment="1">
      <alignment horizontal="right"/>
    </xf>
    <xf numFmtId="38" fontId="33" fillId="24" borderId="258" xfId="62" applyFont="1" applyFill="1" applyBorder="1" applyAlignment="1">
      <alignment horizontal="right"/>
    </xf>
    <xf numFmtId="38" fontId="33" fillId="24" borderId="259" xfId="62" applyFont="1" applyFill="1" applyBorder="1" applyAlignment="1">
      <alignment horizontal="right"/>
    </xf>
    <xf numFmtId="0" fontId="104" fillId="24" borderId="0" xfId="52" applyFont="1" applyFill="1" applyAlignment="1">
      <alignment horizontal="center" vertical="center"/>
    </xf>
    <xf numFmtId="0" fontId="11" fillId="24" borderId="241" xfId="52" applyFont="1" applyFill="1" applyBorder="1" applyAlignment="1">
      <alignment vertical="center" wrapText="1"/>
    </xf>
    <xf numFmtId="0" fontId="11" fillId="24" borderId="243" xfId="52" applyFont="1" applyFill="1" applyBorder="1" applyAlignment="1">
      <alignment vertical="center" wrapText="1"/>
    </xf>
    <xf numFmtId="0" fontId="11" fillId="24" borderId="262" xfId="52" applyFont="1" applyFill="1" applyBorder="1" applyAlignment="1">
      <alignment vertical="center" wrapText="1"/>
    </xf>
    <xf numFmtId="0" fontId="0" fillId="24" borderId="65" xfId="52" applyFont="1" applyFill="1" applyBorder="1" applyAlignment="1">
      <alignment horizontal="left" vertical="center" wrapText="1"/>
    </xf>
    <xf numFmtId="0" fontId="0" fillId="24" borderId="204" xfId="52" applyFont="1" applyFill="1" applyBorder="1" applyAlignment="1">
      <alignment horizontal="left" vertical="center" wrapText="1"/>
    </xf>
    <xf numFmtId="0" fontId="0" fillId="24" borderId="172" xfId="52" applyFont="1" applyFill="1" applyBorder="1" applyAlignment="1">
      <alignment horizontal="left" vertical="center" wrapText="1"/>
    </xf>
    <xf numFmtId="0" fontId="0" fillId="24" borderId="0" xfId="52" applyFont="1" applyFill="1" applyAlignment="1">
      <alignment horizontal="left" vertical="center" wrapText="1"/>
    </xf>
    <xf numFmtId="0" fontId="0" fillId="24" borderId="199" xfId="52" applyFont="1" applyFill="1" applyBorder="1" applyAlignment="1">
      <alignment horizontal="left" vertical="center" wrapText="1"/>
    </xf>
    <xf numFmtId="0" fontId="0" fillId="24" borderId="102" xfId="52" applyFont="1" applyFill="1" applyBorder="1" applyAlignment="1">
      <alignment horizontal="left" vertical="center" wrapText="1"/>
    </xf>
    <xf numFmtId="0" fontId="0" fillId="24" borderId="10" xfId="52" applyFont="1" applyFill="1" applyBorder="1" applyAlignment="1">
      <alignment horizontal="left" vertical="center" wrapText="1"/>
    </xf>
    <xf numFmtId="0" fontId="0" fillId="24" borderId="200" xfId="52" applyFont="1" applyFill="1" applyBorder="1" applyAlignment="1">
      <alignment horizontal="left" vertical="center" wrapText="1"/>
    </xf>
    <xf numFmtId="177" fontId="13" fillId="24" borderId="0" xfId="0" applyNumberFormat="1" applyFont="1" applyFill="1" applyAlignment="1">
      <alignment horizontal="left" vertical="center"/>
    </xf>
    <xf numFmtId="0" fontId="153" fillId="24" borderId="0" xfId="0" applyFont="1" applyFill="1" applyAlignment="1">
      <alignment horizontal="left" vertical="center"/>
    </xf>
    <xf numFmtId="0" fontId="13" fillId="24" borderId="0" xfId="0" applyFont="1" applyFill="1" applyAlignment="1">
      <alignment horizontal="right" vertical="center"/>
    </xf>
    <xf numFmtId="0" fontId="0" fillId="24" borderId="15" xfId="52" applyFont="1" applyFill="1" applyBorder="1" applyAlignment="1">
      <alignment horizontal="center"/>
    </xf>
    <xf numFmtId="0" fontId="8" fillId="24" borderId="15" xfId="52" applyFont="1" applyFill="1" applyBorder="1" applyAlignment="1">
      <alignment horizontal="center"/>
    </xf>
    <xf numFmtId="0" fontId="55" fillId="0" borderId="0" xfId="72" applyFont="1" applyAlignment="1">
      <alignment horizontal="center" vertical="center" wrapText="1"/>
    </xf>
    <xf numFmtId="0" fontId="109" fillId="24" borderId="0" xfId="0" applyFont="1" applyFill="1" applyAlignment="1">
      <alignment horizontal="left" vertical="center" shrinkToFit="1"/>
    </xf>
    <xf numFmtId="0" fontId="152" fillId="0" borderId="15" xfId="0" applyFont="1" applyBorder="1" applyAlignment="1">
      <alignment horizontal="center" vertical="center" wrapText="1" readingOrder="1"/>
    </xf>
    <xf numFmtId="0" fontId="0" fillId="48" borderId="0" xfId="0" applyFill="1" applyAlignment="1">
      <alignment horizontal="left"/>
    </xf>
    <xf numFmtId="0" fontId="11" fillId="0" borderId="355" xfId="70" applyFont="1" applyBorder="1" applyAlignment="1">
      <alignment horizontal="left" vertical="top"/>
    </xf>
    <xf numFmtId="0" fontId="11" fillId="0" borderId="356" xfId="70" applyFont="1" applyBorder="1" applyAlignment="1">
      <alignment horizontal="left" vertical="top"/>
    </xf>
    <xf numFmtId="0" fontId="11" fillId="0" borderId="357" xfId="70" applyFont="1" applyBorder="1" applyAlignment="1">
      <alignment horizontal="left" vertical="top"/>
    </xf>
    <xf numFmtId="177" fontId="8" fillId="24" borderId="0" xfId="72" applyNumberFormat="1" applyFill="1" applyAlignment="1">
      <alignment horizontal="center" shrinkToFit="1"/>
    </xf>
    <xf numFmtId="0" fontId="37" fillId="43" borderId="15" xfId="0" applyFont="1" applyFill="1" applyBorder="1" applyAlignment="1">
      <alignment horizontal="center" vertical="center"/>
    </xf>
    <xf numFmtId="0" fontId="37" fillId="44" borderId="15" xfId="0" applyFont="1" applyFill="1" applyBorder="1" applyAlignment="1">
      <alignment horizontal="center" vertical="center"/>
    </xf>
    <xf numFmtId="0" fontId="151" fillId="0" borderId="15" xfId="0" applyFont="1" applyBorder="1" applyAlignment="1">
      <alignment horizontal="center" vertical="center" wrapText="1" readingOrder="1"/>
    </xf>
    <xf numFmtId="0" fontId="0" fillId="0" borderId="18" xfId="0" applyBorder="1">
      <alignment vertical="center"/>
    </xf>
    <xf numFmtId="0" fontId="11" fillId="24" borderId="106" xfId="52" applyFont="1" applyFill="1" applyBorder="1" applyAlignment="1">
      <alignment horizontal="left"/>
    </xf>
    <xf numFmtId="0" fontId="8" fillId="24" borderId="106" xfId="0" applyFont="1" applyFill="1" applyBorder="1" applyAlignment="1"/>
    <xf numFmtId="0" fontId="0" fillId="0" borderId="22" xfId="0" applyBorder="1" applyAlignment="1">
      <alignment horizontal="left" vertical="top" wrapText="1"/>
    </xf>
    <xf numFmtId="0" fontId="0" fillId="0" borderId="29" xfId="0" applyBorder="1" applyAlignment="1">
      <alignment horizontal="left" vertical="top" wrapText="1"/>
    </xf>
    <xf numFmtId="0" fontId="0" fillId="0" borderId="24" xfId="0" applyBorder="1" applyAlignment="1">
      <alignment horizontal="left" vertical="top" wrapText="1"/>
    </xf>
    <xf numFmtId="0" fontId="64" fillId="0" borderId="121" xfId="0" applyFont="1" applyBorder="1" applyAlignment="1">
      <alignment horizontal="center" vertical="center" wrapText="1"/>
    </xf>
    <xf numFmtId="0" fontId="64" fillId="0" borderId="103" xfId="0" applyFont="1" applyBorder="1" applyAlignment="1">
      <alignment horizontal="center" vertical="center" wrapText="1"/>
    </xf>
    <xf numFmtId="0" fontId="17" fillId="0" borderId="121" xfId="0" applyFont="1" applyBorder="1" applyAlignment="1">
      <alignment horizontal="center" vertical="center" textRotation="255"/>
    </xf>
    <xf numFmtId="0" fontId="17" fillId="0" borderId="103" xfId="0" applyFont="1" applyBorder="1" applyAlignment="1">
      <alignment horizontal="center" vertical="center" textRotation="255"/>
    </xf>
    <xf numFmtId="0" fontId="17" fillId="0" borderId="142" xfId="0" applyFont="1" applyBorder="1" applyAlignment="1">
      <alignment horizontal="center" vertical="center" textRotation="255"/>
    </xf>
    <xf numFmtId="0" fontId="64" fillId="0" borderId="142" xfId="0" applyFont="1" applyBorder="1" applyAlignment="1">
      <alignment horizontal="left" vertical="center"/>
    </xf>
    <xf numFmtId="0" fontId="64" fillId="0" borderId="103" xfId="0" applyFont="1" applyBorder="1" applyAlignment="1">
      <alignment horizontal="left" vertical="center"/>
    </xf>
    <xf numFmtId="0" fontId="0" fillId="0" borderId="121" xfId="0" applyBorder="1" applyAlignment="1">
      <alignment horizontal="left" vertical="center" wrapText="1"/>
    </xf>
    <xf numFmtId="0" fontId="0" fillId="0" borderId="103" xfId="0" applyBorder="1" applyAlignment="1">
      <alignment horizontal="left" vertical="center"/>
    </xf>
    <xf numFmtId="0" fontId="0" fillId="0" borderId="0" xfId="0" applyAlignment="1">
      <alignment horizontal="left" wrapText="1"/>
    </xf>
    <xf numFmtId="0" fontId="0" fillId="0" borderId="121" xfId="0" applyBorder="1" applyAlignment="1">
      <alignment horizontal="center" vertical="center"/>
    </xf>
    <xf numFmtId="0" fontId="0" fillId="0" borderId="103" xfId="0" applyBorder="1" applyAlignment="1">
      <alignment horizontal="center" vertical="center"/>
    </xf>
    <xf numFmtId="0" fontId="8" fillId="34" borderId="29" xfId="60" applyFill="1" applyBorder="1" applyAlignment="1">
      <alignment horizontal="left"/>
    </xf>
    <xf numFmtId="0" fontId="0" fillId="0" borderId="29" xfId="60" applyFont="1" applyBorder="1" applyAlignment="1">
      <alignment horizontal="right"/>
    </xf>
    <xf numFmtId="0" fontId="18" fillId="0" borderId="0" xfId="29" applyAlignment="1" applyProtection="1">
      <alignment horizontal="left"/>
    </xf>
    <xf numFmtId="0" fontId="0" fillId="0" borderId="18" xfId="60" applyFont="1" applyBorder="1" applyAlignment="1">
      <alignment horizontal="left"/>
    </xf>
    <xf numFmtId="0" fontId="0" fillId="0" borderId="19" xfId="60" applyFont="1" applyBorder="1" applyAlignment="1">
      <alignment horizontal="left"/>
    </xf>
    <xf numFmtId="0" fontId="0" fillId="0" borderId="300" xfId="0" applyBorder="1">
      <alignment vertical="center"/>
    </xf>
    <xf numFmtId="0" fontId="0" fillId="0" borderId="236" xfId="0" applyBorder="1">
      <alignment vertical="center"/>
    </xf>
    <xf numFmtId="0" fontId="24" fillId="0" borderId="15" xfId="60" applyFont="1" applyBorder="1" applyAlignment="1">
      <alignment horizontal="center" vertical="center"/>
    </xf>
    <xf numFmtId="0" fontId="24" fillId="0" borderId="20" xfId="60" applyFont="1" applyBorder="1" applyAlignment="1">
      <alignment horizontal="center" vertical="center"/>
    </xf>
    <xf numFmtId="0" fontId="0" fillId="0" borderId="18" xfId="60" applyFont="1" applyBorder="1" applyAlignment="1">
      <alignment horizontal="center"/>
    </xf>
    <xf numFmtId="0" fontId="0" fillId="0" borderId="19" xfId="60" applyFont="1" applyBorder="1" applyAlignment="1">
      <alignment horizontal="center"/>
    </xf>
    <xf numFmtId="0" fontId="0" fillId="0" borderId="172" xfId="0" applyBorder="1">
      <alignment vertical="center"/>
    </xf>
    <xf numFmtId="0" fontId="209" fillId="0" borderId="0" xfId="60" applyFont="1" applyAlignment="1">
      <alignment horizontal="left" vertical="top" wrapText="1"/>
    </xf>
    <xf numFmtId="0" fontId="0" fillId="0" borderId="241" xfId="0" applyBorder="1" applyAlignment="1">
      <alignment horizontal="center" vertical="center"/>
    </xf>
    <xf numFmtId="0" fontId="0" fillId="0" borderId="243" xfId="0" applyBorder="1" applyAlignment="1">
      <alignment horizontal="center" vertical="center"/>
    </xf>
    <xf numFmtId="0" fontId="0" fillId="0" borderId="242" xfId="0" applyBorder="1" applyAlignment="1">
      <alignment horizontal="center" vertical="center"/>
    </xf>
    <xf numFmtId="0" fontId="0" fillId="0" borderId="27" xfId="60" applyFont="1" applyBorder="1" applyAlignment="1">
      <alignment horizontal="center" vertical="center"/>
    </xf>
    <xf numFmtId="0" fontId="8" fillId="0" borderId="145" xfId="60" applyBorder="1" applyAlignment="1">
      <alignment horizontal="center" vertical="center"/>
    </xf>
    <xf numFmtId="0" fontId="0" fillId="0" borderId="202" xfId="0" applyBorder="1">
      <alignment vertical="center"/>
    </xf>
    <xf numFmtId="0" fontId="0" fillId="0" borderId="161" xfId="0" applyBorder="1">
      <alignment vertical="center"/>
    </xf>
    <xf numFmtId="0" fontId="0" fillId="0" borderId="26" xfId="60" applyFont="1" applyBorder="1" applyAlignment="1">
      <alignment horizontal="center" vertical="center"/>
    </xf>
    <xf numFmtId="0" fontId="0" fillId="0" borderId="145" xfId="60" applyFont="1" applyBorder="1" applyAlignment="1">
      <alignment horizontal="center" vertical="center"/>
    </xf>
    <xf numFmtId="0" fontId="8" fillId="0" borderId="202" xfId="60" applyBorder="1" applyAlignment="1">
      <alignment horizontal="center" vertical="center"/>
    </xf>
    <xf numFmtId="0" fontId="8" fillId="0" borderId="161" xfId="60" applyBorder="1" applyAlignment="1">
      <alignment horizontal="center" vertical="center"/>
    </xf>
    <xf numFmtId="0" fontId="0" fillId="0" borderId="202" xfId="60" applyFont="1" applyBorder="1" applyAlignment="1">
      <alignment horizontal="center" vertical="center"/>
    </xf>
    <xf numFmtId="0" fontId="8" fillId="0" borderId="198" xfId="60" applyBorder="1" applyAlignment="1">
      <alignment horizontal="center" vertical="center"/>
    </xf>
    <xf numFmtId="0" fontId="0" fillId="0" borderId="202" xfId="60" applyFont="1" applyBorder="1" applyAlignment="1">
      <alignment horizontal="center" vertical="center" wrapText="1"/>
    </xf>
    <xf numFmtId="0" fontId="0" fillId="0" borderId="0" xfId="60" applyFont="1" applyAlignment="1">
      <alignment horizontal="right"/>
    </xf>
    <xf numFmtId="0" fontId="8" fillId="0" borderId="0" xfId="60" applyAlignment="1">
      <alignment horizontal="right"/>
    </xf>
    <xf numFmtId="31" fontId="0" fillId="0" borderId="0" xfId="60" applyNumberFormat="1" applyFont="1" applyAlignment="1">
      <alignment horizontal="left"/>
    </xf>
    <xf numFmtId="31" fontId="8" fillId="0" borderId="0" xfId="60" applyNumberFormat="1" applyAlignment="1">
      <alignment horizontal="left"/>
    </xf>
    <xf numFmtId="0" fontId="0" fillId="35" borderId="172" xfId="0" applyFill="1" applyBorder="1" applyAlignment="1">
      <alignment horizontal="center" vertical="center"/>
    </xf>
    <xf numFmtId="0" fontId="0" fillId="35" borderId="0" xfId="0" applyFill="1">
      <alignment vertical="center"/>
    </xf>
    <xf numFmtId="0" fontId="8" fillId="34" borderId="101" xfId="60" applyFill="1" applyBorder="1" applyAlignment="1">
      <alignment horizontal="center" vertical="center"/>
    </xf>
    <xf numFmtId="0" fontId="8" fillId="34" borderId="102" xfId="60" applyFill="1" applyBorder="1" applyAlignment="1">
      <alignment horizontal="center" vertical="center"/>
    </xf>
    <xf numFmtId="0" fontId="0" fillId="0" borderId="120" xfId="0" applyBorder="1" applyAlignment="1">
      <alignment horizontal="center" vertical="center"/>
    </xf>
    <xf numFmtId="0" fontId="0" fillId="0" borderId="145" xfId="0" applyBorder="1" applyAlignment="1">
      <alignment horizontal="center" vertical="center"/>
    </xf>
    <xf numFmtId="0" fontId="17" fillId="0" borderId="0" xfId="60" applyFont="1" applyAlignment="1">
      <alignment horizontal="center" vertical="center"/>
    </xf>
    <xf numFmtId="0" fontId="0" fillId="35" borderId="153" xfId="60" applyFont="1" applyFill="1" applyBorder="1" applyAlignment="1">
      <alignment horizontal="center"/>
    </xf>
    <xf numFmtId="0" fontId="0" fillId="35" borderId="106" xfId="60" applyFont="1" applyFill="1" applyBorder="1" applyAlignment="1">
      <alignment horizontal="center"/>
    </xf>
    <xf numFmtId="0" fontId="8" fillId="35" borderId="153" xfId="60" applyFill="1" applyBorder="1" applyAlignment="1">
      <alignment horizontal="center"/>
    </xf>
    <xf numFmtId="0" fontId="8" fillId="35" borderId="28" xfId="60" applyFill="1" applyBorder="1" applyAlignment="1">
      <alignment horizontal="center"/>
    </xf>
    <xf numFmtId="0" fontId="8" fillId="0" borderId="27" xfId="60" applyBorder="1" applyAlignment="1">
      <alignment horizontal="center" vertical="center"/>
    </xf>
    <xf numFmtId="0" fontId="0" fillId="34" borderId="101" xfId="60" applyFont="1" applyFill="1" applyBorder="1" applyAlignment="1">
      <alignment horizontal="center" vertical="center"/>
    </xf>
    <xf numFmtId="0" fontId="64" fillId="0" borderId="0" xfId="60" applyFont="1" applyAlignment="1">
      <alignment horizontal="left"/>
    </xf>
    <xf numFmtId="0" fontId="0" fillId="34" borderId="29" xfId="60" applyFont="1" applyFill="1" applyBorder="1" applyAlignment="1">
      <alignment horizontal="left"/>
    </xf>
    <xf numFmtId="0" fontId="67" fillId="0" borderId="121" xfId="60" applyFont="1" applyBorder="1" applyAlignment="1">
      <alignment horizontal="center" vertical="center" wrapText="1" shrinkToFit="1"/>
    </xf>
    <xf numFmtId="0" fontId="67" fillId="0" borderId="142" xfId="60" applyFont="1" applyBorder="1" applyAlignment="1">
      <alignment horizontal="center" vertical="center" wrapText="1" shrinkToFit="1"/>
    </xf>
    <xf numFmtId="0" fontId="205" fillId="0" borderId="121" xfId="60" applyFont="1" applyBorder="1" applyAlignment="1">
      <alignment horizontal="center" vertical="center" wrapText="1"/>
    </xf>
    <xf numFmtId="0" fontId="205" fillId="0" borderId="142" xfId="60" applyFont="1" applyBorder="1" applyAlignment="1">
      <alignment horizontal="center" vertical="center" wrapText="1"/>
    </xf>
    <xf numFmtId="0" fontId="205" fillId="0" borderId="103" xfId="60" applyFont="1" applyBorder="1" applyAlignment="1">
      <alignment horizontal="center" vertical="center" wrapText="1"/>
    </xf>
    <xf numFmtId="0" fontId="0" fillId="0" borderId="202" xfId="0" applyBorder="1" applyAlignment="1">
      <alignment horizontal="left" vertical="center"/>
    </xf>
    <xf numFmtId="0" fontId="0" fillId="0" borderId="161" xfId="0" applyBorder="1" applyAlignment="1">
      <alignment horizontal="left" vertical="center"/>
    </xf>
    <xf numFmtId="0" fontId="212" fillId="0" borderId="142" xfId="29" applyFont="1" applyBorder="1" applyAlignment="1" applyProtection="1">
      <alignment horizontal="center" vertical="center" wrapText="1" shrinkToFit="1"/>
    </xf>
    <xf numFmtId="0" fontId="212" fillId="0" borderId="103" xfId="29" applyFont="1" applyBorder="1" applyAlignment="1" applyProtection="1">
      <alignment horizontal="center" vertical="center" wrapText="1" shrinkToFit="1"/>
    </xf>
    <xf numFmtId="0" fontId="0" fillId="0" borderId="101" xfId="47" applyFont="1" applyBorder="1" applyAlignment="1">
      <alignment horizontal="left" vertical="top" wrapText="1"/>
    </xf>
    <xf numFmtId="0" fontId="0" fillId="0" borderId="65" xfId="47" applyFont="1" applyBorder="1" applyAlignment="1">
      <alignment horizontal="left" vertical="top" wrapText="1"/>
    </xf>
    <xf numFmtId="0" fontId="0" fillId="0" borderId="204" xfId="47" applyFont="1" applyBorder="1" applyAlignment="1">
      <alignment horizontal="left" vertical="top" wrapText="1"/>
    </xf>
    <xf numFmtId="0" fontId="0" fillId="0" borderId="172" xfId="47" applyFont="1" applyBorder="1" applyAlignment="1">
      <alignment horizontal="left" vertical="top" wrapText="1"/>
    </xf>
    <xf numFmtId="0" fontId="0" fillId="0" borderId="0" xfId="47" applyFont="1" applyAlignment="1">
      <alignment horizontal="left" vertical="top" wrapText="1"/>
    </xf>
    <xf numFmtId="0" fontId="0" fillId="0" borderId="199" xfId="47" applyFont="1" applyBorder="1" applyAlignment="1">
      <alignment horizontal="left" vertical="top" wrapText="1"/>
    </xf>
    <xf numFmtId="0" fontId="0" fillId="0" borderId="102" xfId="47" applyFont="1" applyBorder="1" applyAlignment="1">
      <alignment horizontal="left" vertical="top" wrapText="1"/>
    </xf>
    <xf numFmtId="0" fontId="0" fillId="0" borderId="10" xfId="47" applyFont="1" applyBorder="1" applyAlignment="1">
      <alignment horizontal="left" vertical="top" wrapText="1"/>
    </xf>
    <xf numFmtId="0" fontId="0" fillId="0" borderId="200" xfId="47" applyFont="1" applyBorder="1" applyAlignment="1">
      <alignment horizontal="left" vertical="top" wrapText="1"/>
    </xf>
    <xf numFmtId="0" fontId="0" fillId="0" borderId="153" xfId="47" applyFont="1" applyBorder="1" applyAlignment="1">
      <alignment horizontal="left" vertical="top" wrapText="1"/>
    </xf>
    <xf numFmtId="0" fontId="0" fillId="0" borderId="106" xfId="47" applyFont="1" applyBorder="1" applyAlignment="1">
      <alignment horizontal="left" vertical="top" wrapText="1"/>
    </xf>
    <xf numFmtId="0" fontId="0" fillId="0" borderId="28" xfId="47" applyFont="1" applyBorder="1" applyAlignment="1">
      <alignment horizontal="left" vertical="top" wrapText="1"/>
    </xf>
    <xf numFmtId="0" fontId="0" fillId="0" borderId="60" xfId="47" applyFont="1" applyBorder="1" applyAlignment="1">
      <alignment horizontal="left" vertical="top" wrapText="1"/>
    </xf>
    <xf numFmtId="0" fontId="0" fillId="0" borderId="16" xfId="47" applyFont="1" applyBorder="1" applyAlignment="1">
      <alignment horizontal="left" vertical="top" wrapText="1"/>
    </xf>
    <xf numFmtId="0" fontId="0" fillId="0" borderId="26" xfId="0" applyBorder="1" applyAlignment="1">
      <alignment horizontal="left" vertical="center"/>
    </xf>
    <xf numFmtId="0" fontId="0" fillId="0" borderId="17" xfId="0" applyBorder="1" applyAlignment="1">
      <alignment horizontal="left" vertical="center"/>
    </xf>
    <xf numFmtId="0" fontId="0" fillId="0" borderId="151" xfId="0" applyBorder="1" applyAlignment="1">
      <alignment horizontal="left" vertical="center"/>
    </xf>
    <xf numFmtId="0" fontId="0" fillId="0" borderId="152" xfId="0" applyBorder="1" applyAlignment="1">
      <alignment horizontal="left" vertical="center"/>
    </xf>
    <xf numFmtId="0" fontId="0" fillId="0" borderId="300" xfId="0" applyBorder="1" applyAlignment="1">
      <alignment horizontal="center" vertical="center"/>
    </xf>
    <xf numFmtId="0" fontId="0" fillId="0" borderId="106" xfId="0" applyBorder="1" applyAlignment="1">
      <alignment horizontal="center" vertical="center"/>
    </xf>
    <xf numFmtId="0" fontId="0" fillId="0" borderId="28" xfId="0" applyBorder="1" applyAlignment="1">
      <alignment horizontal="center" vertical="center"/>
    </xf>
    <xf numFmtId="0" fontId="0" fillId="0" borderId="236"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153" xfId="0" applyBorder="1" applyAlignment="1">
      <alignment horizontal="left" vertical="center"/>
    </xf>
    <xf numFmtId="0" fontId="0" fillId="0" borderId="28" xfId="0" applyBorder="1" applyAlignment="1">
      <alignment horizontal="left" vertical="center"/>
    </xf>
    <xf numFmtId="0" fontId="0" fillId="0" borderId="22" xfId="0" applyBorder="1" applyAlignment="1">
      <alignment horizontal="left" vertical="center"/>
    </xf>
    <xf numFmtId="0" fontId="0" fillId="0" borderId="24" xfId="0" applyBorder="1" applyAlignment="1">
      <alignment horizontal="left" vertical="center"/>
    </xf>
    <xf numFmtId="0" fontId="0" fillId="0" borderId="102" xfId="0" applyBorder="1" applyAlignment="1">
      <alignment horizontal="center" vertical="center"/>
    </xf>
    <xf numFmtId="0" fontId="0" fillId="0" borderId="10" xfId="0" applyBorder="1" applyAlignment="1">
      <alignment horizontal="center" vertical="center"/>
    </xf>
    <xf numFmtId="0" fontId="0" fillId="0" borderId="174" xfId="0" applyBorder="1" applyAlignment="1">
      <alignment horizontal="center" vertical="center"/>
    </xf>
    <xf numFmtId="0" fontId="0" fillId="0" borderId="153" xfId="0" applyBorder="1" applyAlignment="1">
      <alignment horizontal="center" vertical="center"/>
    </xf>
    <xf numFmtId="0" fontId="0" fillId="0" borderId="197" xfId="0" applyBorder="1" applyAlignment="1">
      <alignment horizontal="center" vertical="center"/>
    </xf>
    <xf numFmtId="0" fontId="0" fillId="0" borderId="26" xfId="0" applyBorder="1">
      <alignment vertical="center"/>
    </xf>
    <xf numFmtId="0" fontId="0" fillId="0" borderId="145" xfId="0" applyBorder="1">
      <alignment vertical="center"/>
    </xf>
    <xf numFmtId="0" fontId="0" fillId="0" borderId="151" xfId="0" applyBorder="1">
      <alignment vertical="center"/>
    </xf>
    <xf numFmtId="0" fontId="0" fillId="0" borderId="175" xfId="0" applyBorder="1">
      <alignment vertical="center"/>
    </xf>
    <xf numFmtId="0" fontId="0" fillId="0" borderId="309" xfId="0" applyBorder="1" applyAlignment="1">
      <alignment horizontal="center" vertical="center"/>
    </xf>
    <xf numFmtId="0" fontId="0" fillId="0" borderId="191" xfId="0" applyBorder="1" applyAlignment="1">
      <alignment horizontal="center" vertical="center"/>
    </xf>
    <xf numFmtId="0" fontId="0" fillId="0" borderId="324" xfId="0" applyBorder="1" applyAlignment="1">
      <alignment horizontal="center" vertical="center"/>
    </xf>
    <xf numFmtId="0" fontId="0" fillId="0" borderId="192" xfId="0" applyBorder="1" applyAlignment="1">
      <alignment horizontal="center" vertical="center"/>
    </xf>
    <xf numFmtId="0" fontId="0" fillId="0" borderId="193" xfId="0" applyBorder="1" applyAlignment="1">
      <alignment horizontal="center" vertical="center"/>
    </xf>
    <xf numFmtId="0" fontId="24" fillId="0" borderId="193" xfId="0" applyFont="1" applyBorder="1" applyAlignment="1">
      <alignment horizontal="center" vertical="center"/>
    </xf>
    <xf numFmtId="0" fontId="24" fillId="0" borderId="324" xfId="0" applyFont="1" applyBorder="1" applyAlignment="1">
      <alignment horizontal="center" vertical="center"/>
    </xf>
    <xf numFmtId="0" fontId="0" fillId="0" borderId="153" xfId="0" applyBorder="1" applyAlignment="1">
      <alignment horizontal="left" vertical="center" wrapText="1"/>
    </xf>
    <xf numFmtId="0" fontId="0" fillId="0" borderId="28"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26" xfId="0" applyBorder="1" applyAlignment="1">
      <alignment horizontal="left" vertical="center" wrapText="1"/>
    </xf>
    <xf numFmtId="0" fontId="0" fillId="0" borderId="17" xfId="0" applyBorder="1" applyAlignment="1">
      <alignment horizontal="left" vertical="center" wrapText="1"/>
    </xf>
    <xf numFmtId="0" fontId="0" fillId="0" borderId="300" xfId="0" applyBorder="1" applyAlignment="1">
      <alignment horizontal="left" vertical="center" wrapText="1"/>
    </xf>
    <xf numFmtId="0" fontId="0" fillId="0" borderId="106" xfId="0" applyBorder="1" applyAlignment="1">
      <alignment horizontal="left" vertical="center" wrapText="1"/>
    </xf>
    <xf numFmtId="0" fontId="0" fillId="0" borderId="236" xfId="0" applyBorder="1" applyAlignment="1">
      <alignment horizontal="left" vertical="center" wrapText="1"/>
    </xf>
    <xf numFmtId="0" fontId="0" fillId="0" borderId="29" xfId="0" applyBorder="1" applyAlignment="1">
      <alignment horizontal="left" vertical="center" wrapText="1"/>
    </xf>
    <xf numFmtId="38" fontId="104" fillId="0" borderId="18" xfId="35" applyFont="1" applyFill="1" applyBorder="1" applyAlignment="1">
      <alignment horizontal="left"/>
    </xf>
    <xf numFmtId="38" fontId="104" fillId="0" borderId="19" xfId="35" applyFont="1" applyFill="1" applyBorder="1" applyAlignment="1">
      <alignment horizontal="left"/>
    </xf>
    <xf numFmtId="0" fontId="0" fillId="0" borderId="300" xfId="0" applyBorder="1" applyAlignment="1">
      <alignment horizontal="center" vertical="center" wrapText="1"/>
    </xf>
    <xf numFmtId="0" fontId="0" fillId="0" borderId="106" xfId="0" applyBorder="1" applyAlignment="1">
      <alignment horizontal="center" vertical="center" wrapText="1"/>
    </xf>
    <xf numFmtId="0" fontId="0" fillId="0" borderId="28" xfId="0" applyBorder="1" applyAlignment="1">
      <alignment horizontal="center" vertical="center" wrapText="1"/>
    </xf>
    <xf numFmtId="0" fontId="0" fillId="0" borderId="236" xfId="0"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197" xfId="0" applyBorder="1" applyAlignment="1">
      <alignment horizontal="left" vertical="center"/>
    </xf>
    <xf numFmtId="0" fontId="0" fillId="0" borderId="174" xfId="0" applyBorder="1" applyAlignment="1">
      <alignment horizontal="left" vertical="center"/>
    </xf>
    <xf numFmtId="0" fontId="0" fillId="0" borderId="145" xfId="0" applyBorder="1" applyAlignment="1">
      <alignment horizontal="left" vertical="center"/>
    </xf>
    <xf numFmtId="0" fontId="0" fillId="0" borderId="175" xfId="0" applyBorder="1" applyAlignment="1">
      <alignment horizontal="left" vertical="center"/>
    </xf>
    <xf numFmtId="0" fontId="85" fillId="0" borderId="18" xfId="65" applyFont="1" applyBorder="1" applyAlignment="1">
      <alignment vertical="top" shrinkToFit="1"/>
    </xf>
    <xf numFmtId="0" fontId="0" fillId="0" borderId="30" xfId="0" applyBorder="1" applyAlignment="1">
      <alignment vertical="center" shrinkToFit="1"/>
    </xf>
    <xf numFmtId="0" fontId="0" fillId="0" borderId="19" xfId="0" applyBorder="1" applyAlignment="1">
      <alignment vertical="center" shrinkToFit="1"/>
    </xf>
    <xf numFmtId="0" fontId="64" fillId="0" borderId="18" xfId="65" applyFont="1" applyBorder="1" applyAlignment="1">
      <alignment horizontal="center"/>
    </xf>
    <xf numFmtId="0" fontId="64" fillId="0" borderId="30" xfId="65" applyFont="1" applyBorder="1" applyAlignment="1">
      <alignment horizontal="center"/>
    </xf>
    <xf numFmtId="0" fontId="64" fillId="0" borderId="19" xfId="65" applyFont="1" applyBorder="1" applyAlignment="1">
      <alignment horizontal="center"/>
    </xf>
    <xf numFmtId="0" fontId="20" fillId="0" borderId="18" xfId="0" applyFont="1" applyBorder="1" applyAlignment="1">
      <alignment horizontal="left" vertical="center" wrapText="1"/>
    </xf>
    <xf numFmtId="0" fontId="20" fillId="0" borderId="30" xfId="0" applyFont="1" applyBorder="1" applyAlignment="1">
      <alignment horizontal="left" vertical="center" wrapText="1"/>
    </xf>
    <xf numFmtId="0" fontId="20" fillId="0" borderId="19" xfId="0" applyFont="1" applyBorder="1" applyAlignment="1">
      <alignment horizontal="left" vertical="center" wrapText="1"/>
    </xf>
    <xf numFmtId="0" fontId="0" fillId="0" borderId="27" xfId="65" applyFont="1" applyBorder="1" applyAlignment="1">
      <alignment horizontal="center" vertical="center" textRotation="255"/>
    </xf>
    <xf numFmtId="0" fontId="0" fillId="0" borderId="17" xfId="65" applyFont="1" applyBorder="1" applyAlignment="1">
      <alignment horizontal="center" vertical="center" textRotation="255"/>
    </xf>
    <xf numFmtId="0" fontId="21" fillId="0" borderId="22" xfId="65" applyFont="1" applyBorder="1" applyAlignment="1">
      <alignment horizontal="center"/>
    </xf>
    <xf numFmtId="0" fontId="21" fillId="0" borderId="29" xfId="65" applyFont="1" applyBorder="1" applyAlignment="1">
      <alignment horizontal="center"/>
    </xf>
    <xf numFmtId="0" fontId="21" fillId="0" borderId="24" xfId="65" applyFont="1" applyBorder="1" applyAlignment="1">
      <alignment horizontal="center"/>
    </xf>
    <xf numFmtId="0" fontId="9" fillId="0" borderId="15" xfId="47" applyBorder="1" applyAlignment="1">
      <alignment horizontal="center" vertical="top"/>
    </xf>
    <xf numFmtId="0" fontId="9" fillId="0" borderId="60" xfId="47" applyBorder="1" applyAlignment="1">
      <alignment horizontal="center"/>
    </xf>
    <xf numFmtId="0" fontId="9" fillId="0" borderId="0" xfId="47" applyAlignment="1">
      <alignment horizontal="center"/>
    </xf>
    <xf numFmtId="0" fontId="20" fillId="0" borderId="18" xfId="47" applyFont="1" applyBorder="1" applyAlignment="1">
      <alignment horizontal="center"/>
    </xf>
    <xf numFmtId="0" fontId="20" fillId="0" borderId="30" xfId="47" applyFont="1" applyBorder="1" applyAlignment="1">
      <alignment horizontal="center"/>
    </xf>
    <xf numFmtId="0" fontId="20" fillId="0" borderId="19" xfId="47" applyFont="1" applyBorder="1" applyAlignment="1">
      <alignment horizontal="center"/>
    </xf>
    <xf numFmtId="0" fontId="21" fillId="0" borderId="60" xfId="47" applyFont="1" applyBorder="1" applyAlignment="1">
      <alignment horizontal="center" vertical="center" wrapText="1"/>
    </xf>
    <xf numFmtId="0" fontId="21" fillId="0" borderId="22" xfId="47" applyFont="1" applyBorder="1" applyAlignment="1">
      <alignment horizontal="center" vertical="center" wrapText="1"/>
    </xf>
    <xf numFmtId="0" fontId="0" fillId="0" borderId="193" xfId="0" applyBorder="1" applyAlignment="1">
      <alignment horizontal="center" vertical="center" wrapText="1"/>
    </xf>
    <xf numFmtId="0" fontId="0" fillId="0" borderId="324" xfId="0" applyBorder="1" applyAlignment="1">
      <alignment horizontal="center" vertical="center" wrapText="1"/>
    </xf>
    <xf numFmtId="0" fontId="0" fillId="0" borderId="22" xfId="0" applyBorder="1" applyAlignment="1">
      <alignment horizontal="center" vertical="center"/>
    </xf>
    <xf numFmtId="0" fontId="0" fillId="0" borderId="17" xfId="0" applyBorder="1">
      <alignment vertical="center"/>
    </xf>
    <xf numFmtId="0" fontId="0" fillId="0" borderId="152" xfId="0" applyBorder="1">
      <alignment vertical="center"/>
    </xf>
    <xf numFmtId="0" fontId="20" fillId="0" borderId="18" xfId="47" applyFont="1" applyBorder="1" applyAlignment="1">
      <alignment horizontal="left" vertical="top"/>
    </xf>
    <xf numFmtId="0" fontId="20" fillId="0" borderId="30" xfId="47" applyFont="1" applyBorder="1" applyAlignment="1">
      <alignment horizontal="left" vertical="top"/>
    </xf>
    <xf numFmtId="0" fontId="20" fillId="0" borderId="19" xfId="47" applyFont="1" applyBorder="1" applyAlignment="1">
      <alignment horizontal="left" vertical="top"/>
    </xf>
    <xf numFmtId="0" fontId="20" fillId="0" borderId="15" xfId="47" applyFont="1" applyBorder="1" applyAlignment="1">
      <alignment horizontal="center" vertical="top"/>
    </xf>
    <xf numFmtId="0" fontId="20" fillId="0" borderId="31" xfId="47" applyFont="1" applyBorder="1" applyAlignment="1">
      <alignment horizontal="left" vertical="top"/>
    </xf>
    <xf numFmtId="0" fontId="20" fillId="0" borderId="109" xfId="47" applyFont="1" applyBorder="1" applyAlignment="1">
      <alignment horizontal="left" vertical="top"/>
    </xf>
    <xf numFmtId="0" fontId="20" fillId="0" borderId="113" xfId="47" applyFont="1" applyBorder="1" applyAlignment="1">
      <alignment horizontal="left" vertical="top"/>
    </xf>
    <xf numFmtId="0" fontId="20" fillId="0" borderId="62" xfId="47" applyFont="1" applyBorder="1" applyAlignment="1">
      <alignment horizontal="left" vertical="top"/>
    </xf>
    <xf numFmtId="0" fontId="20" fillId="0" borderId="33" xfId="47" applyFont="1" applyBorder="1" applyAlignment="1">
      <alignment horizontal="left" vertical="top"/>
    </xf>
    <xf numFmtId="0" fontId="9" fillId="0" borderId="15" xfId="47" applyBorder="1" applyAlignment="1">
      <alignment horizontal="center"/>
    </xf>
    <xf numFmtId="0" fontId="20" fillId="0" borderId="15" xfId="47" applyFont="1" applyBorder="1" applyAlignment="1">
      <alignment horizontal="left" vertical="top"/>
    </xf>
    <xf numFmtId="0" fontId="9" fillId="0" borderId="26" xfId="47" applyBorder="1" applyAlignment="1">
      <alignment horizontal="center"/>
    </xf>
    <xf numFmtId="0" fontId="20" fillId="0" borderId="15" xfId="47" applyFont="1" applyBorder="1" applyAlignment="1">
      <alignment horizontal="center" vertical="center" textRotation="255"/>
    </xf>
    <xf numFmtId="0" fontId="9" fillId="0" borderId="31" xfId="47" applyBorder="1" applyAlignment="1">
      <alignment horizontal="left"/>
    </xf>
    <xf numFmtId="0" fontId="9" fillId="0" borderId="32" xfId="47" applyBorder="1" applyAlignment="1">
      <alignment horizontal="left"/>
    </xf>
    <xf numFmtId="0" fontId="9" fillId="0" borderId="33" xfId="47" applyBorder="1" applyAlignment="1">
      <alignment horizontal="left"/>
    </xf>
    <xf numFmtId="0" fontId="9" fillId="0" borderId="15" xfId="47" applyBorder="1" applyAlignment="1">
      <alignment horizontal="center" wrapText="1"/>
    </xf>
    <xf numFmtId="0" fontId="20" fillId="0" borderId="26" xfId="47" applyFont="1" applyBorder="1" applyAlignment="1">
      <alignment horizontal="center" vertical="center" textRotation="255"/>
    </xf>
    <xf numFmtId="0" fontId="9" fillId="0" borderId="112" xfId="47" applyBorder="1" applyAlignment="1">
      <alignment horizontal="left"/>
    </xf>
    <xf numFmtId="0" fontId="9" fillId="0" borderId="26" xfId="47" applyBorder="1" applyAlignment="1">
      <alignment horizontal="center" vertical="center" textRotation="255"/>
    </xf>
    <xf numFmtId="0" fontId="9" fillId="0" borderId="27" xfId="47" applyBorder="1" applyAlignment="1">
      <alignment horizontal="center" vertical="center" textRotation="255"/>
    </xf>
    <xf numFmtId="0" fontId="9" fillId="0" borderId="17" xfId="47" applyBorder="1" applyAlignment="1">
      <alignment horizontal="center" vertical="center" textRotation="255"/>
    </xf>
    <xf numFmtId="0" fontId="20" fillId="0" borderId="15" xfId="47" applyFont="1" applyBorder="1" applyAlignment="1">
      <alignment horizontal="center" vertical="center" textRotation="255" wrapText="1"/>
    </xf>
    <xf numFmtId="0" fontId="13" fillId="0" borderId="31" xfId="47" applyFont="1" applyBorder="1" applyAlignment="1">
      <alignment horizontal="left"/>
    </xf>
    <xf numFmtId="0" fontId="20" fillId="0" borderId="33" xfId="47" applyFont="1" applyBorder="1" applyAlignment="1">
      <alignment horizontal="left"/>
    </xf>
    <xf numFmtId="0" fontId="20" fillId="0" borderId="15" xfId="47" applyFont="1" applyBorder="1" applyAlignment="1">
      <alignment horizontal="center"/>
    </xf>
    <xf numFmtId="0" fontId="12" fillId="0" borderId="15" xfId="47" applyFont="1" applyBorder="1" applyAlignment="1">
      <alignment horizontal="center"/>
    </xf>
    <xf numFmtId="0" fontId="24" fillId="0" borderId="15" xfId="47" applyFont="1" applyBorder="1" applyAlignment="1">
      <alignment horizontal="center" vertical="center" wrapText="1"/>
    </xf>
    <xf numFmtId="0" fontId="9" fillId="0" borderId="15" xfId="47" applyBorder="1" applyAlignment="1">
      <alignment horizontal="center" vertical="center" textRotation="255" shrinkToFit="1"/>
    </xf>
    <xf numFmtId="0" fontId="9" fillId="0" borderId="15" xfId="47" applyBorder="1" applyAlignment="1">
      <alignment horizontal="center" shrinkToFit="1"/>
    </xf>
    <xf numFmtId="0" fontId="9" fillId="0" borderId="15" xfId="47" applyBorder="1" applyAlignment="1">
      <alignment horizontal="center" vertical="center" textRotation="255"/>
    </xf>
    <xf numFmtId="0" fontId="9" fillId="0" borderId="15" xfId="47" applyBorder="1" applyAlignment="1">
      <alignment horizontal="left"/>
    </xf>
    <xf numFmtId="0" fontId="20" fillId="0" borderId="26" xfId="47" applyFont="1" applyBorder="1" applyAlignment="1">
      <alignment horizontal="center" vertical="center" textRotation="255" wrapText="1"/>
    </xf>
    <xf numFmtId="0" fontId="20" fillId="0" borderId="27" xfId="47" applyFont="1" applyBorder="1" applyAlignment="1">
      <alignment horizontal="center" vertical="center" textRotation="255" wrapText="1"/>
    </xf>
    <xf numFmtId="0" fontId="20" fillId="0" borderId="17" xfId="47" applyFont="1" applyBorder="1" applyAlignment="1">
      <alignment horizontal="center" vertical="center" textRotation="255" wrapText="1"/>
    </xf>
    <xf numFmtId="0" fontId="20" fillId="0" borderId="195" xfId="47" applyFont="1" applyBorder="1" applyAlignment="1">
      <alignment horizontal="left" vertical="center" wrapText="1"/>
    </xf>
    <xf numFmtId="0" fontId="20" fillId="0" borderId="68" xfId="47" applyFont="1" applyBorder="1" applyAlignment="1">
      <alignment horizontal="left" vertical="center" wrapText="1"/>
    </xf>
    <xf numFmtId="0" fontId="20" fillId="0" borderId="35" xfId="47" applyFont="1" applyBorder="1" applyAlignment="1">
      <alignment horizontal="left" vertical="center" wrapText="1"/>
    </xf>
    <xf numFmtId="0" fontId="20" fillId="0" borderId="109" xfId="47" applyFont="1" applyBorder="1" applyAlignment="1">
      <alignment horizontal="left" vertical="center" wrapText="1"/>
    </xf>
    <xf numFmtId="0" fontId="20" fillId="0" borderId="113" xfId="47" applyFont="1" applyBorder="1" applyAlignment="1">
      <alignment horizontal="left" vertical="center" wrapText="1"/>
    </xf>
    <xf numFmtId="0" fontId="20" fillId="0" borderId="62" xfId="47" applyFont="1" applyBorder="1" applyAlignment="1">
      <alignment horizontal="left" vertical="center" wrapText="1"/>
    </xf>
    <xf numFmtId="0" fontId="20" fillId="0" borderId="179" xfId="47" applyFont="1" applyBorder="1" applyAlignment="1">
      <alignment horizontal="left" vertical="center" wrapText="1"/>
    </xf>
    <xf numFmtId="0" fontId="20" fillId="0" borderId="159" xfId="47" applyFont="1" applyBorder="1" applyAlignment="1">
      <alignment horizontal="left" vertical="center" wrapText="1"/>
    </xf>
    <xf numFmtId="0" fontId="20" fillId="0" borderId="34" xfId="47" applyFont="1" applyBorder="1" applyAlignment="1">
      <alignment horizontal="left" vertical="center" wrapText="1"/>
    </xf>
    <xf numFmtId="0" fontId="20" fillId="0" borderId="26" xfId="47" applyFont="1" applyBorder="1" applyAlignment="1">
      <alignment horizontal="center" vertical="center" textRotation="255" shrinkToFit="1"/>
    </xf>
    <xf numFmtId="0" fontId="20" fillId="0" borderId="27" xfId="47" applyFont="1" applyBorder="1" applyAlignment="1">
      <alignment horizontal="center" vertical="center" textRotation="255" shrinkToFit="1"/>
    </xf>
    <xf numFmtId="0" fontId="20" fillId="0" borderId="17" xfId="47" applyFont="1" applyBorder="1" applyAlignment="1">
      <alignment horizontal="center" vertical="center" textRotation="255" shrinkToFit="1"/>
    </xf>
    <xf numFmtId="0" fontId="20" fillId="0" borderId="22" xfId="47" applyFont="1" applyBorder="1" applyAlignment="1">
      <alignment horizontal="center"/>
    </xf>
    <xf numFmtId="0" fontId="20" fillId="0" borderId="29" xfId="47" applyFont="1" applyBorder="1" applyAlignment="1">
      <alignment horizontal="center"/>
    </xf>
    <xf numFmtId="0" fontId="20" fillId="0" borderId="24" xfId="47" applyFont="1" applyBorder="1" applyAlignment="1">
      <alignment horizontal="center"/>
    </xf>
    <xf numFmtId="0" fontId="9" fillId="0" borderId="15" xfId="47" applyBorder="1"/>
    <xf numFmtId="0" fontId="20" fillId="0" borderId="283" xfId="47" applyFont="1" applyBorder="1" applyAlignment="1">
      <alignment horizontal="center"/>
    </xf>
    <xf numFmtId="0" fontId="20" fillId="0" borderId="284" xfId="47" applyFont="1" applyBorder="1" applyAlignment="1">
      <alignment horizontal="center"/>
    </xf>
    <xf numFmtId="0" fontId="20" fillId="0" borderId="27" xfId="47" applyFont="1" applyBorder="1" applyAlignment="1">
      <alignment horizontal="center" vertical="center" textRotation="255"/>
    </xf>
    <xf numFmtId="0" fontId="20" fillId="0" borderId="17" xfId="47" applyFont="1" applyBorder="1" applyAlignment="1">
      <alignment horizontal="center" vertical="center" textRotation="255"/>
    </xf>
    <xf numFmtId="0" fontId="24" fillId="0" borderId="108" xfId="47" applyFont="1" applyBorder="1" applyAlignment="1">
      <alignment horizontal="left"/>
    </xf>
    <xf numFmtId="0" fontId="24" fillId="0" borderId="158" xfId="47" applyFont="1" applyBorder="1" applyAlignment="1">
      <alignment horizontal="left"/>
    </xf>
    <xf numFmtId="0" fontId="24" fillId="0" borderId="61" xfId="47" applyFont="1" applyBorder="1" applyAlignment="1">
      <alignment horizontal="left"/>
    </xf>
    <xf numFmtId="0" fontId="24" fillId="0" borderId="179" xfId="47" applyFont="1" applyBorder="1" applyAlignment="1">
      <alignment horizontal="left"/>
    </xf>
    <xf numFmtId="0" fontId="24" fillId="0" borderId="159" xfId="47" applyFont="1" applyBorder="1" applyAlignment="1">
      <alignment horizontal="left"/>
    </xf>
    <xf numFmtId="0" fontId="24" fillId="0" borderId="34" xfId="47" applyFont="1" applyBorder="1" applyAlignment="1">
      <alignment horizontal="left"/>
    </xf>
    <xf numFmtId="0" fontId="20" fillId="0" borderId="108" xfId="47" applyFont="1" applyBorder="1" applyAlignment="1">
      <alignment horizontal="left"/>
    </xf>
    <xf numFmtId="0" fontId="20" fillId="0" borderId="158" xfId="47" applyFont="1" applyBorder="1" applyAlignment="1">
      <alignment horizontal="left"/>
    </xf>
    <xf numFmtId="0" fontId="20" fillId="0" borderId="61" xfId="47" applyFont="1" applyBorder="1" applyAlignment="1">
      <alignment horizontal="left"/>
    </xf>
    <xf numFmtId="0" fontId="20" fillId="0" borderId="109" xfId="47" applyFont="1" applyBorder="1" applyAlignment="1">
      <alignment horizontal="left"/>
    </xf>
    <xf numFmtId="0" fontId="20" fillId="0" borderId="113" xfId="47" applyFont="1" applyBorder="1" applyAlignment="1">
      <alignment horizontal="left"/>
    </xf>
    <xf numFmtId="0" fontId="20" fillId="0" borderId="62" xfId="47" applyFont="1" applyBorder="1" applyAlignment="1">
      <alignment horizontal="left"/>
    </xf>
    <xf numFmtId="0" fontId="24" fillId="0" borderId="18" xfId="47" applyFont="1" applyBorder="1" applyAlignment="1">
      <alignment horizontal="center"/>
    </xf>
    <xf numFmtId="0" fontId="24" fillId="0" borderId="30" xfId="47" applyFont="1" applyBorder="1" applyAlignment="1">
      <alignment horizontal="center"/>
    </xf>
    <xf numFmtId="0" fontId="24" fillId="0" borderId="19" xfId="47" applyFont="1" applyBorder="1" applyAlignment="1">
      <alignment horizontal="center"/>
    </xf>
    <xf numFmtId="0" fontId="20" fillId="0" borderId="109" xfId="47" applyFont="1" applyBorder="1" applyAlignment="1">
      <alignment horizontal="left" wrapText="1"/>
    </xf>
    <xf numFmtId="0" fontId="20" fillId="0" borderId="113" xfId="47" applyFont="1" applyBorder="1" applyAlignment="1">
      <alignment horizontal="left" wrapText="1"/>
    </xf>
    <xf numFmtId="0" fontId="20" fillId="0" borderId="62" xfId="47" applyFont="1" applyBorder="1" applyAlignment="1">
      <alignment horizontal="left" wrapText="1"/>
    </xf>
    <xf numFmtId="0" fontId="20" fillId="0" borderId="179" xfId="47" applyFont="1" applyBorder="1" applyAlignment="1">
      <alignment horizontal="left"/>
    </xf>
    <xf numFmtId="0" fontId="20" fillId="0" borderId="159" xfId="47" applyFont="1" applyBorder="1" applyAlignment="1">
      <alignment horizontal="left"/>
    </xf>
    <xf numFmtId="0" fontId="20" fillId="0" borderId="34" xfId="47" applyFont="1" applyBorder="1" applyAlignment="1">
      <alignment horizontal="left"/>
    </xf>
    <xf numFmtId="0" fontId="20" fillId="0" borderId="281" xfId="47" applyFont="1" applyBorder="1" applyAlignment="1">
      <alignment horizontal="center"/>
    </xf>
    <xf numFmtId="0" fontId="20" fillId="0" borderId="282" xfId="47" applyFont="1" applyBorder="1" applyAlignment="1">
      <alignment horizontal="center"/>
    </xf>
    <xf numFmtId="0" fontId="20" fillId="0" borderId="26" xfId="47" applyFont="1" applyBorder="1" applyAlignment="1">
      <alignment horizontal="center" vertical="center"/>
    </xf>
    <xf numFmtId="0" fontId="20" fillId="0" borderId="27" xfId="47" applyFont="1" applyBorder="1" applyAlignment="1">
      <alignment horizontal="center" vertical="center"/>
    </xf>
    <xf numFmtId="0" fontId="20" fillId="0" borderId="17" xfId="47" applyFont="1" applyBorder="1" applyAlignment="1">
      <alignment horizontal="center" vertical="center"/>
    </xf>
    <xf numFmtId="0" fontId="20" fillId="0" borderId="153" xfId="47" applyFont="1" applyBorder="1" applyAlignment="1">
      <alignment horizontal="center" vertical="center" wrapText="1"/>
    </xf>
    <xf numFmtId="0" fontId="20" fillId="0" borderId="28" xfId="47" applyFont="1" applyBorder="1" applyAlignment="1">
      <alignment horizontal="center" vertical="center" wrapText="1"/>
    </xf>
    <xf numFmtId="0" fontId="20" fillId="0" borderId="60" xfId="47" applyFont="1" applyBorder="1" applyAlignment="1">
      <alignment horizontal="center" vertical="center" wrapText="1"/>
    </xf>
    <xf numFmtId="0" fontId="20" fillId="0" borderId="16" xfId="47" applyFont="1" applyBorder="1" applyAlignment="1">
      <alignment horizontal="center" vertical="center" wrapText="1"/>
    </xf>
    <xf numFmtId="0" fontId="20" fillId="0" borderId="22" xfId="47" applyFont="1" applyBorder="1" applyAlignment="1">
      <alignment horizontal="center" wrapText="1"/>
    </xf>
    <xf numFmtId="0" fontId="20" fillId="0" borderId="24" xfId="47" applyFont="1" applyBorder="1" applyAlignment="1">
      <alignment horizontal="center" wrapText="1"/>
    </xf>
    <xf numFmtId="0" fontId="20" fillId="0" borderId="195" xfId="47" applyFont="1" applyBorder="1" applyAlignment="1">
      <alignment horizontal="left" shrinkToFit="1"/>
    </xf>
    <xf numFmtId="0" fontId="20" fillId="0" borderId="68" xfId="47" applyFont="1" applyBorder="1" applyAlignment="1">
      <alignment horizontal="left" shrinkToFit="1"/>
    </xf>
    <xf numFmtId="0" fontId="20" fillId="0" borderId="35" xfId="47" applyFont="1" applyBorder="1" applyAlignment="1">
      <alignment horizontal="left" shrinkToFit="1"/>
    </xf>
    <xf numFmtId="0" fontId="20" fillId="0" borderId="179" xfId="47" applyFont="1" applyBorder="1" applyAlignment="1">
      <alignment horizontal="left" shrinkToFit="1"/>
    </xf>
    <xf numFmtId="0" fontId="20" fillId="0" borderId="159" xfId="47" applyFont="1" applyBorder="1" applyAlignment="1">
      <alignment horizontal="left" shrinkToFit="1"/>
    </xf>
    <xf numFmtId="0" fontId="20" fillId="0" borderId="34" xfId="47" applyFont="1" applyBorder="1" applyAlignment="1">
      <alignment horizontal="left" shrinkToFit="1"/>
    </xf>
    <xf numFmtId="178" fontId="104" fillId="0" borderId="18" xfId="47" applyNumberFormat="1" applyFont="1" applyBorder="1" applyAlignment="1">
      <alignment horizontal="left" vertical="center" wrapText="1"/>
    </xf>
    <xf numFmtId="178" fontId="104" fillId="0" borderId="30" xfId="47" applyNumberFormat="1" applyFont="1" applyBorder="1" applyAlignment="1">
      <alignment horizontal="left" vertical="center" wrapText="1"/>
    </xf>
    <xf numFmtId="178" fontId="104" fillId="0" borderId="19" xfId="47" applyNumberFormat="1" applyFont="1" applyBorder="1" applyAlignment="1">
      <alignment horizontal="left" vertical="center" wrapText="1"/>
    </xf>
    <xf numFmtId="0" fontId="104" fillId="0" borderId="18" xfId="47" applyFont="1" applyBorder="1" applyAlignment="1">
      <alignment horizontal="left" vertical="center" wrapText="1"/>
    </xf>
    <xf numFmtId="0" fontId="104" fillId="0" borderId="19" xfId="47" applyFont="1" applyBorder="1" applyAlignment="1">
      <alignment horizontal="left" vertical="center" wrapText="1"/>
    </xf>
    <xf numFmtId="0" fontId="21" fillId="0" borderId="18" xfId="47" applyFont="1" applyBorder="1" applyAlignment="1">
      <alignment horizontal="center"/>
    </xf>
    <xf numFmtId="0" fontId="21" fillId="0" borderId="30" xfId="47" applyFont="1" applyBorder="1" applyAlignment="1">
      <alignment horizontal="center"/>
    </xf>
    <xf numFmtId="0" fontId="21" fillId="0" borderId="19" xfId="47" applyFont="1" applyBorder="1" applyAlignment="1">
      <alignment horizontal="center"/>
    </xf>
    <xf numFmtId="0" fontId="21" fillId="0" borderId="0" xfId="47" applyFont="1" applyAlignment="1">
      <alignment horizontal="center" vertical="center" wrapText="1"/>
    </xf>
    <xf numFmtId="0" fontId="21" fillId="0" borderId="16" xfId="47" applyFont="1" applyBorder="1" applyAlignment="1">
      <alignment horizontal="center" vertical="center" wrapText="1"/>
    </xf>
    <xf numFmtId="0" fontId="21" fillId="0" borderId="29" xfId="47" applyFont="1" applyBorder="1" applyAlignment="1">
      <alignment horizontal="center" vertical="center" wrapText="1"/>
    </xf>
    <xf numFmtId="0" fontId="21" fillId="0" borderId="24" xfId="47" applyFont="1" applyBorder="1" applyAlignment="1">
      <alignment horizontal="center" vertical="center" wrapText="1"/>
    </xf>
    <xf numFmtId="0" fontId="63" fillId="0" borderId="60" xfId="47" applyFont="1" applyBorder="1" applyAlignment="1">
      <alignment horizontal="left" vertical="top"/>
    </xf>
    <xf numFmtId="0" fontId="63" fillId="0" borderId="0" xfId="47" applyFont="1" applyAlignment="1">
      <alignment horizontal="left" vertical="top"/>
    </xf>
    <xf numFmtId="0" fontId="63" fillId="0" borderId="106" xfId="47" applyFont="1" applyBorder="1" applyAlignment="1">
      <alignment horizontal="left" vertical="top"/>
    </xf>
    <xf numFmtId="0" fontId="63" fillId="0" borderId="28" xfId="47" applyFont="1" applyBorder="1" applyAlignment="1">
      <alignment horizontal="left" vertical="top"/>
    </xf>
    <xf numFmtId="0" fontId="63" fillId="0" borderId="22" xfId="47" applyFont="1" applyBorder="1" applyAlignment="1">
      <alignment horizontal="left" vertical="top"/>
    </xf>
    <xf numFmtId="0" fontId="63" fillId="0" borderId="29" xfId="47" applyFont="1" applyBorder="1" applyAlignment="1">
      <alignment horizontal="left" vertical="top"/>
    </xf>
    <xf numFmtId="0" fontId="63" fillId="0" borderId="24" xfId="47" applyFont="1" applyBorder="1" applyAlignment="1">
      <alignment horizontal="left" vertical="top"/>
    </xf>
    <xf numFmtId="178" fontId="104" fillId="0" borderId="15" xfId="47" applyNumberFormat="1" applyFont="1" applyBorder="1" applyAlignment="1">
      <alignment horizontal="center" vertical="center"/>
    </xf>
    <xf numFmtId="178" fontId="107" fillId="0" borderId="153" xfId="47" applyNumberFormat="1" applyFont="1" applyBorder="1" applyAlignment="1">
      <alignment horizontal="center" vertical="center" wrapText="1"/>
    </xf>
    <xf numFmtId="178" fontId="107" fillId="0" borderId="28" xfId="47" applyNumberFormat="1" applyFont="1" applyBorder="1" applyAlignment="1">
      <alignment horizontal="center" vertical="center" wrapText="1"/>
    </xf>
    <xf numFmtId="178" fontId="107" fillId="0" borderId="22" xfId="47" applyNumberFormat="1" applyFont="1" applyBorder="1" applyAlignment="1">
      <alignment horizontal="center" vertical="center" wrapText="1"/>
    </xf>
    <xf numFmtId="178" fontId="107" fillId="0" borderId="24" xfId="47" applyNumberFormat="1" applyFont="1" applyBorder="1" applyAlignment="1">
      <alignment horizontal="center" vertical="center" wrapText="1"/>
    </xf>
    <xf numFmtId="178" fontId="104" fillId="0" borderId="18" xfId="47" applyNumberFormat="1" applyFont="1" applyBorder="1" applyAlignment="1">
      <alignment horizontal="center" vertical="center"/>
    </xf>
    <xf numFmtId="178" fontId="104" fillId="0" borderId="30" xfId="47" applyNumberFormat="1" applyFont="1" applyBorder="1" applyAlignment="1">
      <alignment horizontal="center" vertical="center"/>
    </xf>
    <xf numFmtId="178" fontId="104" fillId="0" borderId="19" xfId="47" applyNumberFormat="1" applyFont="1" applyBorder="1" applyAlignment="1">
      <alignment horizontal="center" vertical="center"/>
    </xf>
    <xf numFmtId="0" fontId="20" fillId="0" borderId="153" xfId="47" applyFont="1" applyBorder="1" applyAlignment="1">
      <alignment horizontal="center"/>
    </xf>
    <xf numFmtId="0" fontId="20" fillId="0" borderId="106" xfId="47" applyFont="1" applyBorder="1" applyAlignment="1">
      <alignment horizontal="center"/>
    </xf>
    <xf numFmtId="0" fontId="20" fillId="0" borderId="26" xfId="47" applyFont="1" applyBorder="1" applyAlignment="1">
      <alignment horizontal="center"/>
    </xf>
    <xf numFmtId="0" fontId="20" fillId="0" borderId="17" xfId="47" applyFont="1" applyBorder="1" applyAlignment="1">
      <alignment horizontal="center"/>
    </xf>
    <xf numFmtId="0" fontId="9" fillId="0" borderId="19" xfId="47" applyBorder="1"/>
    <xf numFmtId="0" fontId="20" fillId="0" borderId="0" xfId="47" applyFont="1" applyAlignment="1">
      <alignment horizontal="center"/>
    </xf>
    <xf numFmtId="0" fontId="9" fillId="0" borderId="0" xfId="47"/>
    <xf numFmtId="0" fontId="21" fillId="0" borderId="26" xfId="47" applyFont="1" applyBorder="1" applyAlignment="1">
      <alignment horizontal="center" vertical="center" textRotation="255" wrapText="1"/>
    </xf>
    <xf numFmtId="0" fontId="21" fillId="0" borderId="27" xfId="47" applyFont="1" applyBorder="1" applyAlignment="1">
      <alignment horizontal="center" vertical="center" textRotation="255" wrapText="1"/>
    </xf>
    <xf numFmtId="0" fontId="20" fillId="0" borderId="273" xfId="47" applyFont="1" applyBorder="1" applyAlignment="1">
      <alignment horizontal="center"/>
    </xf>
    <xf numFmtId="0" fontId="20" fillId="0" borderId="274" xfId="47" applyFont="1" applyBorder="1" applyAlignment="1">
      <alignment horizontal="center"/>
    </xf>
    <xf numFmtId="0" fontId="20" fillId="0" borderId="275" xfId="47" applyFont="1" applyBorder="1" applyAlignment="1">
      <alignment horizontal="center"/>
    </xf>
    <xf numFmtId="0" fontId="20" fillId="0" borderId="276" xfId="47" applyFont="1" applyBorder="1" applyAlignment="1">
      <alignment horizontal="center"/>
    </xf>
    <xf numFmtId="0" fontId="20" fillId="0" borderId="277" xfId="47" applyFont="1" applyBorder="1" applyAlignment="1">
      <alignment horizontal="center"/>
    </xf>
    <xf numFmtId="0" fontId="20" fillId="0" borderId="278" xfId="47" applyFont="1" applyBorder="1" applyAlignment="1">
      <alignment horizontal="center"/>
    </xf>
    <xf numFmtId="0" fontId="78" fillId="0" borderId="279" xfId="47" applyFont="1" applyBorder="1" applyAlignment="1">
      <alignment horizontal="center"/>
    </xf>
    <xf numFmtId="0" fontId="78" fillId="0" borderId="280" xfId="47" applyFont="1" applyBorder="1" applyAlignment="1">
      <alignment horizontal="center"/>
    </xf>
    <xf numFmtId="0" fontId="21" fillId="0" borderId="18" xfId="47" applyFont="1" applyBorder="1" applyAlignment="1">
      <alignment horizontal="left"/>
    </xf>
    <xf numFmtId="0" fontId="21" fillId="0" borderId="30" xfId="47" applyFont="1" applyBorder="1" applyAlignment="1">
      <alignment horizontal="left"/>
    </xf>
    <xf numFmtId="0" fontId="21" fillId="0" borderId="19" xfId="47" applyFont="1" applyBorder="1" applyAlignment="1">
      <alignment horizontal="left"/>
    </xf>
    <xf numFmtId="0" fontId="20" fillId="0" borderId="269" xfId="0" applyFont="1" applyBorder="1" applyAlignment="1">
      <alignment horizontal="center" vertical="center"/>
    </xf>
    <xf numFmtId="0" fontId="20" fillId="0" borderId="270" xfId="0" applyFont="1" applyBorder="1" applyAlignment="1">
      <alignment horizontal="center" vertical="center"/>
    </xf>
    <xf numFmtId="0" fontId="21" fillId="0" borderId="241" xfId="0" applyFont="1" applyBorder="1" applyAlignment="1">
      <alignment horizontal="center" vertical="center"/>
    </xf>
    <xf numFmtId="0" fontId="20" fillId="0" borderId="18" xfId="47" applyFont="1" applyBorder="1" applyAlignment="1">
      <alignment horizontal="center" vertical="top" wrapText="1"/>
    </xf>
    <xf numFmtId="0" fontId="20" fillId="0" borderId="30" xfId="47" applyFont="1" applyBorder="1" applyAlignment="1">
      <alignment horizontal="center" vertical="top" wrapText="1"/>
    </xf>
    <xf numFmtId="0" fontId="20" fillId="0" borderId="19" xfId="47" applyFont="1" applyBorder="1" applyAlignment="1">
      <alignment horizontal="center" vertical="top" wrapText="1"/>
    </xf>
    <xf numFmtId="0" fontId="9" fillId="0" borderId="27" xfId="47" applyBorder="1" applyAlignment="1">
      <alignment horizontal="center" vertical="center"/>
    </xf>
    <xf numFmtId="0" fontId="9" fillId="0" borderId="17" xfId="47" applyBorder="1" applyAlignment="1">
      <alignment horizontal="center" vertical="center"/>
    </xf>
    <xf numFmtId="0" fontId="15" fillId="0" borderId="26" xfId="47" applyFont="1" applyBorder="1" applyAlignment="1">
      <alignment horizontal="center" vertical="center" textRotation="255" wrapText="1"/>
    </xf>
    <xf numFmtId="0" fontId="15" fillId="0" borderId="27" xfId="47" applyFont="1" applyBorder="1" applyAlignment="1">
      <alignment horizontal="center" vertical="center" textRotation="255" wrapText="1"/>
    </xf>
    <xf numFmtId="0" fontId="15" fillId="0" borderId="17" xfId="47" applyFont="1" applyBorder="1" applyAlignment="1">
      <alignment horizontal="center" vertical="center" textRotation="255" wrapText="1"/>
    </xf>
    <xf numFmtId="0" fontId="20" fillId="0" borderId="195" xfId="47" applyFont="1" applyBorder="1" applyAlignment="1">
      <alignment horizontal="left" vertical="top"/>
    </xf>
    <xf numFmtId="0" fontId="20" fillId="0" borderId="68" xfId="47" applyFont="1" applyBorder="1" applyAlignment="1">
      <alignment horizontal="left" vertical="top"/>
    </xf>
    <xf numFmtId="0" fontId="20" fillId="0" borderId="35" xfId="47" applyFont="1" applyBorder="1" applyAlignment="1">
      <alignment horizontal="left" vertical="top"/>
    </xf>
    <xf numFmtId="0" fontId="20" fillId="0" borderId="179" xfId="47" applyFont="1" applyBorder="1" applyAlignment="1">
      <alignment horizontal="left" vertical="top"/>
    </xf>
    <xf numFmtId="0" fontId="20" fillId="0" borderId="159" xfId="47" applyFont="1" applyBorder="1" applyAlignment="1">
      <alignment horizontal="left" vertical="top"/>
    </xf>
    <xf numFmtId="0" fontId="20" fillId="0" borderId="34" xfId="47" applyFont="1" applyBorder="1" applyAlignment="1">
      <alignment horizontal="left" vertical="top"/>
    </xf>
    <xf numFmtId="0" fontId="24" fillId="0" borderId="109" xfId="47" applyFont="1" applyBorder="1" applyAlignment="1">
      <alignment horizontal="left" vertical="center" wrapText="1"/>
    </xf>
    <xf numFmtId="0" fontId="24" fillId="0" borderId="113" xfId="47" applyFont="1" applyBorder="1" applyAlignment="1">
      <alignment horizontal="left" vertical="center" wrapText="1"/>
    </xf>
    <xf numFmtId="0" fontId="24" fillId="0" borderId="62" xfId="47" applyFont="1" applyBorder="1" applyAlignment="1">
      <alignment horizontal="left" vertical="center" wrapText="1"/>
    </xf>
    <xf numFmtId="0" fontId="24" fillId="0" borderId="179" xfId="47" applyFont="1" applyBorder="1" applyAlignment="1">
      <alignment horizontal="left" vertical="center" wrapText="1"/>
    </xf>
    <xf numFmtId="0" fontId="24" fillId="0" borderId="159" xfId="47" applyFont="1" applyBorder="1" applyAlignment="1">
      <alignment horizontal="left" vertical="center" wrapText="1"/>
    </xf>
    <xf numFmtId="0" fontId="24" fillId="0" borderId="34" xfId="47" applyFont="1" applyBorder="1" applyAlignment="1">
      <alignment horizontal="left" vertical="center" wrapText="1"/>
    </xf>
    <xf numFmtId="0" fontId="20" fillId="0" borderId="18" xfId="47" applyFont="1" applyBorder="1" applyAlignment="1">
      <alignment horizontal="center" vertical="center"/>
    </xf>
    <xf numFmtId="0" fontId="20" fillId="0" borderId="30" xfId="47" applyFont="1" applyBorder="1" applyAlignment="1">
      <alignment horizontal="center" vertical="center"/>
    </xf>
    <xf numFmtId="0" fontId="20" fillId="0" borderId="19" xfId="47" applyFont="1" applyBorder="1" applyAlignment="1">
      <alignment horizontal="center" vertical="center"/>
    </xf>
    <xf numFmtId="0" fontId="24" fillId="0" borderId="26" xfId="47" applyFont="1" applyBorder="1" applyAlignment="1">
      <alignment horizontal="center" vertical="center" textRotation="255"/>
    </xf>
    <xf numFmtId="0" fontId="24" fillId="0" borderId="27" xfId="47" applyFont="1" applyBorder="1" applyAlignment="1">
      <alignment horizontal="center" vertical="center" textRotation="255"/>
    </xf>
    <xf numFmtId="0" fontId="24" fillId="0" borderId="17" xfId="47" applyFont="1" applyBorder="1" applyAlignment="1">
      <alignment horizontal="center" vertical="center" textRotation="255"/>
    </xf>
    <xf numFmtId="0" fontId="24" fillId="0" borderId="26" xfId="47" applyFont="1" applyBorder="1" applyAlignment="1">
      <alignment horizontal="left" vertical="center" wrapText="1"/>
    </xf>
    <xf numFmtId="0" fontId="24" fillId="0" borderId="27" xfId="47" applyFont="1" applyBorder="1" applyAlignment="1">
      <alignment horizontal="left" vertical="center" wrapText="1"/>
    </xf>
    <xf numFmtId="0" fontId="24" fillId="0" borderId="17" xfId="47" applyFont="1" applyBorder="1" applyAlignment="1">
      <alignment horizontal="left" vertical="center" wrapText="1"/>
    </xf>
    <xf numFmtId="0" fontId="21" fillId="0" borderId="17" xfId="47" applyFont="1" applyBorder="1" applyAlignment="1">
      <alignment horizontal="center"/>
    </xf>
    <xf numFmtId="0" fontId="20" fillId="0" borderId="172" xfId="0" applyFont="1" applyBorder="1" applyAlignment="1">
      <alignment horizontal="center" vertical="center" wrapText="1"/>
    </xf>
    <xf numFmtId="0" fontId="20" fillId="0" borderId="102" xfId="0" applyFont="1" applyBorder="1" applyAlignment="1">
      <alignment horizontal="center" vertical="center" wrapText="1"/>
    </xf>
    <xf numFmtId="0" fontId="20" fillId="0" borderId="142" xfId="0" applyFont="1" applyBorder="1" applyAlignment="1">
      <alignment horizontal="center" vertical="center" textRotation="255" wrapText="1"/>
    </xf>
    <xf numFmtId="0" fontId="21" fillId="0" borderId="241" xfId="0" applyFont="1" applyBorder="1" applyAlignment="1">
      <alignment horizontal="left" vertical="center" wrapText="1"/>
    </xf>
    <xf numFmtId="0" fontId="21" fillId="0" borderId="243" xfId="0" applyFont="1" applyBorder="1" applyAlignment="1">
      <alignment horizontal="left" vertical="center" wrapText="1"/>
    </xf>
    <xf numFmtId="0" fontId="21" fillId="0" borderId="262" xfId="0" applyFont="1" applyBorder="1" applyAlignment="1">
      <alignment horizontal="left" vertical="center" wrapText="1"/>
    </xf>
    <xf numFmtId="0" fontId="20" fillId="0" borderId="199" xfId="0" applyFont="1" applyBorder="1" applyAlignment="1">
      <alignment horizontal="center" vertical="center" textRotation="255" wrapText="1"/>
    </xf>
    <xf numFmtId="0" fontId="20" fillId="0" borderId="200" xfId="0" applyFont="1" applyBorder="1" applyAlignment="1">
      <alignment horizontal="center" vertical="center" textRotation="255" wrapText="1"/>
    </xf>
    <xf numFmtId="0" fontId="21" fillId="0" borderId="10" xfId="0" applyFont="1" applyBorder="1" applyAlignment="1">
      <alignment horizontal="center" vertical="center"/>
    </xf>
    <xf numFmtId="0" fontId="21" fillId="0" borderId="199" xfId="0" applyFont="1" applyBorder="1" applyAlignment="1">
      <alignment horizontal="center" vertical="center"/>
    </xf>
    <xf numFmtId="0" fontId="20" fillId="0" borderId="263" xfId="0" applyFont="1" applyBorder="1" applyAlignment="1">
      <alignment horizontal="center" vertical="center"/>
    </xf>
    <xf numFmtId="0" fontId="20" fillId="0" borderId="264" xfId="0" applyFont="1" applyBorder="1" applyAlignment="1">
      <alignment horizontal="center" vertical="center"/>
    </xf>
    <xf numFmtId="0" fontId="24" fillId="0" borderId="204" xfId="0" applyFont="1" applyBorder="1" applyAlignment="1">
      <alignment horizontal="center" vertical="center" textRotation="255" wrapText="1"/>
    </xf>
    <xf numFmtId="0" fontId="24" fillId="0" borderId="199" xfId="0" applyFont="1" applyBorder="1" applyAlignment="1">
      <alignment horizontal="center" vertical="center" textRotation="255" wrapText="1"/>
    </xf>
    <xf numFmtId="0" fontId="24" fillId="0" borderId="200" xfId="0" applyFont="1" applyBorder="1" applyAlignment="1">
      <alignment horizontal="center" vertical="center" textRotation="255" wrapText="1"/>
    </xf>
    <xf numFmtId="0" fontId="20" fillId="0" borderId="215" xfId="0" applyFont="1" applyBorder="1" applyAlignment="1">
      <alignment horizontal="left" vertical="center" wrapText="1"/>
    </xf>
    <xf numFmtId="0" fontId="20" fillId="0" borderId="185" xfId="0" applyFont="1" applyBorder="1" applyAlignment="1">
      <alignment horizontal="left" vertical="center" wrapText="1"/>
    </xf>
    <xf numFmtId="0" fontId="20" fillId="0" borderId="265" xfId="0" applyFont="1" applyBorder="1" applyAlignment="1">
      <alignment horizontal="left" vertical="center"/>
    </xf>
    <xf numFmtId="0" fontId="20" fillId="0" borderId="33" xfId="0" applyFont="1" applyBorder="1" applyAlignment="1">
      <alignment horizontal="left" vertical="center"/>
    </xf>
    <xf numFmtId="0" fontId="21" fillId="0" borderId="0" xfId="0" applyFont="1" applyAlignment="1">
      <alignment horizontal="center" vertical="center"/>
    </xf>
    <xf numFmtId="0" fontId="20" fillId="0" borderId="266" xfId="0" applyFont="1" applyBorder="1" applyAlignment="1">
      <alignment horizontal="center" vertical="center"/>
    </xf>
    <xf numFmtId="0" fontId="0" fillId="0" borderId="267" xfId="0" applyBorder="1" applyAlignment="1">
      <alignment horizontal="center" vertical="center"/>
    </xf>
    <xf numFmtId="0" fontId="85" fillId="0" borderId="153" xfId="47" applyFont="1" applyBorder="1" applyAlignment="1">
      <alignment horizontal="center" vertical="top"/>
    </xf>
    <xf numFmtId="0" fontId="85" fillId="0" borderId="28" xfId="47" applyFont="1" applyBorder="1" applyAlignment="1">
      <alignment horizontal="center" vertical="top"/>
    </xf>
    <xf numFmtId="0" fontId="85" fillId="0" borderId="60" xfId="47" applyFont="1" applyBorder="1" applyAlignment="1">
      <alignment horizontal="center" vertical="top"/>
    </xf>
    <xf numFmtId="0" fontId="85" fillId="0" borderId="16" xfId="47" applyFont="1" applyBorder="1" applyAlignment="1">
      <alignment horizontal="center" vertical="top"/>
    </xf>
    <xf numFmtId="0" fontId="104" fillId="0" borderId="22" xfId="47" applyFont="1" applyBorder="1" applyAlignment="1">
      <alignment horizontal="center" vertical="top"/>
    </xf>
    <xf numFmtId="0" fontId="104" fillId="0" borderId="24" xfId="47" applyFont="1" applyBorder="1" applyAlignment="1">
      <alignment horizontal="center" vertical="top"/>
    </xf>
    <xf numFmtId="0" fontId="105" fillId="0" borderId="0" xfId="47" applyFont="1" applyAlignment="1">
      <alignment horizontal="center" vertical="top"/>
    </xf>
    <xf numFmtId="0" fontId="114" fillId="0" borderId="0" xfId="47" applyFont="1" applyAlignment="1">
      <alignment horizontal="center" vertical="top"/>
    </xf>
    <xf numFmtId="0" fontId="20" fillId="0" borderId="121" xfId="47" applyFont="1" applyBorder="1" applyAlignment="1">
      <alignment horizontal="center" vertical="center" wrapText="1"/>
    </xf>
    <xf numFmtId="0" fontId="20" fillId="0" borderId="103" xfId="47" applyFont="1" applyBorder="1" applyAlignment="1">
      <alignment horizontal="center" vertical="center" wrapText="1"/>
    </xf>
    <xf numFmtId="0" fontId="20" fillId="0" borderId="65" xfId="47" applyFont="1" applyBorder="1" applyAlignment="1">
      <alignment horizontal="center"/>
    </xf>
    <xf numFmtId="0" fontId="20" fillId="0" borderId="101" xfId="47" applyFont="1" applyBorder="1" applyAlignment="1">
      <alignment horizontal="center" vertical="center" wrapText="1"/>
    </xf>
    <xf numFmtId="0" fontId="20" fillId="0" borderId="204" xfId="47" applyFont="1" applyBorder="1" applyAlignment="1">
      <alignment horizontal="center" vertical="center" wrapText="1"/>
    </xf>
    <xf numFmtId="0" fontId="20" fillId="0" borderId="102" xfId="47" applyFont="1" applyBorder="1" applyAlignment="1">
      <alignment horizontal="center" vertical="center" wrapText="1"/>
    </xf>
    <xf numFmtId="0" fontId="20" fillId="0" borderId="200" xfId="47" applyFont="1" applyBorder="1" applyAlignment="1">
      <alignment horizontal="center" vertical="center" wrapText="1"/>
    </xf>
    <xf numFmtId="0" fontId="20" fillId="0" borderId="22" xfId="47" applyFont="1" applyBorder="1" applyAlignment="1">
      <alignment horizontal="left" vertical="top"/>
    </xf>
    <xf numFmtId="0" fontId="20" fillId="0" borderId="29" xfId="47" applyFont="1" applyBorder="1" applyAlignment="1">
      <alignment horizontal="left" vertical="top"/>
    </xf>
    <xf numFmtId="0" fontId="20" fillId="0" borderId="24" xfId="47" applyFont="1" applyBorder="1" applyAlignment="1">
      <alignment horizontal="left" vertical="top"/>
    </xf>
    <xf numFmtId="0" fontId="20" fillId="35" borderId="15" xfId="47" applyFont="1" applyFill="1" applyBorder="1" applyAlignment="1">
      <alignment horizontal="left" shrinkToFit="1"/>
    </xf>
    <xf numFmtId="0" fontId="9" fillId="32" borderId="26" xfId="47" applyFill="1" applyBorder="1" applyAlignment="1">
      <alignment horizontal="center" vertical="center" textRotation="255"/>
    </xf>
    <xf numFmtId="0" fontId="9" fillId="32" borderId="27" xfId="47" applyFill="1" applyBorder="1" applyAlignment="1">
      <alignment horizontal="center" vertical="center" textRotation="255"/>
    </xf>
    <xf numFmtId="0" fontId="9" fillId="32" borderId="17" xfId="47" applyFill="1" applyBorder="1" applyAlignment="1">
      <alignment horizontal="center" vertical="center" textRotation="255"/>
    </xf>
    <xf numFmtId="0" fontId="20" fillId="0" borderId="0" xfId="47" applyFont="1" applyAlignment="1">
      <alignment horizontal="left"/>
    </xf>
    <xf numFmtId="0" fontId="20" fillId="0" borderId="18" xfId="47" applyFont="1" applyBorder="1" applyAlignment="1">
      <alignment horizontal="left"/>
    </xf>
    <xf numFmtId="0" fontId="20" fillId="0" borderId="30" xfId="47" applyFont="1" applyBorder="1" applyAlignment="1">
      <alignment horizontal="left"/>
    </xf>
    <xf numFmtId="0" fontId="20" fillId="0" borderId="19" xfId="47" applyFont="1" applyBorder="1" applyAlignment="1">
      <alignment horizontal="left"/>
    </xf>
    <xf numFmtId="0" fontId="20" fillId="35" borderId="30" xfId="47" applyFont="1" applyFill="1" applyBorder="1" applyAlignment="1">
      <alignment horizontal="left" shrinkToFit="1"/>
    </xf>
    <xf numFmtId="0" fontId="20" fillId="35" borderId="19" xfId="47" applyFont="1" applyFill="1" applyBorder="1" applyAlignment="1">
      <alignment horizontal="left" shrinkToFit="1"/>
    </xf>
    <xf numFmtId="49" fontId="20" fillId="0" borderId="18" xfId="47" applyNumberFormat="1" applyFont="1" applyBorder="1" applyAlignment="1">
      <alignment horizontal="left"/>
    </xf>
    <xf numFmtId="49" fontId="20" fillId="0" borderId="30" xfId="47" applyNumberFormat="1" applyFont="1" applyBorder="1" applyAlignment="1">
      <alignment horizontal="left"/>
    </xf>
    <xf numFmtId="49" fontId="20" fillId="0" borderId="19" xfId="47" applyNumberFormat="1" applyFont="1" applyBorder="1" applyAlignment="1">
      <alignment horizontal="left"/>
    </xf>
    <xf numFmtId="0" fontId="25" fillId="0" borderId="18" xfId="47" applyFont="1" applyBorder="1" applyAlignment="1">
      <alignment horizontal="center" shrinkToFit="1"/>
    </xf>
    <xf numFmtId="0" fontId="25" fillId="0" borderId="30" xfId="47" applyFont="1" applyBorder="1" applyAlignment="1">
      <alignment horizontal="center" shrinkToFit="1"/>
    </xf>
    <xf numFmtId="0" fontId="25" fillId="0" borderId="19" xfId="47" applyFont="1" applyBorder="1" applyAlignment="1">
      <alignment horizontal="center" shrinkToFit="1"/>
    </xf>
    <xf numFmtId="0" fontId="9" fillId="26" borderId="18" xfId="47" applyFill="1" applyBorder="1" applyAlignment="1">
      <alignment horizontal="center"/>
    </xf>
    <xf numFmtId="0" fontId="9" fillId="26" borderId="30" xfId="47" applyFill="1" applyBorder="1" applyAlignment="1">
      <alignment horizontal="center"/>
    </xf>
    <xf numFmtId="0" fontId="9" fillId="26" borderId="19" xfId="47" applyFill="1" applyBorder="1" applyAlignment="1">
      <alignment horizontal="center"/>
    </xf>
    <xf numFmtId="0" fontId="38" fillId="0" borderId="0" xfId="48" applyFont="1" applyAlignment="1">
      <alignment horizontal="center" vertical="center"/>
    </xf>
    <xf numFmtId="0" fontId="20" fillId="31" borderId="26" xfId="47" applyFont="1" applyFill="1" applyBorder="1" applyAlignment="1">
      <alignment horizontal="center" vertical="center" textRotation="255"/>
    </xf>
    <xf numFmtId="0" fontId="20" fillId="31" borderId="27" xfId="47" applyFont="1" applyFill="1" applyBorder="1" applyAlignment="1">
      <alignment horizontal="center" vertical="center" textRotation="255"/>
    </xf>
    <xf numFmtId="0" fontId="20" fillId="31" borderId="17" xfId="47" applyFont="1" applyFill="1" applyBorder="1" applyAlignment="1">
      <alignment horizontal="center" vertical="center" textRotation="255"/>
    </xf>
    <xf numFmtId="0" fontId="21" fillId="0" borderId="30" xfId="47" applyFont="1" applyBorder="1" applyAlignment="1">
      <alignment horizontal="left" vertical="top" shrinkToFit="1"/>
    </xf>
    <xf numFmtId="0" fontId="20" fillId="0" borderId="18" xfId="47" applyFont="1" applyBorder="1" applyAlignment="1">
      <alignment horizontal="left" vertical="top" shrinkToFit="1"/>
    </xf>
    <xf numFmtId="0" fontId="20" fillId="0" borderId="30" xfId="47" applyFont="1" applyBorder="1" applyAlignment="1">
      <alignment horizontal="left" vertical="top" shrinkToFit="1"/>
    </xf>
    <xf numFmtId="0" fontId="24" fillId="0" borderId="15" xfId="47" applyFont="1" applyBorder="1" applyAlignment="1">
      <alignment horizontal="center" vertical="top" wrapText="1"/>
    </xf>
    <xf numFmtId="0" fontId="9" fillId="0" borderId="15" xfId="47" applyBorder="1" applyAlignment="1">
      <alignment horizontal="center" vertical="center"/>
    </xf>
    <xf numFmtId="31" fontId="85" fillId="35" borderId="15" xfId="47" applyNumberFormat="1" applyFont="1" applyFill="1" applyBorder="1" applyAlignment="1">
      <alignment horizontal="left"/>
    </xf>
    <xf numFmtId="0" fontId="20" fillId="0" borderId="15" xfId="47" applyFont="1" applyBorder="1" applyAlignment="1">
      <alignment horizontal="center" shrinkToFit="1"/>
    </xf>
    <xf numFmtId="0" fontId="20" fillId="0" borderId="18" xfId="47" applyFont="1" applyBorder="1" applyAlignment="1">
      <alignment horizontal="center" vertical="top"/>
    </xf>
    <xf numFmtId="0" fontId="20" fillId="0" borderId="30" xfId="47" applyFont="1" applyBorder="1" applyAlignment="1">
      <alignment horizontal="center" vertical="top"/>
    </xf>
    <xf numFmtId="0" fontId="20" fillId="0" borderId="153" xfId="47" applyFont="1" applyBorder="1" applyAlignment="1">
      <alignment horizontal="left" vertical="top"/>
    </xf>
    <xf numFmtId="0" fontId="20" fillId="0" borderId="106" xfId="47" applyFont="1" applyBorder="1" applyAlignment="1">
      <alignment horizontal="left" vertical="top"/>
    </xf>
    <xf numFmtId="0" fontId="20" fillId="0" borderId="28" xfId="47" applyFont="1" applyBorder="1" applyAlignment="1">
      <alignment horizontal="left" vertical="top"/>
    </xf>
    <xf numFmtId="0" fontId="20" fillId="35" borderId="153" xfId="47" applyFont="1" applyFill="1" applyBorder="1" applyAlignment="1">
      <alignment horizontal="left" vertical="center" wrapText="1" shrinkToFit="1"/>
    </xf>
    <xf numFmtId="0" fontId="20" fillId="35" borderId="106" xfId="47" applyFont="1" applyFill="1" applyBorder="1" applyAlignment="1">
      <alignment horizontal="left" vertical="center" wrapText="1" shrinkToFit="1"/>
    </xf>
    <xf numFmtId="0" fontId="20" fillId="35" borderId="28" xfId="47" applyFont="1" applyFill="1" applyBorder="1" applyAlignment="1">
      <alignment horizontal="left" vertical="center" wrapText="1" shrinkToFit="1"/>
    </xf>
    <xf numFmtId="0" fontId="20" fillId="35" borderId="22" xfId="47" applyFont="1" applyFill="1" applyBorder="1" applyAlignment="1">
      <alignment horizontal="left" vertical="center" wrapText="1" shrinkToFit="1"/>
    </xf>
    <xf numFmtId="0" fontId="20" fillId="35" borderId="29" xfId="47" applyFont="1" applyFill="1" applyBorder="1" applyAlignment="1">
      <alignment horizontal="left" vertical="center" wrapText="1" shrinkToFit="1"/>
    </xf>
    <xf numFmtId="0" fontId="20" fillId="35" borderId="24" xfId="47" applyFont="1" applyFill="1" applyBorder="1" applyAlignment="1">
      <alignment horizontal="left" vertical="center" wrapText="1" shrinkToFit="1"/>
    </xf>
    <xf numFmtId="0" fontId="20" fillId="35" borderId="106" xfId="47" applyFont="1" applyFill="1" applyBorder="1" applyAlignment="1">
      <alignment horizontal="left" shrinkToFit="1"/>
    </xf>
    <xf numFmtId="0" fontId="20" fillId="35" borderId="28" xfId="47" applyFont="1" applyFill="1" applyBorder="1" applyAlignment="1">
      <alignment horizontal="left" shrinkToFit="1"/>
    </xf>
    <xf numFmtId="0" fontId="20" fillId="35" borderId="18" xfId="47" applyFont="1" applyFill="1" applyBorder="1" applyAlignment="1">
      <alignment horizontal="left" shrinkToFit="1"/>
    </xf>
    <xf numFmtId="0" fontId="20" fillId="35" borderId="153" xfId="47" applyFont="1" applyFill="1" applyBorder="1" applyAlignment="1">
      <alignment horizontal="center" vertical="center" wrapText="1" shrinkToFit="1"/>
    </xf>
    <xf numFmtId="0" fontId="20" fillId="35" borderId="106" xfId="47" applyFont="1" applyFill="1" applyBorder="1" applyAlignment="1">
      <alignment horizontal="center" vertical="center" wrapText="1" shrinkToFit="1"/>
    </xf>
    <xf numFmtId="0" fontId="20" fillId="35" borderId="28" xfId="47" applyFont="1" applyFill="1" applyBorder="1" applyAlignment="1">
      <alignment horizontal="center" vertical="center" wrapText="1" shrinkToFit="1"/>
    </xf>
    <xf numFmtId="0" fontId="20" fillId="35" borderId="22" xfId="47" applyFont="1" applyFill="1" applyBorder="1" applyAlignment="1">
      <alignment horizontal="center" vertical="center" wrapText="1" shrinkToFit="1"/>
    </xf>
    <xf numFmtId="0" fontId="20" fillId="35" borderId="29" xfId="47" applyFont="1" applyFill="1" applyBorder="1" applyAlignment="1">
      <alignment horizontal="center" vertical="center" wrapText="1" shrinkToFit="1"/>
    </xf>
    <xf numFmtId="0" fontId="20" fillId="35" borderId="24" xfId="47" applyFont="1" applyFill="1" applyBorder="1" applyAlignment="1">
      <alignment horizontal="center" vertical="center" wrapText="1" shrinkToFit="1"/>
    </xf>
    <xf numFmtId="0" fontId="0" fillId="0" borderId="18" xfId="47" applyFont="1" applyBorder="1" applyAlignment="1">
      <alignment horizontal="center"/>
    </xf>
    <xf numFmtId="0" fontId="0" fillId="0" borderId="30" xfId="47" applyFont="1" applyBorder="1" applyAlignment="1">
      <alignment horizontal="center"/>
    </xf>
    <xf numFmtId="0" fontId="0" fillId="0" borderId="19" xfId="47" applyFont="1" applyBorder="1" applyAlignment="1">
      <alignment horizontal="center"/>
    </xf>
    <xf numFmtId="0" fontId="85" fillId="0" borderId="153" xfId="47" applyFont="1" applyBorder="1" applyAlignment="1">
      <alignment horizontal="center" vertical="center" wrapText="1"/>
    </xf>
    <xf numFmtId="0" fontId="85" fillId="0" borderId="28" xfId="47" applyFont="1" applyBorder="1" applyAlignment="1">
      <alignment horizontal="center" vertical="center" wrapText="1"/>
    </xf>
    <xf numFmtId="0" fontId="85" fillId="0" borderId="60" xfId="47" applyFont="1" applyBorder="1" applyAlignment="1">
      <alignment horizontal="center" vertical="center" wrapText="1"/>
    </xf>
    <xf numFmtId="0" fontId="85" fillId="0" borderId="16" xfId="47" applyFont="1" applyBorder="1" applyAlignment="1">
      <alignment horizontal="center" vertical="center" wrapText="1"/>
    </xf>
    <xf numFmtId="0" fontId="85" fillId="0" borderId="22" xfId="47" applyFont="1" applyBorder="1" applyAlignment="1">
      <alignment horizontal="center" vertical="center" wrapText="1"/>
    </xf>
    <xf numFmtId="0" fontId="85" fillId="0" borderId="24" xfId="47" applyFont="1"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6" xfId="0" applyBorder="1" applyAlignment="1">
      <alignment horizontal="center" vertical="center"/>
    </xf>
    <xf numFmtId="0" fontId="0" fillId="0" borderId="17" xfId="0" applyBorder="1" applyAlignment="1">
      <alignment horizontal="center" vertical="center"/>
    </xf>
    <xf numFmtId="0" fontId="9" fillId="0" borderId="18" xfId="47" applyBorder="1" applyAlignment="1">
      <alignment horizontal="center" vertical="center"/>
    </xf>
    <xf numFmtId="0" fontId="20" fillId="0" borderId="106" xfId="47" applyFont="1" applyBorder="1" applyAlignment="1">
      <alignment horizontal="left"/>
    </xf>
    <xf numFmtId="0" fontId="20" fillId="0" borderId="233" xfId="0" applyFont="1" applyBorder="1" applyAlignment="1">
      <alignment horizontal="center" vertical="center" shrinkToFit="1"/>
    </xf>
    <xf numFmtId="0" fontId="20" fillId="0" borderId="203" xfId="0" applyFont="1" applyBorder="1" applyAlignment="1">
      <alignment horizontal="center" vertical="center" shrinkToFit="1"/>
    </xf>
    <xf numFmtId="0" fontId="20" fillId="0" borderId="153" xfId="47" applyFont="1" applyBorder="1" applyAlignment="1">
      <alignment horizontal="center" vertical="top" wrapText="1"/>
    </xf>
    <xf numFmtId="0" fontId="20" fillId="0" borderId="106" xfId="47" applyFont="1" applyBorder="1" applyAlignment="1">
      <alignment horizontal="center" vertical="top" wrapText="1"/>
    </xf>
    <xf numFmtId="0" fontId="20" fillId="0" borderId="28" xfId="47" applyFont="1" applyBorder="1" applyAlignment="1">
      <alignment horizontal="center" vertical="top" wrapText="1"/>
    </xf>
    <xf numFmtId="0" fontId="24" fillId="0" borderId="15" xfId="47" applyFont="1" applyBorder="1" applyAlignment="1">
      <alignment horizontal="center"/>
    </xf>
    <xf numFmtId="0" fontId="24" fillId="0" borderId="18" xfId="47" applyFont="1" applyBorder="1" applyAlignment="1">
      <alignment horizontal="center" vertical="center"/>
    </xf>
    <xf numFmtId="0" fontId="24" fillId="0" borderId="30" xfId="47" applyFont="1" applyBorder="1" applyAlignment="1">
      <alignment horizontal="center" vertical="center"/>
    </xf>
    <xf numFmtId="0" fontId="24" fillId="0" borderId="19" xfId="47" applyFont="1" applyBorder="1" applyAlignment="1">
      <alignment horizontal="center" vertical="center"/>
    </xf>
    <xf numFmtId="0" fontId="104" fillId="26" borderId="18" xfId="47" applyFont="1" applyFill="1" applyBorder="1" applyAlignment="1">
      <alignment horizontal="left" vertical="center" wrapText="1"/>
    </xf>
    <xf numFmtId="0" fontId="104" fillId="26" borderId="19" xfId="47" applyFont="1" applyFill="1" applyBorder="1" applyAlignment="1">
      <alignment horizontal="left" vertical="center" wrapText="1"/>
    </xf>
    <xf numFmtId="0" fontId="0" fillId="0" borderId="106" xfId="65" applyFont="1" applyBorder="1" applyAlignment="1">
      <alignment horizontal="left" vertical="top" wrapText="1"/>
    </xf>
    <xf numFmtId="0" fontId="0" fillId="0" borderId="0" xfId="65" applyFont="1" applyAlignment="1">
      <alignment horizontal="left" vertical="top" wrapText="1"/>
    </xf>
    <xf numFmtId="0" fontId="8" fillId="0" borderId="0" xfId="76" applyAlignment="1">
      <alignment horizontal="left" vertical="top" wrapText="1"/>
    </xf>
    <xf numFmtId="0" fontId="0" fillId="0" borderId="0" xfId="76" applyFont="1" applyAlignment="1">
      <alignment horizontal="left" vertical="top" wrapText="1"/>
    </xf>
    <xf numFmtId="0" fontId="0" fillId="0" borderId="153" xfId="65" applyFont="1" applyBorder="1" applyAlignment="1">
      <alignment horizontal="left" vertical="top" wrapText="1"/>
    </xf>
    <xf numFmtId="0" fontId="0" fillId="0" borderId="28" xfId="65" applyFont="1" applyBorder="1" applyAlignment="1">
      <alignment horizontal="left" vertical="top" wrapText="1"/>
    </xf>
    <xf numFmtId="0" fontId="0" fillId="0" borderId="60" xfId="65" applyFont="1" applyBorder="1" applyAlignment="1">
      <alignment horizontal="left" vertical="top" wrapText="1"/>
    </xf>
    <xf numFmtId="0" fontId="0" fillId="0" borderId="16" xfId="65" applyFont="1" applyBorder="1" applyAlignment="1">
      <alignment horizontal="left" vertical="top" wrapText="1"/>
    </xf>
    <xf numFmtId="31" fontId="0" fillId="0" borderId="15" xfId="73" applyNumberFormat="1" applyFont="1" applyBorder="1" applyAlignment="1">
      <alignment horizontal="left" vertical="center" wrapText="1"/>
    </xf>
    <xf numFmtId="0" fontId="8" fillId="0" borderId="15" xfId="73" applyBorder="1" applyAlignment="1">
      <alignment horizontal="left" vertical="center" wrapText="1"/>
    </xf>
    <xf numFmtId="0" fontId="8" fillId="0" borderId="16" xfId="76" applyBorder="1" applyAlignment="1">
      <alignment horizontal="left" vertical="top" wrapText="1"/>
    </xf>
    <xf numFmtId="0" fontId="20" fillId="0" borderId="15" xfId="73" applyFont="1" applyBorder="1" applyAlignment="1">
      <alignment horizontal="left" vertical="center" wrapText="1"/>
    </xf>
    <xf numFmtId="0" fontId="20" fillId="0" borderId="18" xfId="73" applyFont="1" applyBorder="1" applyAlignment="1">
      <alignment horizontal="left" vertical="center" wrapText="1"/>
    </xf>
    <xf numFmtId="0" fontId="20" fillId="0" borderId="30" xfId="73" applyFont="1" applyBorder="1" applyAlignment="1">
      <alignment horizontal="left" vertical="center" wrapText="1"/>
    </xf>
    <xf numFmtId="0" fontId="20" fillId="0" borderId="19" xfId="73" applyFont="1" applyBorder="1" applyAlignment="1">
      <alignment horizontal="left" vertical="center" wrapText="1"/>
    </xf>
    <xf numFmtId="0" fontId="0" fillId="0" borderId="101" xfId="65" applyFont="1" applyBorder="1" applyAlignment="1">
      <alignment horizontal="left" vertical="top" wrapText="1"/>
    </xf>
    <xf numFmtId="0" fontId="0" fillId="0" borderId="65" xfId="65" applyFont="1" applyBorder="1" applyAlignment="1">
      <alignment horizontal="left" vertical="top" wrapText="1"/>
    </xf>
    <xf numFmtId="0" fontId="0" fillId="0" borderId="204" xfId="65" applyFont="1" applyBorder="1" applyAlignment="1">
      <alignment horizontal="left" vertical="top" wrapText="1"/>
    </xf>
    <xf numFmtId="0" fontId="0" fillId="0" borderId="172" xfId="65" applyFont="1" applyBorder="1" applyAlignment="1">
      <alignment horizontal="left" vertical="top" wrapText="1"/>
    </xf>
    <xf numFmtId="0" fontId="0" fillId="0" borderId="199" xfId="65" applyFont="1" applyBorder="1" applyAlignment="1">
      <alignment horizontal="left" vertical="top" wrapText="1"/>
    </xf>
    <xf numFmtId="0" fontId="0" fillId="0" borderId="102" xfId="65" applyFont="1" applyBorder="1" applyAlignment="1">
      <alignment horizontal="left" vertical="top" wrapText="1"/>
    </xf>
    <xf numFmtId="0" fontId="0" fillId="0" borderId="10" xfId="65" applyFont="1" applyBorder="1" applyAlignment="1">
      <alignment horizontal="left" vertical="top" wrapText="1"/>
    </xf>
    <xf numFmtId="0" fontId="0" fillId="0" borderId="200" xfId="65" applyFont="1" applyBorder="1" applyAlignment="1">
      <alignment horizontal="left" vertical="top" wrapText="1"/>
    </xf>
    <xf numFmtId="0" fontId="20" fillId="38" borderId="26" xfId="73" applyFont="1" applyFill="1" applyBorder="1" applyAlignment="1">
      <alignment horizontal="center" vertical="center" textRotation="255" wrapText="1"/>
    </xf>
    <xf numFmtId="0" fontId="20" fillId="38" borderId="17" xfId="73" applyFont="1" applyFill="1" applyBorder="1" applyAlignment="1">
      <alignment horizontal="center" vertical="center" textRotation="255" wrapText="1"/>
    </xf>
    <xf numFmtId="0" fontId="12" fillId="38" borderId="18" xfId="69" applyFont="1" applyFill="1" applyBorder="1" applyAlignment="1">
      <alignment horizontal="center" vertical="center"/>
    </xf>
    <xf numFmtId="0" fontId="12" fillId="38" borderId="30" xfId="69" applyFont="1" applyFill="1" applyBorder="1" applyAlignment="1">
      <alignment horizontal="center" vertical="center"/>
    </xf>
    <xf numFmtId="0" fontId="0" fillId="38" borderId="26" xfId="69" applyFont="1" applyFill="1" applyBorder="1" applyAlignment="1">
      <alignment horizontal="center" vertical="center"/>
    </xf>
    <xf numFmtId="0" fontId="0" fillId="38" borderId="17" xfId="69" applyFont="1" applyFill="1" applyBorder="1" applyAlignment="1">
      <alignment horizontal="center" vertical="center"/>
    </xf>
    <xf numFmtId="0" fontId="20" fillId="38" borderId="26" xfId="73" applyFont="1" applyFill="1" applyBorder="1" applyAlignment="1">
      <alignment horizontal="center" vertical="center" wrapText="1"/>
    </xf>
    <xf numFmtId="0" fontId="20" fillId="38" borderId="17" xfId="73" applyFont="1" applyFill="1" applyBorder="1" applyAlignment="1">
      <alignment horizontal="center" vertical="center" wrapText="1"/>
    </xf>
    <xf numFmtId="0" fontId="20" fillId="38" borderId="26" xfId="69" applyFont="1" applyFill="1" applyBorder="1" applyAlignment="1">
      <alignment horizontal="center" vertical="center"/>
    </xf>
    <xf numFmtId="0" fontId="20" fillId="38" borderId="17" xfId="69" applyFont="1" applyFill="1" applyBorder="1" applyAlignment="1">
      <alignment horizontal="center" vertical="center"/>
    </xf>
    <xf numFmtId="0" fontId="12" fillId="38" borderId="26" xfId="69" applyFont="1" applyFill="1" applyBorder="1" applyAlignment="1">
      <alignment horizontal="center" vertical="center" textRotation="255"/>
    </xf>
    <xf numFmtId="0" fontId="12" fillId="38" borderId="17" xfId="69" applyFont="1" applyFill="1" applyBorder="1" applyAlignment="1">
      <alignment horizontal="center" vertical="center" textRotation="255"/>
    </xf>
    <xf numFmtId="0" fontId="16" fillId="38" borderId="0" xfId="69" applyFont="1" applyFill="1" applyAlignment="1">
      <alignment horizontal="left" vertical="top" wrapText="1"/>
    </xf>
    <xf numFmtId="0" fontId="16" fillId="38" borderId="0" xfId="69" applyFont="1" applyFill="1" applyAlignment="1">
      <alignment horizontal="left" vertical="top"/>
    </xf>
    <xf numFmtId="0" fontId="20" fillId="38" borderId="60" xfId="73" applyFont="1" applyFill="1" applyBorder="1" applyAlignment="1">
      <alignment horizontal="center" vertical="center" wrapText="1"/>
    </xf>
    <xf numFmtId="0" fontId="23" fillId="38" borderId="0" xfId="73" applyFont="1" applyFill="1" applyAlignment="1">
      <alignment horizontal="left" vertical="center"/>
    </xf>
    <xf numFmtId="0" fontId="23" fillId="38" borderId="16" xfId="73" applyFont="1" applyFill="1" applyBorder="1" applyAlignment="1">
      <alignment horizontal="left" vertical="center"/>
    </xf>
    <xf numFmtId="31" fontId="0" fillId="38" borderId="15" xfId="73" applyNumberFormat="1" applyFont="1" applyFill="1" applyBorder="1" applyAlignment="1">
      <alignment horizontal="left" vertical="center" shrinkToFit="1"/>
    </xf>
    <xf numFmtId="0" fontId="8" fillId="38" borderId="15" xfId="73" applyFill="1" applyBorder="1" applyAlignment="1">
      <alignment horizontal="left" vertical="center" shrinkToFit="1"/>
    </xf>
    <xf numFmtId="0" fontId="20" fillId="38" borderId="15" xfId="73" applyFont="1" applyFill="1" applyBorder="1" applyAlignment="1">
      <alignment horizontal="left" vertical="center" wrapText="1"/>
    </xf>
    <xf numFmtId="0" fontId="0" fillId="38" borderId="0" xfId="0" applyFill="1" applyAlignment="1">
      <alignment horizontal="left" vertical="top" wrapText="1"/>
    </xf>
    <xf numFmtId="0" fontId="20" fillId="38" borderId="18" xfId="73" applyFont="1" applyFill="1" applyBorder="1" applyAlignment="1">
      <alignment horizontal="left" vertical="center" wrapText="1"/>
    </xf>
    <xf numFmtId="0" fontId="20" fillId="38" borderId="30" xfId="73" applyFont="1" applyFill="1" applyBorder="1" applyAlignment="1">
      <alignment horizontal="left" vertical="center" wrapText="1"/>
    </xf>
    <xf numFmtId="0" fontId="20" fillId="38" borderId="19" xfId="73" applyFont="1" applyFill="1" applyBorder="1" applyAlignment="1">
      <alignment horizontal="left" vertical="center" wrapText="1"/>
    </xf>
    <xf numFmtId="0" fontId="12" fillId="38" borderId="0" xfId="69" applyFont="1" applyFill="1" applyAlignment="1">
      <alignment horizontal="left" vertical="top" wrapText="1"/>
    </xf>
    <xf numFmtId="0" fontId="25" fillId="0" borderId="26" xfId="0" applyFont="1" applyBorder="1" applyAlignment="1">
      <alignment horizontal="left" vertical="center" wrapText="1"/>
    </xf>
    <xf numFmtId="0" fontId="25" fillId="0" borderId="27" xfId="0" applyFont="1" applyBorder="1" applyAlignment="1">
      <alignment horizontal="left" vertical="center" wrapText="1"/>
    </xf>
    <xf numFmtId="0" fontId="25" fillId="0" borderId="17" xfId="0" applyFont="1" applyBorder="1" applyAlignment="1">
      <alignment horizontal="left" vertical="center" wrapText="1"/>
    </xf>
    <xf numFmtId="0" fontId="117" fillId="0" borderId="26" xfId="0" applyFont="1" applyBorder="1" applyAlignment="1">
      <alignment horizontal="left" vertical="top" wrapText="1"/>
    </xf>
    <xf numFmtId="0" fontId="117" fillId="0" borderId="27" xfId="0" applyFont="1" applyBorder="1" applyAlignment="1">
      <alignment horizontal="left" vertical="top" wrapText="1"/>
    </xf>
    <xf numFmtId="0" fontId="117" fillId="0" borderId="373" xfId="0" applyFont="1" applyBorder="1" applyAlignment="1">
      <alignment horizontal="left" vertical="top" wrapText="1"/>
    </xf>
    <xf numFmtId="0" fontId="0" fillId="0" borderId="26" xfId="0"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8" fillId="0" borderId="15" xfId="0" applyFont="1" applyBorder="1" applyAlignment="1">
      <alignment horizontal="center" vertical="center" wrapText="1"/>
    </xf>
    <xf numFmtId="0" fontId="20" fillId="0" borderId="26" xfId="0" applyFont="1" applyBorder="1" applyAlignment="1">
      <alignment horizontal="left" vertical="center" wrapText="1"/>
    </xf>
    <xf numFmtId="0" fontId="20" fillId="0" borderId="17" xfId="0" applyFont="1" applyBorder="1" applyAlignment="1">
      <alignment horizontal="left" vertical="center" wrapText="1"/>
    </xf>
    <xf numFmtId="0" fontId="20" fillId="0" borderId="27" xfId="0" applyFont="1" applyBorder="1" applyAlignment="1">
      <alignment horizontal="left" vertical="center" wrapText="1"/>
    </xf>
    <xf numFmtId="0" fontId="8" fillId="0" borderId="26" xfId="0" applyFont="1" applyBorder="1" applyAlignment="1">
      <alignment horizontal="left" vertical="center" wrapText="1"/>
    </xf>
    <xf numFmtId="0" fontId="8" fillId="0" borderId="17" xfId="0" applyFont="1" applyBorder="1" applyAlignment="1">
      <alignment horizontal="left"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5" xfId="0" applyFont="1" applyBorder="1" applyAlignment="1">
      <alignment horizontal="left" vertical="center" wrapText="1"/>
    </xf>
    <xf numFmtId="0" fontId="20" fillId="0" borderId="161" xfId="0" applyFont="1" applyBorder="1" applyAlignment="1">
      <alignment horizontal="left" vertical="center" wrapText="1"/>
    </xf>
    <xf numFmtId="0" fontId="20" fillId="0" borderId="23" xfId="0" applyFont="1" applyBorder="1" applyAlignment="1">
      <alignment horizontal="left" vertical="center" wrapText="1"/>
    </xf>
    <xf numFmtId="0" fontId="20" fillId="0" borderId="31" xfId="0" applyFont="1" applyBorder="1" applyAlignment="1">
      <alignment horizontal="left" vertical="top" wrapText="1"/>
    </xf>
    <xf numFmtId="0" fontId="20" fillId="0" borderId="27" xfId="0" applyFont="1" applyBorder="1" applyAlignment="1">
      <alignment horizontal="left" vertical="top" wrapText="1"/>
    </xf>
    <xf numFmtId="0" fontId="8" fillId="0" borderId="33" xfId="0" applyFont="1" applyBorder="1" applyAlignment="1">
      <alignment horizontal="left" vertical="top" wrapText="1"/>
    </xf>
    <xf numFmtId="0" fontId="118" fillId="0" borderId="26" xfId="0" applyFont="1" applyBorder="1" applyAlignment="1">
      <alignment horizontal="left" vertical="top" wrapText="1"/>
    </xf>
    <xf numFmtId="0" fontId="118" fillId="0" borderId="27" xfId="0" applyFont="1" applyBorder="1" applyAlignment="1">
      <alignment horizontal="left" vertical="top" wrapText="1"/>
    </xf>
    <xf numFmtId="0" fontId="118" fillId="0" borderId="17" xfId="0" applyFont="1" applyBorder="1" applyAlignment="1">
      <alignment horizontal="left" vertical="top" wrapText="1"/>
    </xf>
    <xf numFmtId="0" fontId="20" fillId="0" borderId="68" xfId="0" applyFont="1" applyBorder="1" applyAlignment="1">
      <alignment horizontal="left" vertical="top" wrapText="1"/>
    </xf>
    <xf numFmtId="0" fontId="20" fillId="0" borderId="0" xfId="0" applyFont="1" applyAlignment="1">
      <alignment horizontal="left" vertical="top" wrapText="1"/>
    </xf>
    <xf numFmtId="0" fontId="20" fillId="0" borderId="159" xfId="0" applyFont="1" applyBorder="1" applyAlignment="1">
      <alignment horizontal="left" vertical="top" wrapText="1"/>
    </xf>
    <xf numFmtId="0" fontId="20" fillId="0" borderId="33" xfId="0" applyFont="1" applyBorder="1" applyAlignment="1">
      <alignment horizontal="left" vertical="top" wrapText="1"/>
    </xf>
    <xf numFmtId="0" fontId="20" fillId="0" borderId="90"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91" xfId="0" applyFont="1" applyBorder="1" applyAlignment="1">
      <alignment horizontal="center" vertical="center" wrapText="1"/>
    </xf>
    <xf numFmtId="0" fontId="20" fillId="0" borderId="26" xfId="0" applyFont="1" applyBorder="1" applyAlignment="1">
      <alignment horizontal="left" vertical="top" wrapText="1"/>
    </xf>
    <xf numFmtId="0" fontId="20" fillId="0" borderId="110" xfId="0" applyFont="1" applyBorder="1" applyAlignment="1">
      <alignment horizontal="left" vertical="top" wrapText="1"/>
    </xf>
    <xf numFmtId="0" fontId="20" fillId="0" borderId="17" xfId="0" applyFont="1" applyBorder="1" applyAlignment="1">
      <alignment horizontal="left" vertical="top" wrapText="1"/>
    </xf>
    <xf numFmtId="0" fontId="20" fillId="0" borderId="26" xfId="0" applyFont="1" applyBorder="1" applyAlignment="1">
      <alignment horizontal="center" vertical="top" wrapText="1"/>
    </xf>
    <xf numFmtId="0" fontId="20" fillId="0" borderId="27" xfId="0" applyFont="1" applyBorder="1" applyAlignment="1">
      <alignment horizontal="center" vertical="top" wrapText="1"/>
    </xf>
    <xf numFmtId="0" fontId="20" fillId="0" borderId="17" xfId="0" applyFont="1" applyBorder="1" applyAlignment="1">
      <alignment horizontal="center" vertical="top" wrapText="1"/>
    </xf>
    <xf numFmtId="0" fontId="20" fillId="0" borderId="151" xfId="0" applyFont="1" applyBorder="1" applyAlignment="1">
      <alignment horizontal="center" vertical="center" wrapText="1"/>
    </xf>
    <xf numFmtId="0" fontId="20" fillId="0" borderId="149" xfId="0" applyFont="1" applyBorder="1" applyAlignment="1">
      <alignment horizontal="center" vertical="center" wrapText="1"/>
    </xf>
    <xf numFmtId="0" fontId="20" fillId="0" borderId="152" xfId="0" applyFont="1" applyBorder="1" applyAlignment="1">
      <alignment horizontal="center" vertical="center" wrapText="1"/>
    </xf>
    <xf numFmtId="0" fontId="12" fillId="0" borderId="106" xfId="0" applyFont="1" applyBorder="1" applyAlignment="1">
      <alignment horizontal="center" vertical="center" wrapText="1"/>
    </xf>
    <xf numFmtId="0" fontId="12" fillId="0" borderId="28" xfId="0" applyFont="1" applyBorder="1" applyAlignment="1">
      <alignment horizontal="center" vertical="center" wrapText="1"/>
    </xf>
    <xf numFmtId="0" fontId="8" fillId="0" borderId="31" xfId="0" applyFont="1" applyBorder="1" applyAlignment="1">
      <alignment horizontal="left" vertical="center" wrapText="1"/>
    </xf>
    <xf numFmtId="0" fontId="8" fillId="0" borderId="33" xfId="0" applyFont="1" applyBorder="1" applyAlignment="1">
      <alignment horizontal="left" vertical="center" wrapText="1"/>
    </xf>
    <xf numFmtId="0" fontId="0" fillId="0" borderId="31" xfId="0" applyBorder="1" applyAlignment="1">
      <alignment horizontal="left" vertical="center" wrapText="1"/>
    </xf>
    <xf numFmtId="31" fontId="34" fillId="0" borderId="0" xfId="53" applyNumberFormat="1" applyFont="1" applyAlignment="1">
      <alignment horizontal="left" vertical="top" wrapText="1"/>
    </xf>
    <xf numFmtId="0" fontId="12" fillId="0" borderId="26" xfId="0" applyFont="1" applyBorder="1" applyAlignment="1">
      <alignment horizontal="center" vertical="center" wrapText="1"/>
    </xf>
    <xf numFmtId="0" fontId="12" fillId="0" borderId="145" xfId="0" applyFont="1" applyBorder="1" applyAlignment="1">
      <alignment horizontal="center" vertical="center" wrapText="1"/>
    </xf>
    <xf numFmtId="0" fontId="12" fillId="0" borderId="30"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vertical="top" wrapText="1"/>
    </xf>
    <xf numFmtId="0" fontId="20" fillId="38" borderId="112" xfId="0" applyFont="1" applyFill="1" applyBorder="1" applyAlignment="1">
      <alignment horizontal="center" vertical="center" wrapText="1"/>
    </xf>
    <xf numFmtId="0" fontId="20" fillId="38" borderId="27" xfId="0" applyFont="1" applyFill="1" applyBorder="1" applyAlignment="1">
      <alignment horizontal="center" vertical="center" wrapText="1"/>
    </xf>
    <xf numFmtId="0" fontId="20" fillId="38" borderId="110" xfId="0" applyFont="1" applyFill="1" applyBorder="1" applyAlignment="1">
      <alignment horizontal="center" vertical="center" wrapText="1"/>
    </xf>
    <xf numFmtId="0" fontId="20" fillId="0" borderId="32" xfId="0" applyFont="1" applyBorder="1" applyAlignment="1">
      <alignment horizontal="left" vertical="top" wrapText="1"/>
    </xf>
    <xf numFmtId="0" fontId="20" fillId="0" borderId="107"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106" xfId="0" applyFont="1" applyBorder="1" applyAlignment="1">
      <alignment horizontal="left" vertical="top" wrapText="1"/>
    </xf>
    <xf numFmtId="0" fontId="20" fillId="0" borderId="29" xfId="0" applyFont="1" applyBorder="1" applyAlignment="1">
      <alignment horizontal="left" vertical="top" wrapText="1"/>
    </xf>
    <xf numFmtId="0" fontId="20" fillId="0" borderId="15" xfId="0" applyFont="1" applyBorder="1" applyAlignment="1">
      <alignment horizontal="center" vertical="center"/>
    </xf>
    <xf numFmtId="0" fontId="8" fillId="0" borderId="27" xfId="0" applyFont="1" applyBorder="1" applyAlignment="1">
      <alignment horizontal="center" vertical="top" wrapText="1"/>
    </xf>
    <xf numFmtId="0" fontId="8" fillId="0" borderId="17" xfId="0" applyFont="1" applyBorder="1" applyAlignment="1">
      <alignment horizontal="center" vertical="top" wrapText="1"/>
    </xf>
    <xf numFmtId="0" fontId="32" fillId="0" borderId="0" xfId="0" applyFont="1" applyAlignment="1">
      <alignment horizontal="justify" vertical="top" wrapText="1"/>
    </xf>
    <xf numFmtId="0" fontId="12" fillId="0" borderId="153" xfId="0" applyFont="1" applyBorder="1" applyAlignment="1">
      <alignment horizontal="center" vertical="top" wrapText="1"/>
    </xf>
    <xf numFmtId="0" fontId="12" fillId="0" borderId="106" xfId="0" applyFont="1" applyBorder="1" applyAlignment="1">
      <alignment horizontal="center" vertical="top" wrapText="1"/>
    </xf>
    <xf numFmtId="0" fontId="11" fillId="0" borderId="153" xfId="0" applyFont="1" applyBorder="1" applyAlignment="1">
      <alignment horizontal="center" vertical="center" wrapText="1"/>
    </xf>
    <xf numFmtId="0" fontId="11" fillId="0" borderId="10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9" xfId="0" applyFont="1" applyBorder="1" applyAlignment="1">
      <alignment horizontal="center" vertical="center" wrapText="1"/>
    </xf>
    <xf numFmtId="0" fontId="20" fillId="0" borderId="110" xfId="0" applyFont="1" applyBorder="1" applyAlignment="1">
      <alignment horizontal="left" vertical="center" wrapText="1"/>
    </xf>
    <xf numFmtId="0" fontId="20" fillId="0" borderId="32" xfId="0" applyFont="1" applyBorder="1" applyAlignment="1">
      <alignment horizontal="left" vertical="center" wrapText="1"/>
    </xf>
    <xf numFmtId="0" fontId="20" fillId="0" borderId="112" xfId="0" applyFont="1" applyBorder="1" applyAlignment="1">
      <alignment horizontal="left" vertical="center" wrapText="1"/>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20" fillId="0" borderId="373" xfId="0" applyFont="1" applyBorder="1" applyAlignment="1">
      <alignment horizontal="left" vertical="center" wrapText="1"/>
    </xf>
    <xf numFmtId="0" fontId="20" fillId="0" borderId="26" xfId="0" applyFont="1" applyBorder="1" applyAlignment="1">
      <alignment horizontal="justify" vertical="center" wrapText="1"/>
    </xf>
    <xf numFmtId="0" fontId="20" fillId="0" borderId="27" xfId="0" applyFont="1" applyBorder="1" applyAlignment="1">
      <alignment horizontal="justify" vertical="center" wrapText="1"/>
    </xf>
    <xf numFmtId="0" fontId="20" fillId="0" borderId="17" xfId="0" applyFont="1" applyBorder="1" applyAlignment="1">
      <alignment horizontal="justify" vertical="center" wrapText="1"/>
    </xf>
    <xf numFmtId="0" fontId="25" fillId="0" borderId="26" xfId="0" applyFont="1" applyBorder="1" applyAlignment="1">
      <alignment horizontal="left" vertical="top" wrapText="1"/>
    </xf>
    <xf numFmtId="0" fontId="25" fillId="0" borderId="27" xfId="0" applyFont="1" applyBorder="1" applyAlignment="1">
      <alignment horizontal="left" vertical="top" wrapText="1"/>
    </xf>
    <xf numFmtId="0" fontId="25" fillId="0" borderId="17" xfId="0" applyFont="1" applyBorder="1">
      <alignment vertical="center"/>
    </xf>
    <xf numFmtId="0" fontId="8" fillId="0" borderId="17" xfId="0" applyFont="1" applyBorder="1" applyAlignment="1">
      <alignment horizontal="left" vertical="top"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7" xfId="0" applyFont="1" applyBorder="1" applyAlignment="1">
      <alignment horizontal="center" vertical="center" wrapText="1"/>
    </xf>
    <xf numFmtId="0" fontId="25" fillId="0" borderId="31" xfId="0" applyFont="1" applyBorder="1" applyAlignment="1">
      <alignment horizontal="left" vertical="top" wrapText="1"/>
    </xf>
    <xf numFmtId="0" fontId="25" fillId="0" borderId="32" xfId="0" applyFont="1" applyBorder="1" applyAlignment="1">
      <alignment horizontal="left" vertical="top" wrapText="1"/>
    </xf>
    <xf numFmtId="0" fontId="8" fillId="0" borderId="27" xfId="0" applyFont="1" applyBorder="1" applyAlignment="1">
      <alignment horizontal="left" vertical="center" wrapText="1"/>
    </xf>
    <xf numFmtId="0" fontId="8" fillId="0" borderId="27" xfId="0" applyFont="1" applyBorder="1" applyAlignment="1">
      <alignment horizontal="left" vertical="top" wrapText="1"/>
    </xf>
    <xf numFmtId="0" fontId="8" fillId="0" borderId="110" xfId="0" applyFont="1" applyBorder="1" applyAlignment="1">
      <alignment horizontal="left" vertical="top" wrapText="1"/>
    </xf>
    <xf numFmtId="0" fontId="24" fillId="0" borderId="31" xfId="0" applyFont="1" applyBorder="1" applyAlignment="1">
      <alignment horizontal="left" vertical="top" wrapText="1"/>
    </xf>
    <xf numFmtId="0" fontId="24" fillId="0" borderId="33" xfId="0" applyFont="1" applyBorder="1" applyAlignment="1">
      <alignment horizontal="left" vertical="top" wrapText="1"/>
    </xf>
    <xf numFmtId="0" fontId="25" fillId="0" borderId="33" xfId="0" applyFont="1" applyBorder="1">
      <alignment vertical="center"/>
    </xf>
    <xf numFmtId="0" fontId="24" fillId="0" borderId="287" xfId="45" applyFont="1" applyBorder="1" applyAlignment="1">
      <alignment vertical="center" wrapText="1"/>
    </xf>
    <xf numFmtId="0" fontId="24" fillId="0" borderId="288" xfId="45" applyFont="1" applyBorder="1" applyAlignment="1">
      <alignment vertical="center" wrapText="1"/>
    </xf>
    <xf numFmtId="0" fontId="24" fillId="0" borderId="285" xfId="45" applyFont="1" applyBorder="1" applyAlignment="1">
      <alignment vertical="center" wrapText="1"/>
    </xf>
    <xf numFmtId="0" fontId="24" fillId="0" borderId="286" xfId="45" applyFont="1" applyBorder="1" applyAlignment="1">
      <alignment vertical="center" wrapText="1"/>
    </xf>
    <xf numFmtId="0" fontId="20" fillId="0" borderId="112" xfId="0" applyFont="1" applyBorder="1" applyAlignment="1">
      <alignment horizontal="left" vertical="top" wrapText="1"/>
    </xf>
    <xf numFmtId="0" fontId="24" fillId="0" borderId="285" xfId="45" applyFont="1" applyBorder="1" applyAlignment="1">
      <alignment horizontal="center" vertical="center" wrapText="1"/>
    </xf>
    <xf numFmtId="0" fontId="24" fillId="0" borderId="286" xfId="45" applyFont="1" applyBorder="1" applyAlignment="1">
      <alignment horizontal="center" vertical="center" wrapText="1"/>
    </xf>
    <xf numFmtId="0" fontId="8" fillId="0" borderId="340" xfId="0" applyFont="1" applyBorder="1" applyAlignment="1">
      <alignment horizontal="center" vertical="center"/>
    </xf>
    <xf numFmtId="0" fontId="24" fillId="0" borderId="26" xfId="0" applyFont="1" applyBorder="1" applyAlignment="1">
      <alignment horizontal="left" vertical="top" wrapText="1"/>
    </xf>
    <xf numFmtId="0" fontId="24" fillId="0" borderId="17" xfId="0" applyFont="1" applyBorder="1" applyAlignment="1">
      <alignment horizontal="left" vertical="top" wrapText="1"/>
    </xf>
    <xf numFmtId="0" fontId="8" fillId="0" borderId="15" xfId="0" applyFont="1" applyBorder="1" applyAlignment="1">
      <alignment horizontal="left" vertical="center" wrapText="1"/>
    </xf>
    <xf numFmtId="0" fontId="8" fillId="0" borderId="26" xfId="0" applyFont="1" applyBorder="1" applyAlignment="1">
      <alignment horizontal="left" vertical="top" wrapText="1"/>
    </xf>
    <xf numFmtId="0" fontId="181" fillId="0" borderId="0" xfId="79" applyFont="1" applyAlignment="1">
      <alignment horizontal="center" vertical="center"/>
    </xf>
    <xf numFmtId="0" fontId="4" fillId="0" borderId="202" xfId="79" applyBorder="1" applyAlignment="1">
      <alignment horizontal="center" vertical="center"/>
    </xf>
    <xf numFmtId="0" fontId="4" fillId="0" borderId="198" xfId="79" applyBorder="1" applyAlignment="1">
      <alignment horizontal="center" vertical="center"/>
    </xf>
    <xf numFmtId="0" fontId="4" fillId="0" borderId="120" xfId="79" applyBorder="1" applyAlignment="1">
      <alignment horizontal="center" vertical="center"/>
    </xf>
    <xf numFmtId="0" fontId="4" fillId="0" borderId="145" xfId="79" applyBorder="1" applyAlignment="1">
      <alignment horizontal="center" vertical="center"/>
    </xf>
    <xf numFmtId="0" fontId="4" fillId="0" borderId="193" xfId="79" applyBorder="1" applyAlignment="1">
      <alignment horizontal="center" vertical="center"/>
    </xf>
    <xf numFmtId="0" fontId="4" fillId="0" borderId="191" xfId="79" applyBorder="1" applyAlignment="1">
      <alignment horizontal="center" vertical="center"/>
    </xf>
    <xf numFmtId="0" fontId="4" fillId="0" borderId="324" xfId="79" applyBorder="1" applyAlignment="1">
      <alignment horizontal="center" vertical="center"/>
    </xf>
    <xf numFmtId="0" fontId="4" fillId="0" borderId="10" xfId="79" applyBorder="1" applyAlignment="1">
      <alignment horizontal="left" vertical="top"/>
    </xf>
    <xf numFmtId="0" fontId="4" fillId="0" borderId="200" xfId="79" applyBorder="1" applyAlignment="1">
      <alignment horizontal="left" vertical="top"/>
    </xf>
    <xf numFmtId="0" fontId="4" fillId="0" borderId="152" xfId="79" applyBorder="1" applyAlignment="1">
      <alignment horizontal="left" vertical="center"/>
    </xf>
    <xf numFmtId="0" fontId="4" fillId="0" borderId="148" xfId="79" applyBorder="1" applyAlignment="1">
      <alignment horizontal="left" vertical="center"/>
    </xf>
    <xf numFmtId="0" fontId="4" fillId="0" borderId="12" xfId="79" applyBorder="1" applyAlignment="1">
      <alignment horizontal="left" vertical="center"/>
    </xf>
    <xf numFmtId="0" fontId="4" fillId="0" borderId="151" xfId="79" applyBorder="1" applyAlignment="1">
      <alignment horizontal="left" vertical="center"/>
    </xf>
    <xf numFmtId="0" fontId="4" fillId="0" borderId="301" xfId="79" applyBorder="1" applyAlignment="1">
      <alignment horizontal="left" vertical="center"/>
    </xf>
    <xf numFmtId="0" fontId="4" fillId="0" borderId="65" xfId="79" applyBorder="1" applyAlignment="1">
      <alignment horizontal="left"/>
    </xf>
    <xf numFmtId="0" fontId="4" fillId="0" borderId="204" xfId="79" applyBorder="1" applyAlignment="1">
      <alignment horizontal="left"/>
    </xf>
    <xf numFmtId="0" fontId="4" fillId="0" borderId="0" xfId="79" applyAlignment="1">
      <alignment horizontal="left" vertical="center"/>
    </xf>
    <xf numFmtId="0" fontId="4" fillId="0" borderId="199" xfId="79" applyBorder="1" applyAlignment="1">
      <alignment horizontal="left" vertical="center"/>
    </xf>
    <xf numFmtId="0" fontId="38" fillId="0" borderId="60" xfId="80" applyFont="1" applyBorder="1" applyAlignment="1">
      <alignment horizontal="center" vertical="center"/>
    </xf>
    <xf numFmtId="0" fontId="38" fillId="0" borderId="0" xfId="80" applyFont="1" applyAlignment="1">
      <alignment horizontal="center" vertical="center"/>
    </xf>
    <xf numFmtId="0" fontId="38" fillId="0" borderId="16" xfId="80" applyFont="1" applyBorder="1" applyAlignment="1">
      <alignment horizontal="center" vertical="center"/>
    </xf>
    <xf numFmtId="189" fontId="38" fillId="0" borderId="0" xfId="80" applyNumberFormat="1" applyFont="1" applyAlignment="1">
      <alignment horizontal="center" vertical="center"/>
    </xf>
    <xf numFmtId="0" fontId="38" fillId="0" borderId="15" xfId="80" applyFont="1" applyBorder="1" applyAlignment="1">
      <alignment horizontal="left" vertical="center"/>
    </xf>
    <xf numFmtId="0" fontId="67" fillId="0" borderId="15" xfId="80" applyFont="1" applyBorder="1" applyAlignment="1">
      <alignment horizontal="left" vertical="center"/>
    </xf>
    <xf numFmtId="0" fontId="8" fillId="0" borderId="15" xfId="80" applyFont="1" applyBorder="1" applyAlignment="1">
      <alignment horizontal="left" vertical="center"/>
    </xf>
    <xf numFmtId="0" fontId="69" fillId="0" borderId="18" xfId="80" applyFont="1" applyBorder="1" applyAlignment="1">
      <alignment horizontal="left" vertical="center"/>
    </xf>
    <xf numFmtId="0" fontId="69" fillId="0" borderId="30" xfId="80" applyFont="1" applyBorder="1" applyAlignment="1">
      <alignment horizontal="left" vertical="center"/>
    </xf>
    <xf numFmtId="0" fontId="38" fillId="0" borderId="15" xfId="80" applyFont="1" applyBorder="1" applyAlignment="1">
      <alignment horizontal="center" vertical="center"/>
    </xf>
    <xf numFmtId="0" fontId="69" fillId="0" borderId="26" xfId="80" applyFont="1" applyBorder="1" applyAlignment="1">
      <alignment horizontal="center" vertical="center"/>
    </xf>
    <xf numFmtId="0" fontId="69" fillId="0" borderId="17" xfId="80" applyFont="1" applyBorder="1" applyAlignment="1">
      <alignment horizontal="center" vertical="center"/>
    </xf>
    <xf numFmtId="0" fontId="69" fillId="0" borderId="153" xfId="80" applyFont="1" applyBorder="1" applyAlignment="1">
      <alignment horizontal="center" vertical="center" wrapText="1"/>
    </xf>
    <xf numFmtId="0" fontId="69" fillId="0" borderId="28" xfId="80" applyFont="1" applyBorder="1" applyAlignment="1">
      <alignment horizontal="center" vertical="center" wrapText="1"/>
    </xf>
    <xf numFmtId="0" fontId="69" fillId="0" borderId="22" xfId="80" applyFont="1" applyBorder="1" applyAlignment="1">
      <alignment horizontal="center" vertical="center" wrapText="1"/>
    </xf>
    <xf numFmtId="0" fontId="69" fillId="0" borderId="24" xfId="80" applyFont="1" applyBorder="1" applyAlignment="1">
      <alignment horizontal="center" vertical="center" wrapText="1"/>
    </xf>
    <xf numFmtId="0" fontId="69" fillId="0" borderId="26" xfId="80" applyFont="1" applyBorder="1" applyAlignment="1">
      <alignment horizontal="center" vertical="center" wrapText="1"/>
    </xf>
    <xf numFmtId="0" fontId="69" fillId="0" borderId="17" xfId="80" applyFont="1" applyBorder="1" applyAlignment="1">
      <alignment horizontal="center" vertical="center" wrapText="1"/>
    </xf>
    <xf numFmtId="49" fontId="69" fillId="0" borderId="26" xfId="80" applyNumberFormat="1" applyFont="1" applyBorder="1" applyAlignment="1">
      <alignment horizontal="center" vertical="center" wrapText="1"/>
    </xf>
    <xf numFmtId="49" fontId="69" fillId="0" borderId="17" xfId="80" applyNumberFormat="1" applyFont="1" applyBorder="1" applyAlignment="1">
      <alignment horizontal="center" vertical="center" wrapText="1"/>
    </xf>
    <xf numFmtId="0" fontId="69" fillId="0" borderId="26" xfId="80" applyFont="1" applyBorder="1" applyAlignment="1">
      <alignment horizontal="left" vertical="center" wrapText="1"/>
    </xf>
    <xf numFmtId="0" fontId="69" fillId="0" borderId="17" xfId="80" applyFont="1" applyBorder="1" applyAlignment="1">
      <alignment horizontal="left" vertical="center" wrapText="1"/>
    </xf>
    <xf numFmtId="49" fontId="69" fillId="0" borderId="26" xfId="80" applyNumberFormat="1" applyFont="1" applyBorder="1" applyAlignment="1">
      <alignment horizontal="center" vertical="center"/>
    </xf>
    <xf numFmtId="49" fontId="69" fillId="0" borderId="17" xfId="80" applyNumberFormat="1" applyFont="1" applyBorder="1" applyAlignment="1">
      <alignment horizontal="center" vertical="center"/>
    </xf>
    <xf numFmtId="0" fontId="38" fillId="0" borderId="0" xfId="80" applyFont="1" applyAlignment="1">
      <alignment horizontal="left" vertical="center"/>
    </xf>
    <xf numFmtId="0" fontId="38" fillId="0" borderId="0" xfId="80" applyFont="1" applyAlignment="1">
      <alignment horizontal="left" vertical="center" wrapText="1"/>
    </xf>
    <xf numFmtId="0" fontId="0" fillId="35" borderId="78" xfId="63" applyFont="1" applyFill="1" applyBorder="1" applyAlignment="1">
      <alignment horizontal="center" vertical="center" textRotation="255" shrinkToFit="1"/>
    </xf>
    <xf numFmtId="0" fontId="8" fillId="35" borderId="78" xfId="63" applyFill="1" applyBorder="1" applyAlignment="1">
      <alignment horizontal="center" vertical="center" textRotation="255" shrinkToFit="1"/>
    </xf>
    <xf numFmtId="0" fontId="75" fillId="24" borderId="101" xfId="63" applyFont="1" applyFill="1" applyBorder="1" applyAlignment="1">
      <alignment horizontal="left"/>
    </xf>
    <xf numFmtId="0" fontId="75" fillId="24" borderId="65" xfId="63" applyFont="1" applyFill="1" applyBorder="1" applyAlignment="1">
      <alignment horizontal="left"/>
    </xf>
    <xf numFmtId="0" fontId="75" fillId="24" borderId="299" xfId="63" applyFont="1" applyFill="1" applyBorder="1" applyAlignment="1">
      <alignment horizontal="left"/>
    </xf>
    <xf numFmtId="0" fontId="24" fillId="24" borderId="202" xfId="63" applyFont="1" applyFill="1" applyBorder="1" applyAlignment="1">
      <alignment horizontal="center" vertical="center" wrapText="1"/>
    </xf>
    <xf numFmtId="0" fontId="24" fillId="24" borderId="23" xfId="63" applyFont="1" applyFill="1" applyBorder="1" applyAlignment="1">
      <alignment horizontal="center" vertical="center" wrapText="1"/>
    </xf>
    <xf numFmtId="0" fontId="20" fillId="35" borderId="291" xfId="63" applyFont="1" applyFill="1" applyBorder="1" applyAlignment="1">
      <alignment horizontal="left" vertical="top" wrapText="1"/>
    </xf>
    <xf numFmtId="0" fontId="20" fillId="35" borderId="65" xfId="63" applyFont="1" applyFill="1" applyBorder="1" applyAlignment="1">
      <alignment horizontal="left" vertical="top" wrapText="1"/>
    </xf>
    <xf numFmtId="0" fontId="20" fillId="35" borderId="204" xfId="63" applyFont="1" applyFill="1" applyBorder="1" applyAlignment="1">
      <alignment horizontal="left" vertical="top" wrapText="1"/>
    </xf>
    <xf numFmtId="0" fontId="20" fillId="35" borderId="355" xfId="63" applyFont="1" applyFill="1" applyBorder="1" applyAlignment="1">
      <alignment horizontal="left" vertical="top" wrapText="1"/>
    </xf>
    <xf numFmtId="0" fontId="20" fillId="35" borderId="356" xfId="63" applyFont="1" applyFill="1" applyBorder="1" applyAlignment="1">
      <alignment horizontal="left" vertical="top" wrapText="1"/>
    </xf>
    <xf numFmtId="0" fontId="20" fillId="35" borderId="358" xfId="63" applyFont="1" applyFill="1" applyBorder="1" applyAlignment="1">
      <alignment horizontal="left" vertical="top" wrapText="1"/>
    </xf>
    <xf numFmtId="0" fontId="20" fillId="24" borderId="161" xfId="63" applyFont="1" applyFill="1" applyBorder="1" applyAlignment="1">
      <alignment horizontal="center" vertical="center" wrapText="1"/>
    </xf>
    <xf numFmtId="0" fontId="20" fillId="35" borderId="60" xfId="63" applyFont="1" applyFill="1" applyBorder="1" applyAlignment="1">
      <alignment horizontal="left" vertical="top" wrapText="1"/>
    </xf>
    <xf numFmtId="0" fontId="20" fillId="35" borderId="0" xfId="63" applyFont="1" applyFill="1" applyAlignment="1">
      <alignment horizontal="left" vertical="top" wrapText="1"/>
    </xf>
    <xf numFmtId="0" fontId="20" fillId="35" borderId="199" xfId="63" applyFont="1" applyFill="1" applyBorder="1" applyAlignment="1">
      <alignment horizontal="left" vertical="top" wrapText="1"/>
    </xf>
    <xf numFmtId="0" fontId="9" fillId="35" borderId="121" xfId="49" applyFill="1" applyBorder="1" applyAlignment="1">
      <alignment horizontal="center" vertical="center" wrapText="1"/>
    </xf>
    <xf numFmtId="0" fontId="9" fillId="35" borderId="142" xfId="49" applyFill="1" applyBorder="1" applyAlignment="1">
      <alignment horizontal="center" vertical="center" wrapText="1"/>
    </xf>
    <xf numFmtId="0" fontId="59" fillId="35" borderId="153" xfId="49" applyFont="1" applyFill="1" applyBorder="1" applyAlignment="1">
      <alignment horizontal="left" vertical="top" wrapText="1"/>
    </xf>
    <xf numFmtId="0" fontId="59" fillId="35" borderId="106" xfId="49" applyFont="1" applyFill="1" applyBorder="1" applyAlignment="1">
      <alignment horizontal="left" vertical="top" wrapText="1"/>
    </xf>
    <xf numFmtId="0" fontId="59" fillId="35" borderId="290" xfId="49" applyFont="1" applyFill="1" applyBorder="1" applyAlignment="1">
      <alignment horizontal="left" vertical="top" wrapText="1"/>
    </xf>
    <xf numFmtId="0" fontId="59" fillId="35" borderId="60" xfId="49" applyFont="1" applyFill="1" applyBorder="1" applyAlignment="1">
      <alignment horizontal="left" vertical="top" wrapText="1"/>
    </xf>
    <xf numFmtId="0" fontId="59" fillId="35" borderId="0" xfId="49" applyFont="1" applyFill="1" applyAlignment="1">
      <alignment horizontal="left" vertical="top" wrapText="1"/>
    </xf>
    <xf numFmtId="0" fontId="59" fillId="35" borderId="199" xfId="49" applyFont="1" applyFill="1" applyBorder="1" applyAlignment="1">
      <alignment horizontal="left" vertical="top" wrapText="1"/>
    </xf>
    <xf numFmtId="0" fontId="59" fillId="35" borderId="22" xfId="49" applyFont="1" applyFill="1" applyBorder="1" applyAlignment="1">
      <alignment horizontal="left" vertical="top" wrapText="1"/>
    </xf>
    <xf numFmtId="0" fontId="59" fillId="35" borderId="29" xfId="49" applyFont="1" applyFill="1" applyBorder="1" applyAlignment="1">
      <alignment horizontal="left" vertical="top" wrapText="1"/>
    </xf>
    <xf numFmtId="0" fontId="59" fillId="35" borderId="237" xfId="49" applyFont="1" applyFill="1" applyBorder="1" applyAlignment="1">
      <alignment horizontal="left" vertical="top" wrapText="1"/>
    </xf>
    <xf numFmtId="0" fontId="20" fillId="35" borderId="153" xfId="49" applyFont="1" applyFill="1" applyBorder="1" applyAlignment="1">
      <alignment horizontal="left" vertical="top" wrapText="1"/>
    </xf>
    <xf numFmtId="0" fontId="20" fillId="35" borderId="106" xfId="49" applyFont="1" applyFill="1" applyBorder="1" applyAlignment="1">
      <alignment horizontal="left" vertical="top" wrapText="1"/>
    </xf>
    <xf numFmtId="0" fontId="20" fillId="35" borderId="290" xfId="49" applyFont="1" applyFill="1" applyBorder="1" applyAlignment="1">
      <alignment horizontal="left" vertical="top" wrapText="1"/>
    </xf>
    <xf numFmtId="0" fontId="20" fillId="35" borderId="60" xfId="49" applyFont="1" applyFill="1" applyBorder="1" applyAlignment="1">
      <alignment horizontal="left" vertical="top" wrapText="1"/>
    </xf>
    <xf numFmtId="0" fontId="20" fillId="35" borderId="0" xfId="49" applyFont="1" applyFill="1" applyAlignment="1">
      <alignment horizontal="left" vertical="top" wrapText="1"/>
    </xf>
    <xf numFmtId="0" fontId="20" fillId="35" borderId="199" xfId="49" applyFont="1" applyFill="1" applyBorder="1" applyAlignment="1">
      <alignment horizontal="left" vertical="top" wrapText="1"/>
    </xf>
    <xf numFmtId="0" fontId="20" fillId="35" borderId="22" xfId="49" applyFont="1" applyFill="1" applyBorder="1" applyAlignment="1">
      <alignment horizontal="left" vertical="top" wrapText="1"/>
    </xf>
    <xf numFmtId="0" fontId="20" fillId="35" borderId="29" xfId="49" applyFont="1" applyFill="1" applyBorder="1" applyAlignment="1">
      <alignment horizontal="left" vertical="top" wrapText="1"/>
    </xf>
    <xf numFmtId="0" fontId="20" fillId="35" borderId="237" xfId="49" applyFont="1" applyFill="1" applyBorder="1" applyAlignment="1">
      <alignment horizontal="left" vertical="top" wrapText="1"/>
    </xf>
    <xf numFmtId="0" fontId="76" fillId="24" borderId="101" xfId="49" applyFont="1" applyFill="1" applyBorder="1" applyAlignment="1">
      <alignment horizontal="left"/>
    </xf>
    <xf numFmtId="0" fontId="76" fillId="24" borderId="65" xfId="49" applyFont="1" applyFill="1" applyBorder="1" applyAlignment="1">
      <alignment horizontal="left"/>
    </xf>
    <xf numFmtId="0" fontId="76" fillId="24" borderId="299" xfId="49" applyFont="1" applyFill="1" applyBorder="1" applyAlignment="1">
      <alignment horizontal="left"/>
    </xf>
    <xf numFmtId="0" fontId="15" fillId="24" borderId="202" xfId="49" applyFont="1" applyFill="1" applyBorder="1" applyAlignment="1">
      <alignment horizontal="center" vertical="center" wrapText="1"/>
    </xf>
    <xf numFmtId="0" fontId="15" fillId="24" borderId="161" xfId="49" applyFont="1" applyFill="1" applyBorder="1" applyAlignment="1">
      <alignment horizontal="center" vertical="center" wrapText="1"/>
    </xf>
    <xf numFmtId="0" fontId="15" fillId="24" borderId="23" xfId="49" applyFont="1" applyFill="1" applyBorder="1" applyAlignment="1">
      <alignment horizontal="center" vertical="center" wrapText="1"/>
    </xf>
    <xf numFmtId="0" fontId="20" fillId="24" borderId="105" xfId="49" applyFont="1" applyFill="1" applyBorder="1" applyAlignment="1">
      <alignment horizontal="center" vertical="center" wrapText="1"/>
    </xf>
    <xf numFmtId="0" fontId="20" fillId="24" borderId="161" xfId="49" applyFont="1" applyFill="1" applyBorder="1" applyAlignment="1">
      <alignment horizontal="center" vertical="center" wrapText="1"/>
    </xf>
    <xf numFmtId="0" fontId="20" fillId="24" borderId="23" xfId="49" applyFont="1" applyFill="1" applyBorder="1" applyAlignment="1">
      <alignment horizontal="center" vertical="center" wrapText="1"/>
    </xf>
    <xf numFmtId="0" fontId="24" fillId="24" borderId="105" xfId="63" applyFont="1" applyFill="1" applyBorder="1" applyAlignment="1">
      <alignment horizontal="center" vertical="center" wrapText="1"/>
    </xf>
    <xf numFmtId="0" fontId="24" fillId="24" borderId="161" xfId="63" applyFont="1" applyFill="1" applyBorder="1" applyAlignment="1">
      <alignment horizontal="center" vertical="center" wrapText="1"/>
    </xf>
    <xf numFmtId="0" fontId="59" fillId="35" borderId="153" xfId="63" applyFont="1" applyFill="1" applyBorder="1" applyAlignment="1">
      <alignment vertical="top" wrapText="1"/>
    </xf>
    <xf numFmtId="0" fontId="59" fillId="35" borderId="106" xfId="63" applyFont="1" applyFill="1" applyBorder="1" applyAlignment="1">
      <alignment vertical="top" wrapText="1"/>
    </xf>
    <xf numFmtId="0" fontId="59" fillId="35" borderId="290" xfId="63" applyFont="1" applyFill="1" applyBorder="1" applyAlignment="1">
      <alignment vertical="top" wrapText="1"/>
    </xf>
    <xf numFmtId="0" fontId="59" fillId="35" borderId="60" xfId="63" applyFont="1" applyFill="1" applyBorder="1" applyAlignment="1">
      <alignment vertical="top" wrapText="1"/>
    </xf>
    <xf numFmtId="0" fontId="59" fillId="35" borderId="0" xfId="63" applyFont="1" applyFill="1" applyAlignment="1">
      <alignment vertical="top" wrapText="1"/>
    </xf>
    <xf numFmtId="0" fontId="59" fillId="35" borderId="199" xfId="63" applyFont="1" applyFill="1" applyBorder="1" applyAlignment="1">
      <alignment vertical="top" wrapText="1"/>
    </xf>
    <xf numFmtId="0" fontId="59" fillId="35" borderId="22" xfId="63" applyFont="1" applyFill="1" applyBorder="1" applyAlignment="1">
      <alignment vertical="top" wrapText="1"/>
    </xf>
    <xf numFmtId="0" fontId="59" fillId="35" borderId="29" xfId="63" applyFont="1" applyFill="1" applyBorder="1" applyAlignment="1">
      <alignment vertical="top" wrapText="1"/>
    </xf>
    <xf numFmtId="0" fontId="59" fillId="35" borderId="237" xfId="63" applyFont="1" applyFill="1" applyBorder="1" applyAlignment="1">
      <alignment vertical="top" wrapText="1"/>
    </xf>
    <xf numFmtId="0" fontId="15" fillId="24" borderId="105" xfId="63" applyFont="1" applyFill="1" applyBorder="1" applyAlignment="1">
      <alignment horizontal="center" vertical="center" wrapText="1"/>
    </xf>
    <xf numFmtId="0" fontId="15" fillId="24" borderId="161" xfId="63" applyFont="1" applyFill="1" applyBorder="1" applyAlignment="1">
      <alignment horizontal="center" vertical="center" wrapText="1"/>
    </xf>
    <xf numFmtId="0" fontId="15" fillId="24" borderId="23" xfId="63" applyFont="1" applyFill="1" applyBorder="1" applyAlignment="1">
      <alignment horizontal="center" vertical="center" wrapText="1"/>
    </xf>
    <xf numFmtId="0" fontId="20" fillId="35" borderId="153" xfId="63" applyFont="1" applyFill="1" applyBorder="1" applyAlignment="1">
      <alignment vertical="top" wrapText="1"/>
    </xf>
    <xf numFmtId="0" fontId="20" fillId="35" borderId="106" xfId="63" applyFont="1" applyFill="1" applyBorder="1" applyAlignment="1">
      <alignment vertical="top" wrapText="1"/>
    </xf>
    <xf numFmtId="0" fontId="20" fillId="35" borderId="290" xfId="63" applyFont="1" applyFill="1" applyBorder="1" applyAlignment="1">
      <alignment vertical="top" wrapText="1"/>
    </xf>
    <xf numFmtId="0" fontId="20" fillId="35" borderId="60" xfId="63" applyFont="1" applyFill="1" applyBorder="1" applyAlignment="1">
      <alignment vertical="top" wrapText="1"/>
    </xf>
    <xf numFmtId="0" fontId="20" fillId="35" borderId="0" xfId="63" applyFont="1" applyFill="1" applyAlignment="1">
      <alignment vertical="top" wrapText="1"/>
    </xf>
    <xf numFmtId="0" fontId="20" fillId="35" borderId="199" xfId="63" applyFont="1" applyFill="1" applyBorder="1" applyAlignment="1">
      <alignment vertical="top" wrapText="1"/>
    </xf>
    <xf numFmtId="0" fontId="20" fillId="35" borderId="22" xfId="63" applyFont="1" applyFill="1" applyBorder="1" applyAlignment="1">
      <alignment vertical="top" wrapText="1"/>
    </xf>
    <xf numFmtId="0" fontId="20" fillId="35" borderId="29" xfId="63" applyFont="1" applyFill="1" applyBorder="1" applyAlignment="1">
      <alignment vertical="top" wrapText="1"/>
    </xf>
    <xf numFmtId="0" fontId="20" fillId="35" borderId="237" xfId="63" applyFont="1" applyFill="1" applyBorder="1" applyAlignment="1">
      <alignment vertical="top" wrapText="1"/>
    </xf>
    <xf numFmtId="0" fontId="15" fillId="24" borderId="198" xfId="63" applyFont="1" applyFill="1" applyBorder="1" applyAlignment="1">
      <alignment horizontal="center" vertical="center" wrapText="1"/>
    </xf>
    <xf numFmtId="0" fontId="15" fillId="24" borderId="105" xfId="49" applyFont="1" applyFill="1" applyBorder="1" applyAlignment="1">
      <alignment horizontal="center" vertical="center" wrapText="1"/>
    </xf>
    <xf numFmtId="0" fontId="76" fillId="24" borderId="65" xfId="63" applyFont="1" applyFill="1" applyBorder="1" applyAlignment="1">
      <alignment horizontal="left" shrinkToFit="1"/>
    </xf>
    <xf numFmtId="0" fontId="76" fillId="24" borderId="299" xfId="63" applyFont="1" applyFill="1" applyBorder="1" applyAlignment="1">
      <alignment horizontal="left" shrinkToFit="1"/>
    </xf>
    <xf numFmtId="0" fontId="15" fillId="24" borderId="202" xfId="63" applyFont="1" applyFill="1" applyBorder="1" applyAlignment="1">
      <alignment horizontal="center" vertical="center" wrapText="1"/>
    </xf>
    <xf numFmtId="0" fontId="0" fillId="24" borderId="0" xfId="49" applyFont="1" applyFill="1" applyAlignment="1">
      <alignment horizontal="center"/>
    </xf>
    <xf numFmtId="0" fontId="9" fillId="24" borderId="0" xfId="49" applyFill="1" applyAlignment="1">
      <alignment horizontal="center"/>
    </xf>
    <xf numFmtId="0" fontId="74" fillId="0" borderId="0" xfId="49" applyFont="1" applyAlignment="1">
      <alignment horizontal="right"/>
    </xf>
    <xf numFmtId="0" fontId="39" fillId="24" borderId="0" xfId="49" applyFont="1" applyFill="1" applyAlignment="1">
      <alignment horizontal="right"/>
    </xf>
    <xf numFmtId="31" fontId="39" fillId="24" borderId="0" xfId="49" applyNumberFormat="1" applyFont="1" applyFill="1" applyAlignment="1">
      <alignment horizontal="left"/>
    </xf>
    <xf numFmtId="0" fontId="39" fillId="24" borderId="10" xfId="49" applyFont="1" applyFill="1" applyBorder="1" applyAlignment="1">
      <alignment horizontal="right"/>
    </xf>
    <xf numFmtId="31" fontId="39" fillId="24" borderId="10" xfId="49" applyNumberFormat="1" applyFont="1" applyFill="1" applyBorder="1" applyAlignment="1">
      <alignment horizontal="left"/>
    </xf>
    <xf numFmtId="0" fontId="9" fillId="24" borderId="121" xfId="49" applyFill="1" applyBorder="1" applyAlignment="1">
      <alignment horizontal="center" vertical="center" wrapText="1"/>
    </xf>
    <xf numFmtId="0" fontId="9" fillId="24" borderId="103" xfId="49" applyFill="1" applyBorder="1" applyAlignment="1">
      <alignment horizontal="center" vertical="center" wrapText="1"/>
    </xf>
    <xf numFmtId="0" fontId="9" fillId="35" borderId="121" xfId="49" applyFill="1" applyBorder="1" applyAlignment="1">
      <alignment horizontal="center" vertical="center" textRotation="255"/>
    </xf>
    <xf numFmtId="0" fontId="9" fillId="35" borderId="142" xfId="49" applyFill="1" applyBorder="1" applyAlignment="1">
      <alignment horizontal="center" vertical="center" textRotation="255"/>
    </xf>
    <xf numFmtId="0" fontId="24" fillId="24" borderId="198" xfId="63" applyFont="1" applyFill="1" applyBorder="1" applyAlignment="1">
      <alignment horizontal="center" vertical="center" wrapText="1"/>
    </xf>
    <xf numFmtId="0" fontId="25" fillId="24" borderId="105" xfId="49" applyFont="1" applyFill="1" applyBorder="1" applyAlignment="1">
      <alignment horizontal="center" vertical="center" wrapText="1"/>
    </xf>
    <xf numFmtId="0" fontId="25" fillId="24" borderId="161" xfId="49" applyFont="1" applyFill="1" applyBorder="1" applyAlignment="1">
      <alignment horizontal="center" vertical="center" wrapText="1"/>
    </xf>
    <xf numFmtId="0" fontId="25" fillId="24" borderId="23" xfId="49" applyFont="1" applyFill="1" applyBorder="1" applyAlignment="1">
      <alignment horizontal="center" vertical="center" wrapText="1"/>
    </xf>
    <xf numFmtId="0" fontId="0" fillId="24" borderId="172" xfId="63" applyFont="1" applyFill="1" applyBorder="1" applyAlignment="1">
      <alignment horizontal="center" shrinkToFit="1"/>
    </xf>
    <xf numFmtId="0" fontId="0" fillId="24" borderId="0" xfId="63" applyFont="1" applyFill="1" applyAlignment="1">
      <alignment horizontal="center" shrinkToFit="1"/>
    </xf>
    <xf numFmtId="0" fontId="20" fillId="24" borderId="105" xfId="63" applyFont="1" applyFill="1" applyBorder="1" applyAlignment="1">
      <alignment horizontal="center" vertical="center" wrapText="1"/>
    </xf>
    <xf numFmtId="0" fontId="20" fillId="24" borderId="198" xfId="63" applyFont="1" applyFill="1" applyBorder="1" applyAlignment="1">
      <alignment horizontal="center" vertical="center" wrapText="1"/>
    </xf>
    <xf numFmtId="0" fontId="76" fillId="24" borderId="101" xfId="49" applyFont="1" applyFill="1" applyBorder="1" applyAlignment="1">
      <alignment horizontal="left" shrinkToFit="1"/>
    </xf>
    <xf numFmtId="0" fontId="76" fillId="24" borderId="65" xfId="49" applyFont="1" applyFill="1" applyBorder="1" applyAlignment="1">
      <alignment horizontal="left" shrinkToFit="1"/>
    </xf>
    <xf numFmtId="0" fontId="76" fillId="24" borderId="299" xfId="49" applyFont="1" applyFill="1" applyBorder="1" applyAlignment="1">
      <alignment horizontal="left" shrinkToFit="1"/>
    </xf>
    <xf numFmtId="0" fontId="39" fillId="24" borderId="101" xfId="49" applyFont="1" applyFill="1" applyBorder="1" applyAlignment="1">
      <alignment horizontal="center" vertical="center" wrapText="1"/>
    </xf>
    <xf numFmtId="0" fontId="39" fillId="24" borderId="65" xfId="49" applyFont="1" applyFill="1" applyBorder="1" applyAlignment="1">
      <alignment horizontal="center" vertical="center" wrapText="1"/>
    </xf>
    <xf numFmtId="0" fontId="39" fillId="24" borderId="204" xfId="49" applyFont="1" applyFill="1" applyBorder="1" applyAlignment="1">
      <alignment horizontal="center" vertical="center" wrapText="1"/>
    </xf>
    <xf numFmtId="0" fontId="39" fillId="24" borderId="102" xfId="49" applyFont="1" applyFill="1" applyBorder="1" applyAlignment="1">
      <alignment horizontal="center" vertical="center" wrapText="1"/>
    </xf>
    <xf numFmtId="0" fontId="39" fillId="24" borderId="10" xfId="49" applyFont="1" applyFill="1" applyBorder="1" applyAlignment="1">
      <alignment horizontal="center" vertical="center" wrapText="1"/>
    </xf>
    <xf numFmtId="0" fontId="39" fillId="24" borderId="200" xfId="49" applyFont="1" applyFill="1" applyBorder="1" applyAlignment="1">
      <alignment horizontal="center" vertical="center" wrapText="1"/>
    </xf>
    <xf numFmtId="0" fontId="59" fillId="35" borderId="291" xfId="49" applyFont="1" applyFill="1" applyBorder="1" applyAlignment="1">
      <alignment horizontal="left" vertical="top" wrapText="1"/>
    </xf>
    <xf numFmtId="0" fontId="59" fillId="35" borderId="65" xfId="49" applyFont="1" applyFill="1" applyBorder="1" applyAlignment="1">
      <alignment horizontal="left" vertical="top" wrapText="1"/>
    </xf>
    <xf numFmtId="0" fontId="59" fillId="35" borderId="204" xfId="49" applyFont="1" applyFill="1" applyBorder="1" applyAlignment="1">
      <alignment horizontal="left" vertical="top" wrapText="1"/>
    </xf>
    <xf numFmtId="0" fontId="69" fillId="24" borderId="243" xfId="49" applyFont="1" applyFill="1" applyBorder="1" applyAlignment="1">
      <alignment horizontal="center" vertical="center"/>
    </xf>
    <xf numFmtId="0" fontId="0" fillId="0" borderId="0" xfId="0" applyAlignment="1">
      <alignment vertical="center" shrinkToFit="1"/>
    </xf>
    <xf numFmtId="0" fontId="25" fillId="24" borderId="105" xfId="63" applyFont="1" applyFill="1" applyBorder="1" applyAlignment="1">
      <alignment horizontal="center" vertical="center" wrapText="1"/>
    </xf>
    <xf numFmtId="0" fontId="25" fillId="24" borderId="161" xfId="63" applyFont="1" applyFill="1" applyBorder="1" applyAlignment="1">
      <alignment horizontal="center" vertical="center" wrapText="1"/>
    </xf>
    <xf numFmtId="0" fontId="25" fillId="24" borderId="23" xfId="63" applyFont="1" applyFill="1" applyBorder="1" applyAlignment="1">
      <alignment horizontal="center" vertical="center" wrapText="1"/>
    </xf>
    <xf numFmtId="0" fontId="20" fillId="35" borderId="153" xfId="63" applyFont="1" applyFill="1" applyBorder="1" applyAlignment="1">
      <alignment horizontal="left" vertical="top" wrapText="1"/>
    </xf>
    <xf numFmtId="0" fontId="20" fillId="35" borderId="106" xfId="63" applyFont="1" applyFill="1" applyBorder="1" applyAlignment="1">
      <alignment horizontal="left" vertical="top" wrapText="1"/>
    </xf>
    <xf numFmtId="0" fontId="20" fillId="35" borderId="290" xfId="63" applyFont="1" applyFill="1" applyBorder="1" applyAlignment="1">
      <alignment horizontal="left" vertical="top" wrapText="1"/>
    </xf>
    <xf numFmtId="0" fontId="20" fillId="35" borderId="22" xfId="63" applyFont="1" applyFill="1" applyBorder="1" applyAlignment="1">
      <alignment horizontal="left" vertical="top" wrapText="1"/>
    </xf>
    <xf numFmtId="0" fontId="20" fillId="35" borderId="29" xfId="63" applyFont="1" applyFill="1" applyBorder="1" applyAlignment="1">
      <alignment horizontal="left" vertical="top" wrapText="1"/>
    </xf>
    <xf numFmtId="0" fontId="20" fillId="35" borderId="237" xfId="63" applyFont="1" applyFill="1" applyBorder="1" applyAlignment="1">
      <alignment horizontal="left" vertical="top" wrapText="1"/>
    </xf>
    <xf numFmtId="0" fontId="59" fillId="35" borderId="153" xfId="63" applyFont="1" applyFill="1" applyBorder="1" applyAlignment="1">
      <alignment horizontal="left" vertical="top" wrapText="1"/>
    </xf>
    <xf numFmtId="0" fontId="59" fillId="35" borderId="106" xfId="63" applyFont="1" applyFill="1" applyBorder="1" applyAlignment="1">
      <alignment horizontal="left" vertical="top" wrapText="1"/>
    </xf>
    <xf numFmtId="0" fontId="59" fillId="35" borderId="290" xfId="63" applyFont="1" applyFill="1" applyBorder="1" applyAlignment="1">
      <alignment horizontal="left" vertical="top" wrapText="1"/>
    </xf>
    <xf numFmtId="0" fontId="59" fillId="35" borderId="60" xfId="63" applyFont="1" applyFill="1" applyBorder="1" applyAlignment="1">
      <alignment horizontal="left" vertical="top" wrapText="1"/>
    </xf>
    <xf numFmtId="0" fontId="59" fillId="35" borderId="0" xfId="63" applyFont="1" applyFill="1" applyAlignment="1">
      <alignment horizontal="left" vertical="top" wrapText="1"/>
    </xf>
    <xf numFmtId="0" fontId="59" fillId="35" borderId="199" xfId="63" applyFont="1" applyFill="1" applyBorder="1" applyAlignment="1">
      <alignment horizontal="left" vertical="top" wrapText="1"/>
    </xf>
    <xf numFmtId="0" fontId="59" fillId="35" borderId="197" xfId="63" applyFont="1" applyFill="1" applyBorder="1" applyAlignment="1">
      <alignment horizontal="left" vertical="top" wrapText="1"/>
    </xf>
    <xf numFmtId="0" fontId="59" fillId="35" borderId="10" xfId="63" applyFont="1" applyFill="1" applyBorder="1" applyAlignment="1">
      <alignment horizontal="left" vertical="top" wrapText="1"/>
    </xf>
    <xf numFmtId="0" fontId="59" fillId="35" borderId="200" xfId="63" applyFont="1" applyFill="1" applyBorder="1" applyAlignment="1">
      <alignment horizontal="left" vertical="top" wrapText="1"/>
    </xf>
    <xf numFmtId="0" fontId="59" fillId="35" borderId="197" xfId="49" applyFont="1" applyFill="1" applyBorder="1" applyAlignment="1">
      <alignment horizontal="left" vertical="top" wrapText="1"/>
    </xf>
    <xf numFmtId="0" fontId="59" fillId="35" borderId="10" xfId="49" applyFont="1" applyFill="1" applyBorder="1" applyAlignment="1">
      <alignment horizontal="left" vertical="top" wrapText="1"/>
    </xf>
    <xf numFmtId="0" fontId="59" fillId="35" borderId="200" xfId="49" applyFont="1" applyFill="1" applyBorder="1" applyAlignment="1">
      <alignment horizontal="left" vertical="top" wrapText="1"/>
    </xf>
    <xf numFmtId="0" fontId="0" fillId="24" borderId="153" xfId="49" applyFont="1" applyFill="1" applyBorder="1" applyAlignment="1">
      <alignment horizontal="left" vertical="top" wrapText="1"/>
    </xf>
    <xf numFmtId="0" fontId="0" fillId="24" borderId="106" xfId="49" applyFont="1" applyFill="1" applyBorder="1" applyAlignment="1">
      <alignment horizontal="left" vertical="top" wrapText="1"/>
    </xf>
    <xf numFmtId="0" fontId="0" fillId="24" borderId="28" xfId="49" applyFont="1" applyFill="1" applyBorder="1" applyAlignment="1">
      <alignment horizontal="left" vertical="top" wrapText="1"/>
    </xf>
    <xf numFmtId="0" fontId="0" fillId="24" borderId="60" xfId="49" applyFont="1" applyFill="1" applyBorder="1" applyAlignment="1">
      <alignment horizontal="left" vertical="top" wrapText="1"/>
    </xf>
    <xf numFmtId="0" fontId="0" fillId="24" borderId="0" xfId="49" applyFont="1" applyFill="1" applyAlignment="1">
      <alignment horizontal="left" vertical="top" wrapText="1"/>
    </xf>
    <xf numFmtId="0" fontId="0" fillId="24" borderId="16" xfId="49" applyFont="1" applyFill="1" applyBorder="1" applyAlignment="1">
      <alignment horizontal="left" vertical="top" wrapText="1"/>
    </xf>
    <xf numFmtId="0" fontId="0" fillId="24" borderId="22" xfId="49" applyFont="1" applyFill="1" applyBorder="1" applyAlignment="1">
      <alignment horizontal="left" vertical="top" wrapText="1"/>
    </xf>
    <xf numFmtId="0" fontId="0" fillId="24" borderId="29" xfId="49" applyFont="1" applyFill="1" applyBorder="1" applyAlignment="1">
      <alignment horizontal="left" vertical="top" wrapText="1"/>
    </xf>
    <xf numFmtId="0" fontId="0" fillId="24" borderId="24" xfId="49" applyFont="1" applyFill="1" applyBorder="1" applyAlignment="1">
      <alignment horizontal="left" vertical="top" wrapText="1"/>
    </xf>
    <xf numFmtId="0" fontId="0" fillId="24" borderId="153" xfId="49" applyFont="1" applyFill="1" applyBorder="1" applyAlignment="1">
      <alignment horizontal="center" vertical="top" wrapText="1"/>
    </xf>
    <xf numFmtId="0" fontId="0" fillId="24" borderId="106" xfId="49" applyFont="1" applyFill="1" applyBorder="1" applyAlignment="1">
      <alignment horizontal="center" vertical="top" wrapText="1"/>
    </xf>
    <xf numFmtId="0" fontId="0" fillId="24" borderId="28" xfId="49" applyFont="1" applyFill="1" applyBorder="1" applyAlignment="1">
      <alignment horizontal="center" vertical="top" wrapText="1"/>
    </xf>
    <xf numFmtId="0" fontId="0" fillId="24" borderId="60" xfId="49" applyFont="1" applyFill="1" applyBorder="1" applyAlignment="1">
      <alignment horizontal="center" vertical="top" wrapText="1"/>
    </xf>
    <xf numFmtId="0" fontId="0" fillId="24" borderId="0" xfId="49" applyFont="1" applyFill="1" applyAlignment="1">
      <alignment horizontal="center" vertical="top" wrapText="1"/>
    </xf>
    <xf numFmtId="0" fontId="0" fillId="24" borderId="16" xfId="49" applyFont="1" applyFill="1" applyBorder="1" applyAlignment="1">
      <alignment horizontal="center" vertical="top" wrapText="1"/>
    </xf>
    <xf numFmtId="0" fontId="0" fillId="24" borderId="22" xfId="49" applyFont="1" applyFill="1" applyBorder="1" applyAlignment="1">
      <alignment horizontal="center" vertical="top" wrapText="1"/>
    </xf>
    <xf numFmtId="0" fontId="0" fillId="24" borderId="29" xfId="49" applyFont="1" applyFill="1" applyBorder="1" applyAlignment="1">
      <alignment horizontal="center" vertical="top" wrapText="1"/>
    </xf>
    <xf numFmtId="0" fontId="0" fillId="24" borderId="24" xfId="49" applyFont="1" applyFill="1" applyBorder="1" applyAlignment="1">
      <alignment horizontal="center" vertical="top" wrapText="1"/>
    </xf>
    <xf numFmtId="0" fontId="9" fillId="35" borderId="78" xfId="49" applyFill="1" applyBorder="1" applyAlignment="1">
      <alignment horizontal="center" vertical="center" wrapText="1"/>
    </xf>
    <xf numFmtId="0" fontId="172" fillId="24" borderId="101" xfId="63" applyFont="1" applyFill="1" applyBorder="1" applyAlignment="1">
      <alignment horizontal="left"/>
    </xf>
    <xf numFmtId="0" fontId="172" fillId="24" borderId="65" xfId="63" applyFont="1" applyFill="1" applyBorder="1" applyAlignment="1">
      <alignment horizontal="left"/>
    </xf>
    <xf numFmtId="0" fontId="172" fillId="24" borderId="299" xfId="63" applyFont="1" applyFill="1" applyBorder="1" applyAlignment="1">
      <alignment horizontal="left"/>
    </xf>
    <xf numFmtId="0" fontId="20" fillId="35" borderId="291" xfId="49" applyFont="1" applyFill="1" applyBorder="1" applyAlignment="1">
      <alignment horizontal="left" vertical="top" wrapText="1"/>
    </xf>
    <xf numFmtId="0" fontId="20" fillId="35" borderId="65" xfId="49" applyFont="1" applyFill="1" applyBorder="1" applyAlignment="1">
      <alignment horizontal="left" vertical="top" wrapText="1"/>
    </xf>
    <xf numFmtId="0" fontId="20" fillId="35" borderId="204" xfId="49" applyFont="1" applyFill="1" applyBorder="1" applyAlignment="1">
      <alignment horizontal="left" vertical="top" wrapText="1"/>
    </xf>
    <xf numFmtId="0" fontId="59" fillId="35" borderId="153" xfId="49" applyFont="1" applyFill="1" applyBorder="1" applyAlignment="1">
      <alignment vertical="top" wrapText="1"/>
    </xf>
    <xf numFmtId="0" fontId="59" fillId="35" borderId="106" xfId="49" applyFont="1" applyFill="1" applyBorder="1" applyAlignment="1">
      <alignment vertical="top" wrapText="1"/>
    </xf>
    <xf numFmtId="0" fontId="59" fillId="35" borderId="290" xfId="49" applyFont="1" applyFill="1" applyBorder="1" applyAlignment="1">
      <alignment vertical="top" wrapText="1"/>
    </xf>
    <xf numFmtId="0" fontId="59" fillId="35" borderId="60" xfId="49" applyFont="1" applyFill="1" applyBorder="1" applyAlignment="1">
      <alignment vertical="top" wrapText="1"/>
    </xf>
    <xf numFmtId="0" fontId="59" fillId="35" borderId="0" xfId="49" applyFont="1" applyFill="1" applyAlignment="1">
      <alignment vertical="top" wrapText="1"/>
    </xf>
    <xf numFmtId="0" fontId="59" fillId="35" borderId="199" xfId="49" applyFont="1" applyFill="1" applyBorder="1" applyAlignment="1">
      <alignment vertical="top" wrapText="1"/>
    </xf>
    <xf numFmtId="0" fontId="59" fillId="35" borderId="197" xfId="49" applyFont="1" applyFill="1" applyBorder="1" applyAlignment="1">
      <alignment vertical="top" wrapText="1"/>
    </xf>
    <xf numFmtId="0" fontId="59" fillId="35" borderId="10" xfId="49" applyFont="1" applyFill="1" applyBorder="1" applyAlignment="1">
      <alignment vertical="top" wrapText="1"/>
    </xf>
    <xf numFmtId="0" fontId="59" fillId="35" borderId="200" xfId="49" applyFont="1" applyFill="1" applyBorder="1" applyAlignment="1">
      <alignment vertical="top" wrapText="1"/>
    </xf>
    <xf numFmtId="0" fontId="0" fillId="35" borderId="78" xfId="49" applyFont="1" applyFill="1" applyBorder="1" applyAlignment="1">
      <alignment horizontal="center" vertical="center" wrapText="1"/>
    </xf>
    <xf numFmtId="0" fontId="0" fillId="24" borderId="15" xfId="49" applyFont="1" applyFill="1" applyBorder="1" applyAlignment="1">
      <alignment horizontal="left" vertical="top" wrapText="1"/>
    </xf>
    <xf numFmtId="0" fontId="9" fillId="24" borderId="15" xfId="49" applyFill="1" applyBorder="1" applyAlignment="1">
      <alignment horizontal="left" vertical="top" wrapText="1"/>
    </xf>
    <xf numFmtId="0" fontId="9" fillId="24" borderId="15" xfId="49" applyFill="1" applyBorder="1" applyAlignment="1">
      <alignment horizontal="left" vertical="top"/>
    </xf>
    <xf numFmtId="0" fontId="20" fillId="35" borderId="292" xfId="49" applyFont="1" applyFill="1" applyBorder="1" applyAlignment="1">
      <alignment vertical="top" wrapText="1"/>
    </xf>
    <xf numFmtId="0" fontId="20" fillId="35" borderId="211" xfId="49" applyFont="1" applyFill="1" applyBorder="1" applyAlignment="1">
      <alignment vertical="top" wrapText="1"/>
    </xf>
    <xf numFmtId="0" fontId="20" fillId="35" borderId="293" xfId="49" applyFont="1" applyFill="1" applyBorder="1" applyAlignment="1">
      <alignment vertical="top" wrapText="1"/>
    </xf>
    <xf numFmtId="0" fontId="20" fillId="35" borderId="226" xfId="49" applyFont="1" applyFill="1" applyBorder="1" applyAlignment="1">
      <alignment vertical="top" wrapText="1"/>
    </xf>
    <xf numFmtId="0" fontId="20" fillId="35" borderId="294" xfId="49" applyFont="1" applyFill="1" applyBorder="1" applyAlignment="1">
      <alignment vertical="top" wrapText="1"/>
    </xf>
    <xf numFmtId="0" fontId="20" fillId="35" borderId="295" xfId="49" applyFont="1" applyFill="1" applyBorder="1" applyAlignment="1">
      <alignment vertical="top" wrapText="1"/>
    </xf>
    <xf numFmtId="0" fontId="20" fillId="24" borderId="202" xfId="49" applyFont="1" applyFill="1" applyBorder="1" applyAlignment="1">
      <alignment horizontal="center" vertical="center" wrapText="1"/>
    </xf>
    <xf numFmtId="0" fontId="20" fillId="24" borderId="198" xfId="49" applyFont="1" applyFill="1" applyBorder="1" applyAlignment="1">
      <alignment horizontal="center" vertical="center" wrapText="1"/>
    </xf>
    <xf numFmtId="0" fontId="20" fillId="35" borderId="296" xfId="49" applyFont="1" applyFill="1" applyBorder="1" applyAlignment="1">
      <alignment vertical="top" wrapText="1"/>
    </xf>
    <xf numFmtId="0" fontId="20" fillId="35" borderId="297" xfId="49" applyFont="1" applyFill="1" applyBorder="1" applyAlignment="1">
      <alignment vertical="top" wrapText="1"/>
    </xf>
    <xf numFmtId="0" fontId="20" fillId="35" borderId="298" xfId="49" applyFont="1" applyFill="1" applyBorder="1" applyAlignment="1">
      <alignment vertical="top" wrapText="1"/>
    </xf>
    <xf numFmtId="0" fontId="20" fillId="35" borderId="197" xfId="49" applyFont="1" applyFill="1" applyBorder="1" applyAlignment="1">
      <alignment horizontal="left" vertical="top" wrapText="1"/>
    </xf>
    <xf numFmtId="0" fontId="20" fillId="35" borderId="10" xfId="49" applyFont="1" applyFill="1" applyBorder="1" applyAlignment="1">
      <alignment horizontal="left" vertical="top" wrapText="1"/>
    </xf>
    <xf numFmtId="0" fontId="20" fillId="35" borderId="200" xfId="49" applyFont="1" applyFill="1" applyBorder="1" applyAlignment="1">
      <alignment horizontal="left" vertical="top" wrapText="1"/>
    </xf>
    <xf numFmtId="0" fontId="59" fillId="35" borderId="291" xfId="63" applyFont="1" applyFill="1" applyBorder="1" applyAlignment="1">
      <alignment horizontal="left" vertical="top" wrapText="1"/>
    </xf>
    <xf numFmtId="0" fontId="59" fillId="35" borderId="65" xfId="63" applyFont="1" applyFill="1" applyBorder="1" applyAlignment="1">
      <alignment horizontal="left" vertical="top" wrapText="1"/>
    </xf>
    <xf numFmtId="0" fontId="59" fillId="35" borderId="204" xfId="63" applyFont="1" applyFill="1" applyBorder="1" applyAlignment="1">
      <alignment horizontal="left" vertical="top" wrapText="1"/>
    </xf>
    <xf numFmtId="0" fontId="59" fillId="35" borderId="22" xfId="63" applyFont="1" applyFill="1" applyBorder="1" applyAlignment="1">
      <alignment horizontal="left" vertical="top" wrapText="1"/>
    </xf>
    <xf numFmtId="0" fontId="59" fillId="35" borderId="29" xfId="63" applyFont="1" applyFill="1" applyBorder="1" applyAlignment="1">
      <alignment horizontal="left" vertical="top" wrapText="1"/>
    </xf>
    <xf numFmtId="0" fontId="59" fillId="35" borderId="237" xfId="63" applyFont="1" applyFill="1" applyBorder="1" applyAlignment="1">
      <alignment horizontal="left" vertical="top" wrapText="1"/>
    </xf>
    <xf numFmtId="0" fontId="20" fillId="35" borderId="291" xfId="63" applyFont="1" applyFill="1" applyBorder="1" applyAlignment="1">
      <alignment vertical="top" wrapText="1"/>
    </xf>
    <xf numFmtId="0" fontId="20" fillId="35" borderId="65" xfId="63" applyFont="1" applyFill="1" applyBorder="1" applyAlignment="1">
      <alignment vertical="top" wrapText="1"/>
    </xf>
    <xf numFmtId="0" fontId="20" fillId="35" borderId="204" xfId="63" applyFont="1" applyFill="1" applyBorder="1" applyAlignment="1">
      <alignment vertical="top" wrapText="1"/>
    </xf>
    <xf numFmtId="0" fontId="20" fillId="35" borderId="197" xfId="63" applyFont="1" applyFill="1" applyBorder="1" applyAlignment="1">
      <alignment vertical="top" wrapText="1"/>
    </xf>
    <xf numFmtId="0" fontId="20" fillId="35" borderId="10" xfId="63" applyFont="1" applyFill="1" applyBorder="1" applyAlignment="1">
      <alignment vertical="top" wrapText="1"/>
    </xf>
    <xf numFmtId="0" fontId="20" fillId="35" borderId="200" xfId="63" applyFont="1" applyFill="1" applyBorder="1" applyAlignment="1">
      <alignment vertical="top" wrapText="1"/>
    </xf>
    <xf numFmtId="0" fontId="0" fillId="24" borderId="18" xfId="49" applyFont="1" applyFill="1" applyBorder="1" applyAlignment="1">
      <alignment horizontal="center"/>
    </xf>
    <xf numFmtId="0" fontId="9" fillId="24" borderId="19" xfId="49" applyFill="1" applyBorder="1" applyAlignment="1">
      <alignment horizontal="center"/>
    </xf>
    <xf numFmtId="0" fontId="9" fillId="24" borderId="30" xfId="49" applyFill="1" applyBorder="1" applyAlignment="1">
      <alignment horizontal="center"/>
    </xf>
    <xf numFmtId="0" fontId="0" fillId="24" borderId="30" xfId="49" applyFont="1" applyFill="1" applyBorder="1" applyAlignment="1">
      <alignment horizontal="center"/>
    </xf>
    <xf numFmtId="0" fontId="0" fillId="24" borderId="19" xfId="49" applyFont="1" applyFill="1" applyBorder="1" applyAlignment="1">
      <alignment horizontal="center"/>
    </xf>
    <xf numFmtId="0" fontId="0" fillId="24" borderId="153" xfId="63" applyFont="1" applyFill="1" applyBorder="1" applyAlignment="1">
      <alignment horizontal="left" vertical="top" wrapText="1"/>
    </xf>
    <xf numFmtId="0" fontId="8" fillId="24" borderId="106" xfId="63" applyFill="1" applyBorder="1" applyAlignment="1">
      <alignment horizontal="left" vertical="top"/>
    </xf>
    <xf numFmtId="0" fontId="8" fillId="24" borderId="28" xfId="63" applyFill="1" applyBorder="1" applyAlignment="1">
      <alignment horizontal="left" vertical="top"/>
    </xf>
    <xf numFmtId="0" fontId="8" fillId="24" borderId="60" xfId="63" applyFill="1" applyBorder="1" applyAlignment="1">
      <alignment horizontal="left" vertical="top"/>
    </xf>
    <xf numFmtId="0" fontId="8" fillId="24" borderId="0" xfId="63" applyFill="1" applyAlignment="1">
      <alignment horizontal="left" vertical="top"/>
    </xf>
    <xf numFmtId="0" fontId="8" fillId="24" borderId="16" xfId="63" applyFill="1" applyBorder="1" applyAlignment="1">
      <alignment horizontal="left" vertical="top"/>
    </xf>
    <xf numFmtId="0" fontId="8" fillId="24" borderId="22" xfId="63" applyFill="1" applyBorder="1" applyAlignment="1">
      <alignment horizontal="left" vertical="top"/>
    </xf>
    <xf numFmtId="0" fontId="8" fillId="24" borderId="29" xfId="63" applyFill="1" applyBorder="1" applyAlignment="1">
      <alignment horizontal="left" vertical="top"/>
    </xf>
    <xf numFmtId="0" fontId="8" fillId="24" borderId="24" xfId="63" applyFill="1" applyBorder="1" applyAlignment="1">
      <alignment horizontal="left" vertical="top"/>
    </xf>
    <xf numFmtId="0" fontId="9" fillId="24" borderId="26" xfId="49" applyFill="1" applyBorder="1" applyAlignment="1">
      <alignment horizontal="center" vertical="center"/>
    </xf>
    <xf numFmtId="0" fontId="9" fillId="24" borderId="27" xfId="49" applyFill="1" applyBorder="1" applyAlignment="1">
      <alignment horizontal="center" vertical="center"/>
    </xf>
    <xf numFmtId="0" fontId="9" fillId="24" borderId="17" xfId="49" applyFill="1" applyBorder="1" applyAlignment="1">
      <alignment horizontal="center" vertical="center"/>
    </xf>
    <xf numFmtId="0" fontId="0" fillId="38" borderId="0" xfId="58" applyFont="1" applyFill="1" applyAlignment="1">
      <alignment horizontal="center"/>
    </xf>
    <xf numFmtId="0" fontId="9" fillId="38" borderId="0" xfId="58" applyFill="1" applyAlignment="1">
      <alignment horizontal="center"/>
    </xf>
    <xf numFmtId="0" fontId="64" fillId="24" borderId="101" xfId="49" applyFont="1" applyFill="1" applyBorder="1" applyAlignment="1">
      <alignment horizontal="left"/>
    </xf>
    <xf numFmtId="0" fontId="64" fillId="24" borderId="65" xfId="49" applyFont="1" applyFill="1" applyBorder="1" applyAlignment="1">
      <alignment horizontal="left"/>
    </xf>
    <xf numFmtId="0" fontId="64" fillId="24" borderId="299" xfId="49" applyFont="1" applyFill="1" applyBorder="1" applyAlignment="1">
      <alignment horizontal="left"/>
    </xf>
    <xf numFmtId="0" fontId="24" fillId="35" borderId="121" xfId="49" applyFont="1" applyFill="1" applyBorder="1" applyAlignment="1">
      <alignment horizontal="center" vertical="center" textRotation="255" shrinkToFit="1"/>
    </xf>
    <xf numFmtId="0" fontId="24" fillId="35" borderId="142" xfId="49" applyFont="1" applyFill="1" applyBorder="1" applyAlignment="1">
      <alignment horizontal="center" vertical="center" textRotation="255" shrinkToFit="1"/>
    </xf>
    <xf numFmtId="0" fontId="24" fillId="35" borderId="103" xfId="49" applyFont="1" applyFill="1" applyBorder="1" applyAlignment="1">
      <alignment horizontal="center" vertical="center" textRotation="255" shrinkToFit="1"/>
    </xf>
    <xf numFmtId="0" fontId="75" fillId="24" borderId="101" xfId="49" applyFont="1" applyFill="1" applyBorder="1" applyAlignment="1">
      <alignment horizontal="left"/>
    </xf>
    <xf numFmtId="0" fontId="75" fillId="24" borderId="65" xfId="49" applyFont="1" applyFill="1" applyBorder="1" applyAlignment="1">
      <alignment horizontal="left"/>
    </xf>
    <xf numFmtId="0" fontId="75" fillId="24" borderId="299" xfId="49" applyFont="1" applyFill="1" applyBorder="1" applyAlignment="1">
      <alignment horizontal="left"/>
    </xf>
    <xf numFmtId="0" fontId="24" fillId="24" borderId="202" xfId="49" applyFont="1" applyFill="1" applyBorder="1" applyAlignment="1">
      <alignment horizontal="center" vertical="center" wrapText="1"/>
    </xf>
    <xf numFmtId="0" fontId="24" fillId="24" borderId="161" xfId="49" applyFont="1" applyFill="1" applyBorder="1" applyAlignment="1">
      <alignment horizontal="center" vertical="center" wrapText="1"/>
    </xf>
    <xf numFmtId="0" fontId="24" fillId="24" borderId="23" xfId="49" applyFont="1" applyFill="1" applyBorder="1" applyAlignment="1">
      <alignment horizontal="center" vertical="center" wrapText="1"/>
    </xf>
    <xf numFmtId="0" fontId="20" fillId="24" borderId="101" xfId="49" applyFont="1" applyFill="1" applyBorder="1" applyAlignment="1">
      <alignment horizontal="center" vertical="center" wrapText="1"/>
    </xf>
    <xf numFmtId="0" fontId="20" fillId="24" borderId="65" xfId="49" applyFont="1" applyFill="1" applyBorder="1" applyAlignment="1">
      <alignment horizontal="center" vertical="center" wrapText="1"/>
    </xf>
    <xf numFmtId="0" fontId="20" fillId="24" borderId="299" xfId="49" applyFont="1" applyFill="1" applyBorder="1" applyAlignment="1">
      <alignment horizontal="center" vertical="center" wrapText="1"/>
    </xf>
    <xf numFmtId="0" fontId="20" fillId="24" borderId="102" xfId="49" applyFont="1" applyFill="1" applyBorder="1" applyAlignment="1">
      <alignment horizontal="center" vertical="center" wrapText="1"/>
    </xf>
    <xf numFmtId="0" fontId="20" fillId="24" borderId="10" xfId="49" applyFont="1" applyFill="1" applyBorder="1" applyAlignment="1">
      <alignment horizontal="center" vertical="center" wrapText="1"/>
    </xf>
    <xf numFmtId="0" fontId="20" fillId="24" borderId="174" xfId="49" applyFont="1" applyFill="1" applyBorder="1" applyAlignment="1">
      <alignment horizontal="center" vertical="center" wrapText="1"/>
    </xf>
    <xf numFmtId="0" fontId="4" fillId="0" borderId="18" xfId="81" applyBorder="1">
      <alignment vertical="center"/>
    </xf>
    <xf numFmtId="0" fontId="4" fillId="0" borderId="30" xfId="81" applyBorder="1">
      <alignment vertical="center"/>
    </xf>
    <xf numFmtId="0" fontId="4" fillId="0" borderId="19" xfId="81" applyBorder="1">
      <alignment vertical="center"/>
    </xf>
    <xf numFmtId="0" fontId="4" fillId="0" borderId="29" xfId="81" applyBorder="1" applyAlignment="1">
      <alignment horizontal="right" vertical="center"/>
    </xf>
    <xf numFmtId="0" fontId="4" fillId="0" borderId="30" xfId="81" applyBorder="1" applyAlignment="1">
      <alignment horizontal="left" vertical="center"/>
    </xf>
    <xf numFmtId="0" fontId="4" fillId="0" borderId="19" xfId="81" applyBorder="1" applyAlignment="1">
      <alignment horizontal="left" vertical="center"/>
    </xf>
    <xf numFmtId="0" fontId="4" fillId="0" borderId="153" xfId="81" applyBorder="1" applyAlignment="1">
      <alignment horizontal="left" vertical="top"/>
    </xf>
    <xf numFmtId="0" fontId="4" fillId="0" borderId="106" xfId="81" applyBorder="1" applyAlignment="1">
      <alignment horizontal="left" vertical="top"/>
    </xf>
    <xf numFmtId="0" fontId="4" fillId="0" borderId="28" xfId="81" applyBorder="1" applyAlignment="1">
      <alignment horizontal="left" vertical="top"/>
    </xf>
    <xf numFmtId="0" fontId="4" fillId="0" borderId="60" xfId="81" applyBorder="1" applyAlignment="1">
      <alignment horizontal="left" vertical="top"/>
    </xf>
    <xf numFmtId="0" fontId="4" fillId="0" borderId="0" xfId="81" applyAlignment="1">
      <alignment horizontal="left" vertical="top"/>
    </xf>
    <xf numFmtId="0" fontId="4" fillId="0" borderId="16" xfId="81" applyBorder="1" applyAlignment="1">
      <alignment horizontal="left" vertical="top"/>
    </xf>
    <xf numFmtId="0" fontId="4" fillId="0" borderId="22" xfId="81" applyBorder="1" applyAlignment="1">
      <alignment horizontal="left" vertical="top"/>
    </xf>
    <xf numFmtId="0" fontId="4" fillId="0" borderId="29" xfId="81" applyBorder="1" applyAlignment="1">
      <alignment horizontal="left" vertical="top"/>
    </xf>
    <xf numFmtId="0" fontId="4" fillId="0" borderId="24" xfId="81" applyBorder="1" applyAlignment="1">
      <alignment horizontal="left" vertical="top"/>
    </xf>
    <xf numFmtId="0" fontId="4" fillId="0" borderId="26" xfId="81" applyBorder="1" applyAlignment="1">
      <alignment horizontal="center" vertical="center"/>
    </xf>
    <xf numFmtId="0" fontId="4" fillId="0" borderId="17" xfId="81" applyBorder="1" applyAlignment="1">
      <alignment horizontal="center" vertical="center"/>
    </xf>
    <xf numFmtId="0" fontId="4" fillId="0" borderId="18" xfId="81" applyBorder="1" applyAlignment="1">
      <alignment horizontal="center" vertical="center"/>
    </xf>
    <xf numFmtId="0" fontId="4" fillId="0" borderId="30" xfId="81" applyBorder="1" applyAlignment="1">
      <alignment horizontal="center" vertical="center"/>
    </xf>
    <xf numFmtId="0" fontId="4" fillId="0" borderId="19" xfId="81" applyBorder="1" applyAlignment="1">
      <alignment horizontal="center" vertical="center"/>
    </xf>
    <xf numFmtId="49" fontId="4" fillId="0" borderId="18" xfId="81" applyNumberFormat="1" applyBorder="1" applyAlignment="1">
      <alignment horizontal="center" vertical="center"/>
    </xf>
    <xf numFmtId="49" fontId="4" fillId="0" borderId="30" xfId="81" applyNumberFormat="1" applyBorder="1" applyAlignment="1">
      <alignment horizontal="center" vertical="center"/>
    </xf>
    <xf numFmtId="49" fontId="4" fillId="0" borderId="19" xfId="81" applyNumberFormat="1" applyBorder="1" applyAlignment="1">
      <alignment horizontal="center" vertical="center"/>
    </xf>
    <xf numFmtId="0" fontId="4" fillId="0" borderId="18" xfId="81" applyBorder="1" applyAlignment="1">
      <alignment horizontal="left" vertical="center"/>
    </xf>
    <xf numFmtId="0" fontId="43" fillId="0" borderId="0" xfId="0" applyFont="1" applyAlignment="1">
      <alignment horizontal="center" vertical="center"/>
    </xf>
    <xf numFmtId="31" fontId="44" fillId="0" borderId="29" xfId="0" applyNumberFormat="1" applyFont="1" applyBorder="1" applyAlignment="1">
      <alignment horizontal="left" wrapText="1"/>
    </xf>
    <xf numFmtId="0" fontId="44" fillId="0" borderId="29" xfId="0" applyFont="1" applyBorder="1" applyAlignment="1">
      <alignment horizontal="right" wrapText="1"/>
    </xf>
    <xf numFmtId="31" fontId="44" fillId="0" borderId="29" xfId="0" applyNumberFormat="1" applyFont="1" applyBorder="1" applyAlignment="1">
      <alignment horizontal="center" wrapText="1"/>
    </xf>
    <xf numFmtId="31" fontId="44" fillId="0" borderId="24" xfId="0" applyNumberFormat="1" applyFont="1" applyBorder="1" applyAlignment="1">
      <alignment horizontal="center" wrapText="1"/>
    </xf>
    <xf numFmtId="0" fontId="44" fillId="0" borderId="18"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05" xfId="0" applyFont="1" applyBorder="1" applyAlignment="1">
      <alignment horizontal="center" vertical="center" wrapText="1"/>
    </xf>
    <xf numFmtId="0" fontId="44" fillId="0" borderId="198"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196"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3" xfId="0" applyFont="1" applyBorder="1" applyAlignment="1">
      <alignment horizontal="justify" vertical="center" wrapText="1"/>
    </xf>
    <xf numFmtId="0" fontId="44" fillId="0" borderId="17" xfId="0" applyFont="1" applyBorder="1" applyAlignment="1">
      <alignment horizontal="justify" vertical="center" wrapText="1"/>
    </xf>
    <xf numFmtId="0" fontId="44" fillId="0" borderId="25" xfId="0" applyFont="1" applyBorder="1" applyAlignment="1">
      <alignment horizontal="justify" vertical="center" wrapText="1"/>
    </xf>
    <xf numFmtId="0" fontId="44" fillId="0" borderId="15" xfId="0" applyFont="1" applyBorder="1" applyAlignment="1">
      <alignment horizontal="justify" vertical="center" wrapText="1"/>
    </xf>
    <xf numFmtId="0" fontId="43" fillId="0" borderId="106" xfId="0" applyFont="1" applyBorder="1" applyAlignment="1">
      <alignment horizontal="left" vertical="center"/>
    </xf>
    <xf numFmtId="0" fontId="44" fillId="0" borderId="151" xfId="0" applyFont="1" applyBorder="1" applyAlignment="1">
      <alignment horizontal="center" vertical="center" wrapText="1"/>
    </xf>
    <xf numFmtId="0" fontId="44" fillId="0" borderId="152" xfId="0" applyFont="1" applyBorder="1" applyAlignment="1">
      <alignment horizontal="center" vertical="center" wrapText="1"/>
    </xf>
    <xf numFmtId="0" fontId="44" fillId="0" borderId="23" xfId="0" applyFont="1" applyBorder="1" applyAlignment="1">
      <alignment horizontal="center" vertical="center" wrapText="1"/>
    </xf>
    <xf numFmtId="0" fontId="40" fillId="0" borderId="29" xfId="0" applyFont="1" applyBorder="1" applyAlignment="1">
      <alignment horizontal="center" vertical="center"/>
    </xf>
    <xf numFmtId="0" fontId="11" fillId="0" borderId="15" xfId="0" applyFont="1" applyBorder="1" applyAlignment="1">
      <alignment horizontal="left" vertical="center" wrapText="1"/>
    </xf>
    <xf numFmtId="31" fontId="14" fillId="0" borderId="153" xfId="0" applyNumberFormat="1" applyFont="1" applyBorder="1" applyAlignment="1">
      <alignment horizontal="center" vertical="top" wrapText="1"/>
    </xf>
    <xf numFmtId="31" fontId="14" fillId="0" borderId="28" xfId="0" applyNumberFormat="1" applyFont="1" applyBorder="1" applyAlignment="1">
      <alignment horizontal="center" vertical="top" wrapText="1"/>
    </xf>
    <xf numFmtId="0" fontId="13" fillId="0" borderId="15" xfId="0" applyFont="1" applyBorder="1" applyAlignment="1">
      <alignment horizontal="left" vertical="center" wrapText="1"/>
    </xf>
    <xf numFmtId="0" fontId="14" fillId="0" borderId="15" xfId="0" applyFont="1" applyBorder="1" applyAlignment="1">
      <alignment horizontal="left" vertical="center" wrapText="1"/>
    </xf>
    <xf numFmtId="0" fontId="57" fillId="0" borderId="15" xfId="0" applyFont="1" applyBorder="1" applyAlignment="1">
      <alignment horizontal="left" vertical="center" wrapText="1"/>
    </xf>
    <xf numFmtId="0" fontId="38" fillId="0" borderId="15" xfId="0" applyFont="1" applyBorder="1" applyAlignment="1">
      <alignment horizontal="left" vertical="top" wrapText="1"/>
    </xf>
    <xf numFmtId="0" fontId="13" fillId="0" borderId="30" xfId="0" applyFont="1" applyBorder="1" applyAlignment="1">
      <alignment horizontal="center" vertical="center" wrapText="1"/>
    </xf>
    <xf numFmtId="0" fontId="13" fillId="0" borderId="19" xfId="0" applyFont="1" applyBorder="1" applyAlignment="1">
      <alignment horizontal="center" vertical="center" wrapText="1"/>
    </xf>
    <xf numFmtId="0" fontId="38" fillId="0" borderId="15" xfId="0" applyFont="1" applyBorder="1" applyAlignment="1">
      <alignment horizontal="center" vertical="center" wrapText="1"/>
    </xf>
    <xf numFmtId="0" fontId="13" fillId="33" borderId="15" xfId="0" applyFont="1" applyFill="1" applyBorder="1" applyAlignment="1">
      <alignment horizontal="left" vertical="center" wrapText="1"/>
    </xf>
    <xf numFmtId="56" fontId="26" fillId="0" borderId="15" xfId="0" applyNumberFormat="1" applyFont="1" applyBorder="1" applyAlignment="1">
      <alignment horizontal="center" vertical="center" shrinkToFit="1"/>
    </xf>
    <xf numFmtId="0" fontId="26" fillId="0" borderId="15" xfId="0" applyFont="1" applyBorder="1" applyAlignment="1">
      <alignment horizontal="center" vertical="center" shrinkToFit="1"/>
    </xf>
    <xf numFmtId="0" fontId="13" fillId="0" borderId="2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53"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33" borderId="153" xfId="0" applyFont="1" applyFill="1" applyBorder="1" applyAlignment="1">
      <alignment horizontal="center" vertical="center" wrapText="1"/>
    </xf>
    <xf numFmtId="0" fontId="13" fillId="33" borderId="28" xfId="0" applyFont="1" applyFill="1" applyBorder="1" applyAlignment="1">
      <alignment horizontal="center" vertical="center" wrapText="1"/>
    </xf>
    <xf numFmtId="0" fontId="13" fillId="33" borderId="22" xfId="0" applyFont="1" applyFill="1" applyBorder="1" applyAlignment="1">
      <alignment horizontal="center" vertical="center" wrapText="1"/>
    </xf>
    <xf numFmtId="0" fontId="13" fillId="33" borderId="24" xfId="0" applyFont="1" applyFill="1" applyBorder="1" applyAlignment="1">
      <alignment horizontal="center" vertical="center" wrapText="1"/>
    </xf>
    <xf numFmtId="0" fontId="11" fillId="0" borderId="15" xfId="0" applyFont="1" applyBorder="1" applyAlignment="1">
      <alignment horizontal="left" vertical="top" wrapText="1"/>
    </xf>
    <xf numFmtId="0" fontId="26"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41" fillId="0" borderId="15" xfId="0" applyFont="1" applyBorder="1" applyAlignment="1">
      <alignment horizontal="center" wrapText="1"/>
    </xf>
    <xf numFmtId="0" fontId="104" fillId="0" borderId="15" xfId="0" applyFont="1" applyBorder="1" applyAlignment="1">
      <alignment horizontal="center" vertical="center" wrapText="1"/>
    </xf>
    <xf numFmtId="31" fontId="60" fillId="38" borderId="18" xfId="56" applyNumberFormat="1" applyFont="1" applyFill="1" applyBorder="1" applyAlignment="1">
      <alignment horizontal="left" vertical="center"/>
    </xf>
    <xf numFmtId="31" fontId="60" fillId="38" borderId="19" xfId="56" applyNumberFormat="1" applyFont="1" applyFill="1" applyBorder="1" applyAlignment="1">
      <alignment horizontal="left" vertical="center"/>
    </xf>
    <xf numFmtId="0" fontId="60" fillId="38" borderId="18" xfId="56" applyFont="1" applyFill="1" applyBorder="1" applyAlignment="1">
      <alignment vertical="center" wrapText="1"/>
    </xf>
    <xf numFmtId="0" fontId="60" fillId="38" borderId="30" xfId="56" applyFont="1" applyFill="1" applyBorder="1" applyAlignment="1">
      <alignment wrapText="1"/>
    </xf>
    <xf numFmtId="0" fontId="60" fillId="38" borderId="19" xfId="56" applyFont="1" applyFill="1" applyBorder="1" applyAlignment="1">
      <alignment wrapText="1"/>
    </xf>
    <xf numFmtId="0" fontId="0" fillId="0" borderId="153" xfId="56" applyFont="1" applyBorder="1" applyAlignment="1">
      <alignment horizontal="left" vertical="top" wrapText="1"/>
    </xf>
    <xf numFmtId="0" fontId="0" fillId="0" borderId="106" xfId="56" applyFont="1" applyBorder="1" applyAlignment="1">
      <alignment horizontal="left" vertical="top" wrapText="1"/>
    </xf>
    <xf numFmtId="0" fontId="0" fillId="0" borderId="28" xfId="56" applyFont="1" applyBorder="1" applyAlignment="1">
      <alignment horizontal="left" vertical="top" wrapText="1"/>
    </xf>
    <xf numFmtId="0" fontId="0" fillId="0" borderId="60" xfId="56" applyFont="1" applyBorder="1" applyAlignment="1">
      <alignment horizontal="left" vertical="top" wrapText="1"/>
    </xf>
    <xf numFmtId="0" fontId="0" fillId="0" borderId="0" xfId="56" applyFont="1" applyAlignment="1">
      <alignment horizontal="left" vertical="top" wrapText="1"/>
    </xf>
    <xf numFmtId="0" fontId="0" fillId="0" borderId="16" xfId="56" applyFont="1" applyBorder="1" applyAlignment="1">
      <alignment horizontal="left" vertical="top" wrapText="1"/>
    </xf>
    <xf numFmtId="0" fontId="0" fillId="0" borderId="22" xfId="56" applyFont="1" applyBorder="1" applyAlignment="1">
      <alignment horizontal="left" vertical="top" wrapText="1"/>
    </xf>
    <xf numFmtId="0" fontId="0" fillId="0" borderId="29" xfId="56" applyFont="1" applyBorder="1" applyAlignment="1">
      <alignment horizontal="left" vertical="top" wrapText="1"/>
    </xf>
    <xf numFmtId="0" fontId="0" fillId="0" borderId="24" xfId="56" applyFont="1" applyBorder="1" applyAlignment="1">
      <alignment horizontal="left" vertical="top" wrapText="1"/>
    </xf>
    <xf numFmtId="0" fontId="0" fillId="0" borderId="101" xfId="56" applyFont="1" applyBorder="1" applyAlignment="1">
      <alignment horizontal="left" vertical="top" wrapText="1"/>
    </xf>
    <xf numFmtId="0" fontId="0" fillId="0" borderId="65" xfId="56" applyFont="1" applyBorder="1" applyAlignment="1">
      <alignment horizontal="left" vertical="top" wrapText="1"/>
    </xf>
    <xf numFmtId="0" fontId="0" fillId="0" borderId="204" xfId="56" applyFont="1" applyBorder="1" applyAlignment="1">
      <alignment horizontal="left" vertical="top" wrapText="1"/>
    </xf>
    <xf numFmtId="0" fontId="0" fillId="0" borderId="172" xfId="56" applyFont="1" applyBorder="1" applyAlignment="1">
      <alignment horizontal="left" vertical="top" wrapText="1"/>
    </xf>
    <xf numFmtId="0" fontId="0" fillId="0" borderId="199" xfId="56" applyFont="1" applyBorder="1" applyAlignment="1">
      <alignment horizontal="left" vertical="top" wrapText="1"/>
    </xf>
    <xf numFmtId="0" fontId="0" fillId="0" borderId="102" xfId="56" applyFont="1" applyBorder="1" applyAlignment="1">
      <alignment horizontal="left" vertical="top" wrapText="1"/>
    </xf>
    <xf numFmtId="0" fontId="0" fillId="0" borderId="10" xfId="56" applyFont="1" applyBorder="1" applyAlignment="1">
      <alignment horizontal="left" vertical="top" wrapText="1"/>
    </xf>
    <xf numFmtId="0" fontId="0" fillId="0" borderId="200" xfId="56" applyFont="1" applyBorder="1" applyAlignment="1">
      <alignment horizontal="left" vertical="top" wrapText="1"/>
    </xf>
    <xf numFmtId="0" fontId="60" fillId="38" borderId="60" xfId="56" applyFont="1" applyFill="1" applyBorder="1" applyAlignment="1">
      <alignment vertical="top" wrapText="1"/>
    </xf>
    <xf numFmtId="0" fontId="60" fillId="38" borderId="0" xfId="56" applyFont="1" applyFill="1" applyAlignment="1">
      <alignment vertical="top" wrapText="1"/>
    </xf>
    <xf numFmtId="0" fontId="60" fillId="38" borderId="16" xfId="56" applyFont="1" applyFill="1" applyBorder="1" applyAlignment="1">
      <alignment vertical="top" wrapText="1"/>
    </xf>
    <xf numFmtId="0" fontId="9" fillId="38" borderId="22" xfId="56" applyFill="1" applyBorder="1" applyAlignment="1">
      <alignment horizontal="left" vertical="center"/>
    </xf>
    <xf numFmtId="0" fontId="9" fillId="38" borderId="29" xfId="56" applyFill="1" applyBorder="1" applyAlignment="1">
      <alignment horizontal="left" vertical="center"/>
    </xf>
    <xf numFmtId="0" fontId="9" fillId="38" borderId="24" xfId="56" applyFill="1" applyBorder="1" applyAlignment="1">
      <alignment horizontal="left" vertical="center"/>
    </xf>
    <xf numFmtId="0" fontId="60" fillId="38" borderId="153" xfId="56" applyFont="1" applyFill="1" applyBorder="1" applyAlignment="1">
      <alignment horizontal="left" vertical="top" wrapText="1"/>
    </xf>
    <xf numFmtId="0" fontId="60" fillId="38" borderId="106" xfId="56" applyFont="1" applyFill="1" applyBorder="1" applyAlignment="1">
      <alignment horizontal="left" vertical="top" wrapText="1"/>
    </xf>
    <xf numFmtId="0" fontId="60" fillId="38" borderId="28" xfId="56" applyFont="1" applyFill="1" applyBorder="1" applyAlignment="1">
      <alignment horizontal="left" vertical="top" wrapText="1"/>
    </xf>
    <xf numFmtId="0" fontId="60" fillId="38" borderId="60" xfId="56" applyFont="1" applyFill="1" applyBorder="1" applyAlignment="1">
      <alignment horizontal="left" vertical="top" wrapText="1"/>
    </xf>
    <xf numFmtId="0" fontId="60" fillId="38" borderId="0" xfId="56" applyFont="1" applyFill="1" applyAlignment="1">
      <alignment horizontal="left" vertical="top" wrapText="1"/>
    </xf>
    <xf numFmtId="0" fontId="60" fillId="38" borderId="16" xfId="56" applyFont="1" applyFill="1" applyBorder="1" applyAlignment="1">
      <alignment horizontal="left" vertical="top" wrapText="1"/>
    </xf>
    <xf numFmtId="0" fontId="60" fillId="38" borderId="22" xfId="56" applyFont="1" applyFill="1" applyBorder="1" applyAlignment="1">
      <alignment horizontal="left" vertical="top" wrapText="1"/>
    </xf>
    <xf numFmtId="0" fontId="60" fillId="38" borderId="29" xfId="56" applyFont="1" applyFill="1" applyBorder="1" applyAlignment="1">
      <alignment horizontal="left" vertical="top" wrapText="1"/>
    </xf>
    <xf numFmtId="0" fontId="60" fillId="38" borderId="24" xfId="56" applyFont="1" applyFill="1" applyBorder="1" applyAlignment="1">
      <alignment horizontal="left" vertical="top" wrapText="1"/>
    </xf>
    <xf numFmtId="0" fontId="73" fillId="38" borderId="28" xfId="56" applyFont="1" applyFill="1" applyBorder="1" applyAlignment="1">
      <alignment horizontal="center" vertical="center"/>
    </xf>
    <xf numFmtId="0" fontId="73" fillId="38" borderId="16" xfId="56" applyFont="1" applyFill="1" applyBorder="1" applyAlignment="1">
      <alignment horizontal="center" vertical="center"/>
    </xf>
    <xf numFmtId="0" fontId="73" fillId="38" borderId="26" xfId="56" applyFont="1" applyFill="1" applyBorder="1" applyAlignment="1">
      <alignment horizontal="center" vertical="center"/>
    </xf>
    <xf numFmtId="0" fontId="73" fillId="38" borderId="27" xfId="56" applyFont="1" applyFill="1" applyBorder="1" applyAlignment="1">
      <alignment horizontal="center" vertical="center"/>
    </xf>
    <xf numFmtId="0" fontId="9" fillId="38" borderId="18" xfId="56" applyFill="1" applyBorder="1" applyAlignment="1">
      <alignment vertical="center" wrapText="1"/>
    </xf>
    <xf numFmtId="0" fontId="9" fillId="38" borderId="19" xfId="56" applyFill="1" applyBorder="1" applyAlignment="1">
      <alignment vertical="center" wrapText="1"/>
    </xf>
    <xf numFmtId="0" fontId="60" fillId="38" borderId="153" xfId="56" applyFont="1" applyFill="1" applyBorder="1" applyAlignment="1">
      <alignment horizontal="left" vertical="top"/>
    </xf>
    <xf numFmtId="0" fontId="60" fillId="38" borderId="106" xfId="56" applyFont="1" applyFill="1" applyBorder="1" applyAlignment="1">
      <alignment horizontal="left" vertical="top"/>
    </xf>
    <xf numFmtId="0" fontId="60" fillId="38" borderId="28" xfId="56" applyFont="1" applyFill="1" applyBorder="1" applyAlignment="1">
      <alignment horizontal="left" vertical="top"/>
    </xf>
    <xf numFmtId="0" fontId="60" fillId="38" borderId="60" xfId="56" applyFont="1" applyFill="1" applyBorder="1" applyAlignment="1">
      <alignment horizontal="left" vertical="top"/>
    </xf>
    <xf numFmtId="0" fontId="60" fillId="38" borderId="0" xfId="56" applyFont="1" applyFill="1" applyAlignment="1">
      <alignment horizontal="left" vertical="top"/>
    </xf>
    <xf numFmtId="0" fontId="60" fillId="38" borderId="16" xfId="56" applyFont="1" applyFill="1" applyBorder="1" applyAlignment="1">
      <alignment horizontal="left" vertical="top"/>
    </xf>
    <xf numFmtId="0" fontId="60" fillId="38" borderId="22" xfId="56" applyFont="1" applyFill="1" applyBorder="1" applyAlignment="1">
      <alignment horizontal="left" vertical="top"/>
    </xf>
    <xf numFmtId="0" fontId="60" fillId="38" borderId="29" xfId="56" applyFont="1" applyFill="1" applyBorder="1" applyAlignment="1">
      <alignment horizontal="left" vertical="top"/>
    </xf>
    <xf numFmtId="0" fontId="60" fillId="38" borderId="24" xfId="56" applyFont="1" applyFill="1" applyBorder="1" applyAlignment="1">
      <alignment horizontal="left" vertical="top"/>
    </xf>
    <xf numFmtId="0" fontId="9" fillId="38" borderId="18" xfId="56" applyFill="1" applyBorder="1" applyAlignment="1">
      <alignment horizontal="left" vertical="center" wrapText="1"/>
    </xf>
    <xf numFmtId="0" fontId="9" fillId="38" borderId="30" xfId="56" applyFill="1" applyBorder="1" applyAlignment="1">
      <alignment horizontal="left" vertical="center" wrapText="1"/>
    </xf>
    <xf numFmtId="0" fontId="9" fillId="38" borderId="19" xfId="56" applyFill="1" applyBorder="1" applyAlignment="1">
      <alignment horizontal="left" vertical="center" wrapText="1"/>
    </xf>
    <xf numFmtId="0" fontId="9" fillId="38" borderId="18" xfId="56" applyFill="1" applyBorder="1" applyAlignment="1">
      <alignment horizontal="left" vertical="center"/>
    </xf>
    <xf numFmtId="0" fontId="9" fillId="38" borderId="30" xfId="56" applyFill="1" applyBorder="1" applyAlignment="1">
      <alignment horizontal="left" vertical="center"/>
    </xf>
    <xf numFmtId="0" fontId="9" fillId="38" borderId="26" xfId="56" applyFill="1" applyBorder="1" applyAlignment="1">
      <alignment horizontal="center" vertical="center"/>
    </xf>
    <xf numFmtId="0" fontId="9" fillId="38" borderId="27" xfId="56" applyFill="1" applyBorder="1" applyAlignment="1">
      <alignment horizontal="center" vertical="center"/>
    </xf>
    <xf numFmtId="0" fontId="9" fillId="38" borderId="18" xfId="56" applyFill="1" applyBorder="1" applyAlignment="1">
      <alignment horizontal="left" vertical="top" wrapText="1"/>
    </xf>
    <xf numFmtId="0" fontId="9" fillId="38" borderId="19" xfId="56" applyFill="1" applyBorder="1" applyAlignment="1">
      <alignment horizontal="left" vertical="top" wrapText="1"/>
    </xf>
    <xf numFmtId="0" fontId="9" fillId="38" borderId="18" xfId="56" applyFill="1" applyBorder="1" applyAlignment="1">
      <alignment wrapText="1"/>
    </xf>
    <xf numFmtId="0" fontId="9" fillId="38" borderId="19" xfId="56" applyFill="1" applyBorder="1" applyAlignment="1">
      <alignment wrapText="1"/>
    </xf>
    <xf numFmtId="0" fontId="60" fillId="38" borderId="16" xfId="56" applyFont="1" applyFill="1" applyBorder="1" applyAlignment="1">
      <alignment vertical="top"/>
    </xf>
    <xf numFmtId="0" fontId="60" fillId="38" borderId="60" xfId="56" applyFont="1" applyFill="1" applyBorder="1" applyAlignment="1">
      <alignment vertical="top"/>
    </xf>
    <xf numFmtId="0" fontId="9" fillId="38" borderId="18" xfId="56" applyFill="1" applyBorder="1" applyAlignment="1">
      <alignment horizontal="left" vertical="top"/>
    </xf>
    <xf numFmtId="0" fontId="9" fillId="38" borderId="30" xfId="56" applyFill="1" applyBorder="1" applyAlignment="1">
      <alignment horizontal="left" vertical="top"/>
    </xf>
    <xf numFmtId="0" fontId="9" fillId="38" borderId="19" xfId="56" applyFill="1" applyBorder="1" applyAlignment="1">
      <alignment horizontal="left" vertical="center"/>
    </xf>
    <xf numFmtId="0" fontId="9" fillId="38" borderId="153" xfId="56" applyFill="1" applyBorder="1" applyAlignment="1">
      <alignment horizontal="left"/>
    </xf>
    <xf numFmtId="0" fontId="9" fillId="38" borderId="106" xfId="56" applyFill="1" applyBorder="1" applyAlignment="1">
      <alignment horizontal="left"/>
    </xf>
    <xf numFmtId="0" fontId="9" fillId="38" borderId="28" xfId="56" applyFill="1" applyBorder="1" applyAlignment="1">
      <alignment horizontal="left"/>
    </xf>
    <xf numFmtId="0" fontId="60" fillId="38" borderId="22" xfId="56" applyFont="1" applyFill="1" applyBorder="1" applyAlignment="1">
      <alignment vertical="top" wrapText="1"/>
    </xf>
    <xf numFmtId="0" fontId="60" fillId="38" borderId="29" xfId="56" applyFont="1" applyFill="1" applyBorder="1" applyAlignment="1">
      <alignment vertical="top" wrapText="1"/>
    </xf>
    <xf numFmtId="0" fontId="60" fillId="38" borderId="24" xfId="56" applyFont="1" applyFill="1" applyBorder="1" applyAlignment="1">
      <alignment vertical="top" wrapText="1"/>
    </xf>
    <xf numFmtId="0" fontId="11" fillId="38" borderId="20" xfId="55" applyFont="1" applyFill="1" applyBorder="1" applyAlignment="1">
      <alignment horizontal="center" vertical="top" wrapText="1"/>
    </xf>
    <xf numFmtId="0" fontId="11" fillId="38" borderId="12" xfId="55" applyFont="1" applyFill="1" applyBorder="1" applyAlignment="1">
      <alignment horizontal="center" vertical="top" wrapText="1"/>
    </xf>
    <xf numFmtId="0" fontId="11" fillId="38" borderId="60" xfId="55" applyFont="1" applyFill="1" applyBorder="1" applyAlignment="1">
      <alignment horizontal="left" vertical="center" wrapText="1"/>
    </xf>
    <xf numFmtId="0" fontId="11" fillId="38" borderId="16" xfId="55" applyFont="1" applyFill="1" applyBorder="1" applyAlignment="1">
      <alignment horizontal="left" vertical="center" wrapText="1"/>
    </xf>
    <xf numFmtId="0" fontId="11" fillId="38" borderId="22" xfId="55" applyFont="1" applyFill="1" applyBorder="1" applyAlignment="1">
      <alignment horizontal="left" vertical="top" wrapText="1"/>
    </xf>
    <xf numFmtId="0" fontId="11" fillId="38" borderId="24" xfId="55" applyFont="1" applyFill="1" applyBorder="1" applyAlignment="1">
      <alignment horizontal="left" vertical="top" wrapText="1"/>
    </xf>
    <xf numFmtId="0" fontId="9" fillId="38" borderId="22" xfId="55" applyFill="1" applyBorder="1" applyAlignment="1">
      <alignment horizontal="left" wrapText="1"/>
    </xf>
    <xf numFmtId="0" fontId="9" fillId="38" borderId="29" xfId="55" applyFill="1" applyBorder="1" applyAlignment="1">
      <alignment horizontal="left"/>
    </xf>
    <xf numFmtId="0" fontId="9" fillId="38" borderId="237" xfId="55" applyFill="1" applyBorder="1" applyAlignment="1">
      <alignment horizontal="left"/>
    </xf>
    <xf numFmtId="0" fontId="11" fillId="38" borderId="22" xfId="55" applyFont="1" applyFill="1" applyBorder="1" applyAlignment="1">
      <alignment horizontal="left" vertical="center" wrapText="1"/>
    </xf>
    <xf numFmtId="0" fontId="11" fillId="38" borderId="24" xfId="55" applyFont="1" applyFill="1" applyBorder="1" applyAlignment="1">
      <alignment horizontal="left" vertical="center" wrapText="1"/>
    </xf>
    <xf numFmtId="0" fontId="11" fillId="38" borderId="29" xfId="55" applyFont="1" applyFill="1" applyBorder="1" applyAlignment="1">
      <alignment horizontal="left" vertical="center" wrapText="1"/>
    </xf>
    <xf numFmtId="0" fontId="11" fillId="38" borderId="237" xfId="55" applyFont="1" applyFill="1" applyBorder="1" applyAlignment="1">
      <alignment horizontal="left" vertical="center" wrapText="1"/>
    </xf>
    <xf numFmtId="0" fontId="11" fillId="38" borderId="0" xfId="55" applyFont="1" applyFill="1" applyAlignment="1">
      <alignment horizontal="left" vertical="center" wrapText="1"/>
    </xf>
    <xf numFmtId="0" fontId="11" fillId="38" borderId="199" xfId="55" applyFont="1" applyFill="1" applyBorder="1" applyAlignment="1">
      <alignment horizontal="left" vertical="center" wrapText="1"/>
    </xf>
    <xf numFmtId="0" fontId="11" fillId="38" borderId="192" xfId="55" applyFont="1" applyFill="1" applyBorder="1" applyAlignment="1">
      <alignment horizontal="center" vertical="center" wrapText="1"/>
    </xf>
    <xf numFmtId="0" fontId="11" fillId="38" borderId="301" xfId="55" applyFont="1" applyFill="1" applyBorder="1" applyAlignment="1">
      <alignment horizontal="center" vertical="center" wrapText="1"/>
    </xf>
    <xf numFmtId="0" fontId="11" fillId="38" borderId="15" xfId="55" applyFont="1" applyFill="1" applyBorder="1" applyAlignment="1">
      <alignment horizontal="center" vertical="top" wrapText="1"/>
    </xf>
    <xf numFmtId="0" fontId="11" fillId="38" borderId="148" xfId="55" applyFont="1" applyFill="1" applyBorder="1" applyAlignment="1">
      <alignment horizontal="center" vertical="top" wrapText="1"/>
    </xf>
    <xf numFmtId="0" fontId="70" fillId="38" borderId="60" xfId="55" applyFont="1" applyFill="1" applyBorder="1" applyAlignment="1">
      <alignment horizontal="left" vertical="center" wrapText="1"/>
    </xf>
    <xf numFmtId="0" fontId="70" fillId="38" borderId="0" xfId="55" applyFont="1" applyFill="1" applyAlignment="1">
      <alignment horizontal="left" vertical="center" wrapText="1"/>
    </xf>
    <xf numFmtId="0" fontId="70" fillId="38" borderId="199" xfId="55" applyFont="1" applyFill="1" applyBorder="1" applyAlignment="1">
      <alignment horizontal="left" vertical="center" wrapText="1"/>
    </xf>
    <xf numFmtId="0" fontId="70" fillId="38" borderId="22" xfId="55" applyFont="1" applyFill="1" applyBorder="1" applyAlignment="1">
      <alignment horizontal="left" vertical="center" wrapText="1"/>
    </xf>
    <xf numFmtId="0" fontId="70" fillId="38" borderId="29" xfId="55" applyFont="1" applyFill="1" applyBorder="1" applyAlignment="1">
      <alignment horizontal="left" vertical="center" wrapText="1"/>
    </xf>
    <xf numFmtId="0" fontId="70" fillId="38" borderId="237" xfId="55" applyFont="1" applyFill="1" applyBorder="1" applyAlignment="1">
      <alignment horizontal="left" vertical="center" wrapText="1"/>
    </xf>
    <xf numFmtId="0" fontId="11" fillId="38" borderId="0" xfId="55" applyFont="1" applyFill="1" applyAlignment="1">
      <alignment horizontal="center"/>
    </xf>
    <xf numFmtId="0" fontId="11" fillId="38" borderId="0" xfId="55" applyFont="1" applyFill="1" applyAlignment="1">
      <alignment horizontal="justify" wrapText="1"/>
    </xf>
    <xf numFmtId="0" fontId="11" fillId="38" borderId="16" xfId="55" applyFont="1" applyFill="1" applyBorder="1" applyAlignment="1">
      <alignment horizontal="justify" wrapText="1"/>
    </xf>
    <xf numFmtId="0" fontId="11" fillId="38" borderId="302" xfId="55" applyFont="1" applyFill="1" applyBorder="1" applyAlignment="1">
      <alignment horizontal="center" vertical="center" wrapText="1"/>
    </xf>
    <xf numFmtId="0" fontId="57" fillId="38" borderId="303" xfId="55" applyFont="1" applyFill="1" applyBorder="1" applyAlignment="1">
      <alignment horizontal="center" vertical="center" wrapText="1"/>
    </xf>
    <xf numFmtId="0" fontId="23" fillId="38" borderId="65" xfId="55" applyFont="1" applyFill="1" applyBorder="1" applyAlignment="1">
      <alignment horizontal="center" vertical="center" wrapText="1"/>
    </xf>
    <xf numFmtId="0" fontId="71" fillId="38" borderId="299" xfId="55" applyFont="1" applyFill="1" applyBorder="1" applyAlignment="1">
      <alignment horizontal="center" vertical="center" wrapText="1"/>
    </xf>
    <xf numFmtId="0" fontId="71" fillId="38" borderId="0" xfId="55" applyFont="1" applyFill="1" applyAlignment="1">
      <alignment horizontal="center" vertical="center" wrapText="1"/>
    </xf>
    <xf numFmtId="0" fontId="71" fillId="38" borderId="16" xfId="55" applyFont="1" applyFill="1" applyBorder="1" applyAlignment="1">
      <alignment horizontal="center" vertical="center" wrapText="1"/>
    </xf>
    <xf numFmtId="0" fontId="71" fillId="38" borderId="304" xfId="55" applyFont="1" applyFill="1" applyBorder="1" applyAlignment="1">
      <alignment horizontal="center" vertical="center" wrapText="1"/>
    </xf>
    <xf numFmtId="0" fontId="71" fillId="38" borderId="305" xfId="55" applyFont="1" applyFill="1" applyBorder="1" applyAlignment="1">
      <alignment horizontal="center" vertical="center" wrapText="1"/>
    </xf>
    <xf numFmtId="0" fontId="11" fillId="38" borderId="193" xfId="55" applyFont="1" applyFill="1" applyBorder="1" applyAlignment="1">
      <alignment horizontal="center" vertical="center" wrapText="1"/>
    </xf>
    <xf numFmtId="0" fontId="11" fillId="38" borderId="194" xfId="55" applyFont="1" applyFill="1" applyBorder="1" applyAlignment="1">
      <alignment horizontal="center" vertical="center" wrapText="1"/>
    </xf>
    <xf numFmtId="0" fontId="11" fillId="38" borderId="306" xfId="55" applyFont="1" applyFill="1" applyBorder="1" applyAlignment="1">
      <alignment horizontal="center" vertical="center" wrapText="1"/>
    </xf>
    <xf numFmtId="0" fontId="11" fillId="38" borderId="286" xfId="55" applyFont="1" applyFill="1" applyBorder="1" applyAlignment="1">
      <alignment horizontal="center" vertical="center" wrapText="1"/>
    </xf>
    <xf numFmtId="0" fontId="44" fillId="38" borderId="15" xfId="0" applyFont="1" applyFill="1" applyBorder="1" applyAlignment="1">
      <alignment horizontal="center" vertical="center" wrapText="1"/>
    </xf>
    <xf numFmtId="0" fontId="11" fillId="38" borderId="306" xfId="55" applyFont="1" applyFill="1" applyBorder="1" applyAlignment="1">
      <alignment horizontal="left" vertical="center" wrapText="1"/>
    </xf>
    <xf numFmtId="0" fontId="11" fillId="38" borderId="307" xfId="55" applyFont="1" applyFill="1" applyBorder="1" applyAlignment="1">
      <alignment horizontal="left" vertical="center" wrapText="1"/>
    </xf>
    <xf numFmtId="49" fontId="44" fillId="38" borderId="15" xfId="0" applyNumberFormat="1" applyFont="1" applyFill="1" applyBorder="1" applyAlignment="1">
      <alignment horizontal="center" vertical="center" wrapText="1"/>
    </xf>
    <xf numFmtId="49" fontId="44" fillId="38" borderId="148" xfId="0" applyNumberFormat="1" applyFont="1" applyFill="1" applyBorder="1" applyAlignment="1">
      <alignment horizontal="center" vertical="center" wrapText="1"/>
    </xf>
    <xf numFmtId="0" fontId="72" fillId="38" borderId="197" xfId="55" applyFont="1" applyFill="1" applyBorder="1" applyAlignment="1">
      <alignment horizontal="justify" vertical="center" wrapText="1"/>
    </xf>
    <xf numFmtId="0" fontId="61" fillId="38" borderId="10" xfId="55" applyFont="1" applyFill="1" applyBorder="1" applyAlignment="1">
      <alignment horizontal="justify" vertical="center" wrapText="1"/>
    </xf>
    <xf numFmtId="0" fontId="61" fillId="38" borderId="200" xfId="55" applyFont="1" applyFill="1" applyBorder="1" applyAlignment="1">
      <alignment horizontal="justify" vertical="center" wrapText="1"/>
    </xf>
    <xf numFmtId="0" fontId="11" fillId="38" borderId="22" xfId="55" applyFont="1" applyFill="1" applyBorder="1" applyAlignment="1">
      <alignment horizontal="center" vertical="center" wrapText="1"/>
    </xf>
    <xf numFmtId="0" fontId="11" fillId="38" borderId="24" xfId="55" applyFont="1" applyFill="1" applyBorder="1" applyAlignment="1">
      <alignment horizontal="center" vertical="center" wrapText="1"/>
    </xf>
    <xf numFmtId="0" fontId="11" fillId="38" borderId="29" xfId="55" applyFont="1" applyFill="1" applyBorder="1" applyAlignment="1">
      <alignment horizontal="center" vertical="center" wrapText="1"/>
    </xf>
    <xf numFmtId="0" fontId="11" fillId="38" borderId="237" xfId="55" applyFont="1" applyFill="1" applyBorder="1" applyAlignment="1">
      <alignment horizontal="center" vertical="center" wrapText="1"/>
    </xf>
    <xf numFmtId="0" fontId="11" fillId="38" borderId="153" xfId="55" applyFont="1" applyFill="1" applyBorder="1" applyAlignment="1">
      <alignment horizontal="left" vertical="center" wrapText="1"/>
    </xf>
    <xf numFmtId="0" fontId="11" fillId="38" borderId="28" xfId="55" applyFont="1" applyFill="1" applyBorder="1" applyAlignment="1">
      <alignment horizontal="left" vertical="center" wrapText="1"/>
    </xf>
    <xf numFmtId="0" fontId="11" fillId="38" borderId="106" xfId="55" applyFont="1" applyFill="1" applyBorder="1" applyAlignment="1">
      <alignment horizontal="left" vertical="center" wrapText="1"/>
    </xf>
    <xf numFmtId="0" fontId="11" fillId="38" borderId="290" xfId="55" applyFont="1" applyFill="1" applyBorder="1" applyAlignment="1">
      <alignment horizontal="left" vertical="center" wrapText="1"/>
    </xf>
    <xf numFmtId="0" fontId="11" fillId="38" borderId="20" xfId="55" applyFont="1" applyFill="1" applyBorder="1" applyAlignment="1">
      <alignment horizontal="left" vertical="top" wrapText="1"/>
    </xf>
    <xf numFmtId="0" fontId="11" fillId="38" borderId="12" xfId="55" applyFont="1" applyFill="1" applyBorder="1" applyAlignment="1">
      <alignment horizontal="left" vertical="top" wrapText="1"/>
    </xf>
    <xf numFmtId="0" fontId="11" fillId="38" borderId="18" xfId="55" applyFont="1" applyFill="1" applyBorder="1" applyAlignment="1">
      <alignment horizontal="left" vertical="center" shrinkToFit="1"/>
    </xf>
    <xf numFmtId="0" fontId="11" fillId="38" borderId="19" xfId="55" applyFont="1" applyFill="1" applyBorder="1" applyAlignment="1">
      <alignment horizontal="left" vertical="center" shrinkToFit="1"/>
    </xf>
    <xf numFmtId="0" fontId="11" fillId="38" borderId="18" xfId="55" applyFont="1" applyFill="1" applyBorder="1" applyAlignment="1">
      <alignment horizontal="left" vertical="center" wrapText="1"/>
    </xf>
    <xf numFmtId="0" fontId="11" fillId="38" borderId="30" xfId="55" applyFont="1" applyFill="1" applyBorder="1" applyAlignment="1">
      <alignment horizontal="left" vertical="center" wrapText="1"/>
    </xf>
    <xf numFmtId="0" fontId="11" fillId="38" borderId="201" xfId="55" applyFont="1" applyFill="1" applyBorder="1" applyAlignment="1">
      <alignment horizontal="left" vertical="center" wrapText="1"/>
    </xf>
    <xf numFmtId="0" fontId="11" fillId="38" borderId="197" xfId="55" applyFont="1" applyFill="1" applyBorder="1" applyAlignment="1">
      <alignment horizontal="left" vertical="center" wrapText="1"/>
    </xf>
    <xf numFmtId="0" fontId="11" fillId="38" borderId="174" xfId="55" applyFont="1" applyFill="1" applyBorder="1" applyAlignment="1">
      <alignment horizontal="left" vertical="center" wrapText="1"/>
    </xf>
    <xf numFmtId="0" fontId="11" fillId="38" borderId="10" xfId="55" applyFont="1" applyFill="1" applyBorder="1" applyAlignment="1">
      <alignment horizontal="left" vertical="center" wrapText="1"/>
    </xf>
    <xf numFmtId="0" fontId="11" fillId="38" borderId="200" xfId="55" applyFont="1" applyFill="1" applyBorder="1" applyAlignment="1">
      <alignment horizontal="left" vertical="center" wrapText="1"/>
    </xf>
    <xf numFmtId="0" fontId="11" fillId="38" borderId="15" xfId="55" applyFont="1" applyFill="1" applyBorder="1" applyAlignment="1">
      <alignment horizontal="left" vertical="top" wrapText="1"/>
    </xf>
    <xf numFmtId="0" fontId="11" fillId="38" borderId="148" xfId="55" applyFont="1" applyFill="1" applyBorder="1" applyAlignment="1">
      <alignment horizontal="left" vertical="top" wrapText="1"/>
    </xf>
    <xf numFmtId="0" fontId="44" fillId="38" borderId="15" xfId="0" applyFont="1" applyFill="1" applyBorder="1" applyAlignment="1">
      <alignment horizontal="center" vertical="center" shrinkToFit="1"/>
    </xf>
    <xf numFmtId="0" fontId="44" fillId="38" borderId="148" xfId="0" applyFont="1" applyFill="1" applyBorder="1" applyAlignment="1">
      <alignment horizontal="center" vertical="center" shrinkToFit="1"/>
    </xf>
    <xf numFmtId="0" fontId="0" fillId="0" borderId="153" xfId="55" applyFont="1" applyBorder="1" applyAlignment="1">
      <alignment horizontal="left" vertical="top" wrapText="1"/>
    </xf>
    <xf numFmtId="0" fontId="9" fillId="0" borderId="106" xfId="55" applyBorder="1" applyAlignment="1">
      <alignment horizontal="left" vertical="top"/>
    </xf>
    <xf numFmtId="0" fontId="9" fillId="0" borderId="28" xfId="55" applyBorder="1" applyAlignment="1">
      <alignment horizontal="left" vertical="top"/>
    </xf>
    <xf numFmtId="0" fontId="9" fillId="0" borderId="60" xfId="55" applyBorder="1" applyAlignment="1">
      <alignment horizontal="left" vertical="top"/>
    </xf>
    <xf numFmtId="0" fontId="9" fillId="0" borderId="0" xfId="55" applyAlignment="1">
      <alignment horizontal="left" vertical="top"/>
    </xf>
    <xf numFmtId="0" fontId="9" fillId="0" borderId="16" xfId="55" applyBorder="1" applyAlignment="1">
      <alignment horizontal="left" vertical="top"/>
    </xf>
    <xf numFmtId="0" fontId="9" fillId="0" borderId="22" xfId="55" applyBorder="1" applyAlignment="1">
      <alignment horizontal="left" vertical="top"/>
    </xf>
    <xf numFmtId="0" fontId="9" fillId="0" borderId="29" xfId="55" applyBorder="1" applyAlignment="1">
      <alignment horizontal="left" vertical="top"/>
    </xf>
    <xf numFmtId="0" fontId="9" fillId="0" borderId="24" xfId="55" applyBorder="1" applyAlignment="1">
      <alignment horizontal="left" vertical="top"/>
    </xf>
    <xf numFmtId="0" fontId="11" fillId="38" borderId="19" xfId="55" applyFont="1" applyFill="1" applyBorder="1" applyAlignment="1">
      <alignment horizontal="left" vertical="center" wrapText="1"/>
    </xf>
    <xf numFmtId="0" fontId="0" fillId="0" borderId="153" xfId="55" applyFont="1" applyBorder="1" applyAlignment="1">
      <alignment horizontal="left" vertical="center" wrapText="1"/>
    </xf>
    <xf numFmtId="0" fontId="0" fillId="0" borderId="106" xfId="55" applyFont="1" applyBorder="1" applyAlignment="1">
      <alignment horizontal="left" vertical="center" wrapText="1"/>
    </xf>
    <xf numFmtId="0" fontId="0" fillId="0" borderId="28" xfId="55" applyFont="1" applyBorder="1" applyAlignment="1">
      <alignment horizontal="left" vertical="center" wrapText="1"/>
    </xf>
    <xf numFmtId="0" fontId="0" fillId="0" borderId="60" xfId="55" applyFont="1" applyBorder="1" applyAlignment="1">
      <alignment horizontal="left" vertical="center" wrapText="1"/>
    </xf>
    <xf numFmtId="0" fontId="0" fillId="0" borderId="0" xfId="55" applyFont="1" applyAlignment="1">
      <alignment horizontal="left" vertical="center" wrapText="1"/>
    </xf>
    <xf numFmtId="0" fontId="0" fillId="0" borderId="16" xfId="55" applyFont="1" applyBorder="1" applyAlignment="1">
      <alignment horizontal="left" vertical="center" wrapText="1"/>
    </xf>
    <xf numFmtId="0" fontId="0" fillId="0" borderId="22" xfId="55" applyFont="1" applyBorder="1" applyAlignment="1">
      <alignment horizontal="left" vertical="center" wrapText="1"/>
    </xf>
    <xf numFmtId="0" fontId="0" fillId="0" borderId="29" xfId="55" applyFont="1" applyBorder="1" applyAlignment="1">
      <alignment horizontal="left" vertical="center" wrapText="1"/>
    </xf>
    <xf numFmtId="0" fontId="0" fillId="0" borderId="24" xfId="55" applyFont="1" applyBorder="1" applyAlignment="1">
      <alignment horizontal="left" vertical="center" wrapText="1"/>
    </xf>
    <xf numFmtId="0" fontId="0" fillId="0" borderId="101" xfId="56" applyFont="1" applyBorder="1" applyAlignment="1">
      <alignment horizontal="left" vertical="center" wrapText="1"/>
    </xf>
    <xf numFmtId="0" fontId="0" fillId="0" borderId="65" xfId="56" applyFont="1" applyBorder="1" applyAlignment="1">
      <alignment horizontal="left" vertical="center" wrapText="1"/>
    </xf>
    <xf numFmtId="0" fontId="0" fillId="0" borderId="204" xfId="56" applyFont="1" applyBorder="1" applyAlignment="1">
      <alignment horizontal="left" vertical="center" wrapText="1"/>
    </xf>
    <xf numFmtId="0" fontId="0" fillId="0" borderId="172" xfId="56" applyFont="1" applyBorder="1" applyAlignment="1">
      <alignment horizontal="left" vertical="center" wrapText="1"/>
    </xf>
    <xf numFmtId="0" fontId="0" fillId="0" borderId="0" xfId="56" applyFont="1" applyAlignment="1">
      <alignment horizontal="left" vertical="center" wrapText="1"/>
    </xf>
    <xf numFmtId="0" fontId="0" fillId="0" borderId="199" xfId="56" applyFont="1" applyBorder="1" applyAlignment="1">
      <alignment horizontal="left" vertical="center" wrapText="1"/>
    </xf>
    <xf numFmtId="0" fontId="0" fillId="0" borderId="102" xfId="56" applyFont="1" applyBorder="1" applyAlignment="1">
      <alignment horizontal="left" vertical="center" wrapText="1"/>
    </xf>
    <xf numFmtId="0" fontId="0" fillId="0" borderId="10" xfId="56" applyFont="1" applyBorder="1" applyAlignment="1">
      <alignment horizontal="left" vertical="center" wrapText="1"/>
    </xf>
    <xf numFmtId="0" fontId="0" fillId="0" borderId="200" xfId="56" applyFont="1" applyBorder="1" applyAlignment="1">
      <alignment horizontal="left" vertical="center" wrapText="1"/>
    </xf>
    <xf numFmtId="0" fontId="0" fillId="0" borderId="153" xfId="56" applyFont="1" applyBorder="1" applyAlignment="1">
      <alignment horizontal="left" vertical="center" wrapText="1"/>
    </xf>
    <xf numFmtId="0" fontId="0" fillId="0" borderId="106" xfId="56" applyFont="1" applyBorder="1" applyAlignment="1">
      <alignment horizontal="left" vertical="center" wrapText="1"/>
    </xf>
    <xf numFmtId="0" fontId="0" fillId="0" borderId="28" xfId="56" applyFont="1" applyBorder="1" applyAlignment="1">
      <alignment horizontal="left" vertical="center" wrapText="1"/>
    </xf>
    <xf numFmtId="0" fontId="0" fillId="0" borderId="60" xfId="56" applyFont="1" applyBorder="1" applyAlignment="1">
      <alignment horizontal="left" vertical="center" wrapText="1"/>
    </xf>
    <xf numFmtId="0" fontId="0" fillId="0" borderId="16" xfId="56" applyFont="1" applyBorder="1" applyAlignment="1">
      <alignment horizontal="left" vertical="center" wrapText="1"/>
    </xf>
    <xf numFmtId="0" fontId="0" fillId="0" borderId="22" xfId="56" applyFont="1" applyBorder="1" applyAlignment="1">
      <alignment horizontal="left" vertical="center" wrapText="1"/>
    </xf>
    <xf numFmtId="0" fontId="0" fillId="0" borderId="29" xfId="56" applyFont="1" applyBorder="1" applyAlignment="1">
      <alignment horizontal="left" vertical="center" wrapText="1"/>
    </xf>
    <xf numFmtId="0" fontId="0" fillId="0" borderId="24" xfId="56" applyFont="1" applyBorder="1" applyAlignment="1">
      <alignment horizontal="left" vertical="center" wrapText="1"/>
    </xf>
    <xf numFmtId="0" fontId="11" fillId="38" borderId="0" xfId="55" applyFont="1" applyFill="1" applyAlignment="1">
      <alignment horizontal="center" wrapText="1"/>
    </xf>
    <xf numFmtId="0" fontId="11" fillId="38" borderId="0" xfId="55" applyFont="1" applyFill="1" applyAlignment="1">
      <alignment horizontal="left" wrapText="1"/>
    </xf>
    <xf numFmtId="0" fontId="11" fillId="38" borderId="16" xfId="55" applyFont="1" applyFill="1" applyBorder="1" applyAlignment="1">
      <alignment horizontal="left" wrapText="1"/>
    </xf>
    <xf numFmtId="0" fontId="70" fillId="38" borderId="16" xfId="55" applyFont="1" applyFill="1" applyBorder="1" applyAlignment="1">
      <alignment horizontal="left" vertical="center" wrapText="1"/>
    </xf>
    <xf numFmtId="0" fontId="13" fillId="38" borderId="22" xfId="55" applyFont="1" applyFill="1" applyBorder="1" applyAlignment="1">
      <alignment horizontal="justify" vertical="center" wrapText="1"/>
    </xf>
    <xf numFmtId="0" fontId="13" fillId="38" borderId="29" xfId="55" applyFont="1" applyFill="1" applyBorder="1" applyAlignment="1">
      <alignment horizontal="justify" vertical="center" wrapText="1"/>
    </xf>
    <xf numFmtId="0" fontId="13" fillId="38" borderId="24" xfId="55" applyFont="1" applyFill="1" applyBorder="1" applyAlignment="1">
      <alignment horizontal="justify" vertical="center" wrapText="1"/>
    </xf>
    <xf numFmtId="0" fontId="11" fillId="38" borderId="18" xfId="55" applyFont="1" applyFill="1" applyBorder="1" applyAlignment="1">
      <alignment horizontal="center" vertical="center" wrapText="1"/>
    </xf>
    <xf numFmtId="0" fontId="11" fillId="38" borderId="19" xfId="55" applyFont="1" applyFill="1" applyBorder="1" applyAlignment="1">
      <alignment horizontal="center" vertical="center" wrapText="1"/>
    </xf>
    <xf numFmtId="0" fontId="11" fillId="38" borderId="30" xfId="55" applyFont="1" applyFill="1" applyBorder="1" applyAlignment="1">
      <alignment horizontal="center" vertical="center" wrapText="1"/>
    </xf>
    <xf numFmtId="0" fontId="11" fillId="0" borderId="355" xfId="74" applyFont="1" applyBorder="1" applyAlignment="1">
      <alignment horizontal="left" vertical="center" wrapText="1"/>
    </xf>
    <xf numFmtId="0" fontId="11" fillId="0" borderId="357" xfId="74" applyFont="1" applyBorder="1" applyAlignment="1">
      <alignment horizontal="left" vertical="center" wrapText="1"/>
    </xf>
    <xf numFmtId="0" fontId="11" fillId="0" borderId="356" xfId="74" applyFont="1" applyBorder="1" applyAlignment="1">
      <alignment horizontal="left" vertical="center" wrapText="1"/>
    </xf>
    <xf numFmtId="0" fontId="70" fillId="38" borderId="153" xfId="55" applyFont="1" applyFill="1" applyBorder="1" applyAlignment="1">
      <alignment horizontal="left" vertical="center" wrapText="1"/>
    </xf>
    <xf numFmtId="0" fontId="70" fillId="38" borderId="28" xfId="55" applyFont="1" applyFill="1" applyBorder="1" applyAlignment="1">
      <alignment horizontal="left" vertical="center" wrapText="1"/>
    </xf>
    <xf numFmtId="0" fontId="11" fillId="38" borderId="285" xfId="55" applyFont="1" applyFill="1" applyBorder="1" applyAlignment="1">
      <alignment horizontal="center" vertical="center" wrapText="1"/>
    </xf>
    <xf numFmtId="0" fontId="11" fillId="38" borderId="285" xfId="55" applyFont="1" applyFill="1" applyBorder="1" applyAlignment="1">
      <alignment horizontal="left" vertical="center" wrapText="1"/>
    </xf>
    <xf numFmtId="0" fontId="57" fillId="38" borderId="286" xfId="55" applyFont="1" applyFill="1" applyBorder="1" applyAlignment="1">
      <alignment horizontal="center" vertical="center" wrapText="1"/>
    </xf>
    <xf numFmtId="0" fontId="23" fillId="38" borderId="106" xfId="55" applyFont="1" applyFill="1" applyBorder="1" applyAlignment="1">
      <alignment horizontal="center" vertical="center" wrapText="1"/>
    </xf>
    <xf numFmtId="0" fontId="71" fillId="38" borderId="28" xfId="55" applyFont="1" applyFill="1" applyBorder="1" applyAlignment="1">
      <alignment horizontal="center" vertical="center" wrapText="1"/>
    </xf>
    <xf numFmtId="0" fontId="70" fillId="38" borderId="24" xfId="55" applyFont="1" applyFill="1" applyBorder="1" applyAlignment="1">
      <alignment horizontal="left" vertical="center" wrapText="1"/>
    </xf>
    <xf numFmtId="0" fontId="44" fillId="38" borderId="15" xfId="0" applyFont="1" applyFill="1" applyBorder="1" applyAlignment="1">
      <alignment horizontal="justify" vertical="center" wrapText="1"/>
    </xf>
    <xf numFmtId="0" fontId="26" fillId="38" borderId="60" xfId="55" applyFont="1" applyFill="1" applyBorder="1" applyAlignment="1">
      <alignment horizontal="left" vertical="center" wrapText="1"/>
    </xf>
    <xf numFmtId="0" fontId="26" fillId="38" borderId="0" xfId="55" applyFont="1" applyFill="1" applyAlignment="1">
      <alignment horizontal="left" vertical="center" wrapText="1"/>
    </xf>
    <xf numFmtId="0" fontId="26" fillId="38" borderId="16" xfId="55" applyFont="1" applyFill="1" applyBorder="1" applyAlignment="1">
      <alignment horizontal="left" vertical="center" wrapText="1"/>
    </xf>
    <xf numFmtId="0" fontId="26" fillId="38" borderId="22" xfId="55" applyFont="1" applyFill="1" applyBorder="1" applyAlignment="1">
      <alignment horizontal="left" vertical="center" wrapText="1"/>
    </xf>
    <xf numFmtId="0" fontId="26" fillId="38" borderId="29" xfId="55" applyFont="1" applyFill="1" applyBorder="1" applyAlignment="1">
      <alignment horizontal="left" vertical="center" wrapText="1"/>
    </xf>
    <xf numFmtId="0" fontId="26" fillId="38" borderId="24" xfId="55" applyFont="1" applyFill="1" applyBorder="1" applyAlignment="1">
      <alignment horizontal="left" vertical="center" wrapText="1"/>
    </xf>
    <xf numFmtId="0" fontId="11" fillId="38" borderId="26" xfId="55" applyFont="1" applyFill="1" applyBorder="1" applyAlignment="1">
      <alignment horizontal="center" wrapText="1"/>
    </xf>
    <xf numFmtId="0" fontId="11" fillId="38" borderId="17" xfId="55" applyFont="1" applyFill="1" applyBorder="1" applyAlignment="1">
      <alignment horizontal="center" wrapText="1"/>
    </xf>
    <xf numFmtId="0" fontId="11" fillId="38" borderId="15" xfId="55" applyFont="1" applyFill="1" applyBorder="1" applyAlignment="1">
      <alignment horizontal="center" wrapText="1"/>
    </xf>
    <xf numFmtId="0" fontId="11" fillId="38" borderId="15" xfId="55" applyFont="1" applyFill="1" applyBorder="1" applyAlignment="1">
      <alignment horizontal="center" vertical="center" wrapText="1"/>
    </xf>
    <xf numFmtId="0" fontId="38" fillId="38" borderId="15" xfId="55" applyFont="1" applyFill="1" applyBorder="1" applyAlignment="1">
      <alignment vertical="center"/>
    </xf>
    <xf numFmtId="0" fontId="44" fillId="38" borderId="15" xfId="0" applyFont="1" applyFill="1" applyBorder="1" applyAlignment="1">
      <alignment horizontal="center" vertical="top" wrapText="1"/>
    </xf>
    <xf numFmtId="0" fontId="44" fillId="38" borderId="292" xfId="0" applyFont="1" applyFill="1" applyBorder="1" applyAlignment="1">
      <alignment horizontal="justify" vertical="center" wrapText="1"/>
    </xf>
    <xf numFmtId="0" fontId="44" fillId="38" borderId="328" xfId="0" applyFont="1" applyFill="1" applyBorder="1" applyAlignment="1">
      <alignment horizontal="justify" vertical="center" wrapText="1"/>
    </xf>
    <xf numFmtId="0" fontId="48" fillId="38" borderId="173" xfId="0" applyFont="1" applyFill="1" applyBorder="1" applyAlignment="1">
      <alignment horizontal="justify" vertical="center" wrapText="1"/>
    </xf>
    <xf numFmtId="0" fontId="44" fillId="38" borderId="173" xfId="0" applyFont="1" applyFill="1" applyBorder="1" applyAlignment="1">
      <alignment horizontal="justify" vertical="center" wrapText="1"/>
    </xf>
    <xf numFmtId="0" fontId="44" fillId="38" borderId="329" xfId="0" applyFont="1" applyFill="1" applyBorder="1" applyAlignment="1">
      <alignment horizontal="justify" vertical="center" wrapText="1"/>
    </xf>
    <xf numFmtId="0" fontId="44" fillId="38" borderId="330" xfId="0" applyFont="1" applyFill="1" applyBorder="1" applyAlignment="1">
      <alignment horizontal="justify" vertical="center" wrapText="1"/>
    </xf>
    <xf numFmtId="0" fontId="44" fillId="38" borderId="147" xfId="0" applyFont="1" applyFill="1" applyBorder="1" applyAlignment="1">
      <alignment horizontal="justify" vertical="center" wrapText="1"/>
    </xf>
    <xf numFmtId="0" fontId="44" fillId="38" borderId="18" xfId="0" applyFont="1" applyFill="1" applyBorder="1" applyAlignment="1">
      <alignment horizontal="justify" vertical="center" wrapText="1"/>
    </xf>
    <xf numFmtId="0" fontId="44" fillId="38" borderId="30" xfId="0" applyFont="1" applyFill="1" applyBorder="1" applyAlignment="1">
      <alignment horizontal="justify" vertical="center" wrapText="1"/>
    </xf>
    <xf numFmtId="0" fontId="44" fillId="38" borderId="19" xfId="0" applyFont="1" applyFill="1" applyBorder="1" applyAlignment="1">
      <alignment horizontal="justify" vertical="center" wrapText="1"/>
    </xf>
    <xf numFmtId="0" fontId="44" fillId="38" borderId="18" xfId="0" applyFont="1" applyFill="1" applyBorder="1" applyAlignment="1">
      <alignment horizontal="center" vertical="center" wrapText="1"/>
    </xf>
    <xf numFmtId="0" fontId="44" fillId="38" borderId="19" xfId="0" applyFont="1" applyFill="1" applyBorder="1" applyAlignment="1">
      <alignment horizontal="center" vertical="center" wrapText="1"/>
    </xf>
    <xf numFmtId="0" fontId="44" fillId="38" borderId="326" xfId="0" applyFont="1" applyFill="1" applyBorder="1" applyAlignment="1">
      <alignment horizontal="justify" vertical="center" wrapText="1"/>
    </xf>
    <xf numFmtId="0" fontId="44" fillId="38" borderId="327" xfId="0" applyFont="1" applyFill="1" applyBorder="1" applyAlignment="1">
      <alignment horizontal="justify" vertical="center" wrapText="1"/>
    </xf>
    <xf numFmtId="0" fontId="44" fillId="38" borderId="146" xfId="0" applyFont="1" applyFill="1" applyBorder="1" applyAlignment="1">
      <alignment horizontal="justify" vertical="center" wrapText="1"/>
    </xf>
    <xf numFmtId="0" fontId="10" fillId="38" borderId="0" xfId="0" applyFont="1" applyFill="1" applyAlignment="1">
      <alignment horizontal="justify" vertical="center" wrapText="1"/>
    </xf>
    <xf numFmtId="0" fontId="147" fillId="38" borderId="153" xfId="0" applyFont="1" applyFill="1" applyBorder="1" applyAlignment="1">
      <alignment horizontal="center" vertical="center" wrapText="1"/>
    </xf>
    <xf numFmtId="0" fontId="147" fillId="38" borderId="28" xfId="0" applyFont="1" applyFill="1" applyBorder="1" applyAlignment="1">
      <alignment horizontal="center" vertical="center" wrapText="1"/>
    </xf>
    <xf numFmtId="0" fontId="147" fillId="38" borderId="60" xfId="0" applyFont="1" applyFill="1" applyBorder="1" applyAlignment="1">
      <alignment horizontal="center" vertical="center" wrapText="1"/>
    </xf>
    <xf numFmtId="0" fontId="147" fillId="38" borderId="16" xfId="0" applyFont="1" applyFill="1" applyBorder="1" applyAlignment="1">
      <alignment horizontal="center" vertical="center" wrapText="1"/>
    </xf>
    <xf numFmtId="0" fontId="147" fillId="38" borderId="22" xfId="0" applyFont="1" applyFill="1" applyBorder="1" applyAlignment="1">
      <alignment horizontal="center" vertical="center" wrapText="1"/>
    </xf>
    <xf numFmtId="0" fontId="147" fillId="38" borderId="24" xfId="0" applyFont="1" applyFill="1" applyBorder="1" applyAlignment="1">
      <alignment horizontal="center" vertical="center" wrapText="1"/>
    </xf>
    <xf numFmtId="0" fontId="10" fillId="0" borderId="22" xfId="0" applyFont="1" applyBorder="1" applyAlignment="1">
      <alignment horizontal="justify" vertical="top" wrapText="1"/>
    </xf>
    <xf numFmtId="0" fontId="10" fillId="0" borderId="29" xfId="0" applyFont="1" applyBorder="1" applyAlignment="1">
      <alignment horizontal="justify" vertical="top" wrapText="1"/>
    </xf>
    <xf numFmtId="0" fontId="10" fillId="0" borderId="24" xfId="0" applyFont="1" applyBorder="1" applyAlignment="1">
      <alignment horizontal="justify" vertical="top" wrapText="1"/>
    </xf>
    <xf numFmtId="0" fontId="34" fillId="0" borderId="106" xfId="0" applyFont="1" applyBorder="1" applyAlignment="1">
      <alignment horizontal="left" vertical="center"/>
    </xf>
    <xf numFmtId="0" fontId="34" fillId="0" borderId="0" xfId="0" applyFont="1" applyAlignment="1">
      <alignment horizontal="left" vertical="center"/>
    </xf>
    <xf numFmtId="0" fontId="65" fillId="0" borderId="60" xfId="0" applyFont="1" applyBorder="1" applyAlignment="1">
      <alignment horizontal="justify" vertical="top" wrapText="1"/>
    </xf>
    <xf numFmtId="0" fontId="65" fillId="0" borderId="0" xfId="0" applyFont="1" applyAlignment="1">
      <alignment horizontal="justify" vertical="top" wrapText="1"/>
    </xf>
    <xf numFmtId="0" fontId="65" fillId="0" borderId="16" xfId="0" applyFont="1" applyBorder="1" applyAlignment="1">
      <alignment horizontal="justify" vertical="top" wrapText="1"/>
    </xf>
    <xf numFmtId="0" fontId="65" fillId="0" borderId="22" xfId="0" applyFont="1" applyBorder="1" applyAlignment="1">
      <alignment horizontal="justify" vertical="top" wrapText="1"/>
    </xf>
    <xf numFmtId="0" fontId="65" fillId="0" borderId="29" xfId="0" applyFont="1" applyBorder="1" applyAlignment="1">
      <alignment horizontal="justify" vertical="top" wrapText="1"/>
    </xf>
    <xf numFmtId="0" fontId="65" fillId="0" borderId="24" xfId="0" applyFont="1" applyBorder="1" applyAlignment="1">
      <alignment horizontal="justify" vertical="top" wrapText="1"/>
    </xf>
    <xf numFmtId="0" fontId="65" fillId="0" borderId="153" xfId="0" applyFont="1" applyBorder="1" applyAlignment="1">
      <alignment horizontal="justify" vertical="top" wrapText="1"/>
    </xf>
    <xf numFmtId="0" fontId="65" fillId="0" borderId="106" xfId="0" applyFont="1" applyBorder="1" applyAlignment="1">
      <alignment horizontal="justify" vertical="top" wrapText="1"/>
    </xf>
    <xf numFmtId="0" fontId="65" fillId="0" borderId="28" xfId="0" applyFont="1" applyBorder="1" applyAlignment="1">
      <alignment horizontal="justify" vertical="top" wrapText="1"/>
    </xf>
    <xf numFmtId="0" fontId="82" fillId="0" borderId="27" xfId="0" applyFont="1" applyBorder="1" applyAlignment="1">
      <alignment horizontal="center" vertical="center" wrapText="1"/>
    </xf>
    <xf numFmtId="0" fontId="82" fillId="0" borderId="17" xfId="0" applyFont="1" applyBorder="1" applyAlignment="1">
      <alignment horizontal="center" vertical="center" wrapText="1"/>
    </xf>
    <xf numFmtId="0" fontId="82" fillId="0" borderId="153" xfId="0" applyFont="1" applyBorder="1" applyAlignment="1">
      <alignment horizontal="justify" vertical="top" wrapText="1"/>
    </xf>
    <xf numFmtId="0" fontId="82" fillId="0" borderId="106" xfId="0" applyFont="1" applyBorder="1" applyAlignment="1">
      <alignment horizontal="justify" vertical="top" wrapText="1"/>
    </xf>
    <xf numFmtId="0" fontId="82" fillId="0" borderId="28" xfId="0" applyFont="1" applyBorder="1" applyAlignment="1">
      <alignment horizontal="justify" vertical="top" wrapText="1"/>
    </xf>
    <xf numFmtId="0" fontId="85" fillId="0" borderId="0" xfId="0" applyFont="1" applyAlignment="1">
      <alignment horizontal="center" vertical="top" wrapText="1"/>
    </xf>
    <xf numFmtId="0" fontId="79" fillId="0" borderId="0" xfId="0" applyFont="1" applyAlignment="1">
      <alignment horizontal="center" vertical="top" wrapText="1"/>
    </xf>
    <xf numFmtId="0" fontId="80" fillId="0" borderId="0" xfId="0" applyFont="1" applyAlignment="1">
      <alignment horizontal="center" vertical="top" wrapText="1"/>
    </xf>
    <xf numFmtId="0" fontId="65" fillId="0" borderId="153" xfId="0" applyFont="1" applyBorder="1" applyAlignment="1">
      <alignment horizontal="justify" vertical="center" wrapText="1"/>
    </xf>
    <xf numFmtId="0" fontId="65" fillId="0" borderId="106" xfId="0" applyFont="1" applyBorder="1" applyAlignment="1">
      <alignment horizontal="justify" vertical="center" wrapText="1"/>
    </xf>
    <xf numFmtId="0" fontId="65" fillId="0" borderId="28" xfId="0" applyFont="1" applyBorder="1" applyAlignment="1">
      <alignment horizontal="justify" vertical="center" wrapText="1"/>
    </xf>
    <xf numFmtId="0" fontId="65" fillId="0" borderId="153" xfId="0" applyFont="1" applyBorder="1" applyAlignment="1">
      <alignment horizontal="center" vertical="top" wrapText="1"/>
    </xf>
    <xf numFmtId="0" fontId="65" fillId="0" borderId="106" xfId="0" applyFont="1" applyBorder="1" applyAlignment="1">
      <alignment horizontal="center" vertical="top" wrapText="1"/>
    </xf>
    <xf numFmtId="0" fontId="65" fillId="0" borderId="28" xfId="0" applyFont="1" applyBorder="1" applyAlignment="1">
      <alignment horizontal="center" vertical="top" wrapText="1"/>
    </xf>
    <xf numFmtId="0" fontId="65" fillId="0" borderId="60" xfId="0" applyFont="1" applyBorder="1" applyAlignment="1">
      <alignment horizontal="center" vertical="top" wrapText="1"/>
    </xf>
    <xf numFmtId="0" fontId="65" fillId="0" borderId="0" xfId="0" applyFont="1" applyAlignment="1">
      <alignment horizontal="center" vertical="top" wrapText="1"/>
    </xf>
    <xf numFmtId="0" fontId="65" fillId="0" borderId="16" xfId="0" applyFont="1" applyBorder="1" applyAlignment="1">
      <alignment horizontal="center" vertical="top" wrapText="1"/>
    </xf>
    <xf numFmtId="0" fontId="82" fillId="0" borderId="22" xfId="0" applyFont="1" applyBorder="1" applyAlignment="1">
      <alignment horizontal="left" vertical="top" wrapText="1"/>
    </xf>
    <xf numFmtId="0" fontId="82" fillId="0" borderId="29" xfId="0" applyFont="1" applyBorder="1" applyAlignment="1">
      <alignment horizontal="left" vertical="top" wrapText="1"/>
    </xf>
    <xf numFmtId="0" fontId="82" fillId="0" borderId="24" xfId="0" applyFont="1" applyBorder="1" applyAlignment="1">
      <alignment horizontal="left" vertical="top" wrapText="1"/>
    </xf>
    <xf numFmtId="0" fontId="82" fillId="0" borderId="18" xfId="0" applyFont="1" applyBorder="1" applyAlignment="1">
      <alignment horizontal="justify" vertical="top" wrapText="1"/>
    </xf>
    <xf numFmtId="0" fontId="82" fillId="0" borderId="30" xfId="0" applyFont="1" applyBorder="1" applyAlignment="1">
      <alignment horizontal="justify" vertical="top" wrapText="1"/>
    </xf>
    <xf numFmtId="0" fontId="82" fillId="0" borderId="19" xfId="0" applyFont="1" applyBorder="1" applyAlignment="1">
      <alignment horizontal="justify" vertical="top" wrapText="1"/>
    </xf>
    <xf numFmtId="0" fontId="0" fillId="0" borderId="179" xfId="0" applyBorder="1" applyAlignment="1">
      <alignment horizontal="left" vertical="center"/>
    </xf>
    <xf numFmtId="0" fontId="0" fillId="0" borderId="34" xfId="0" applyBorder="1" applyAlignment="1">
      <alignment horizontal="left" vertical="center"/>
    </xf>
    <xf numFmtId="0" fontId="0" fillId="0" borderId="195" xfId="0" applyBorder="1" applyAlignment="1">
      <alignment horizontal="left" vertical="center"/>
    </xf>
    <xf numFmtId="0" fontId="0" fillId="0" borderId="68" xfId="0" applyBorder="1" applyAlignment="1">
      <alignment horizontal="left" vertical="center"/>
    </xf>
    <xf numFmtId="0" fontId="0" fillId="0" borderId="109" xfId="0" applyBorder="1" applyAlignment="1">
      <alignment horizontal="left" vertical="center"/>
    </xf>
    <xf numFmtId="0" fontId="0" fillId="0" borderId="113" xfId="0" applyBorder="1" applyAlignment="1">
      <alignment horizontal="left" vertical="center"/>
    </xf>
    <xf numFmtId="0" fontId="0" fillId="0" borderId="179" xfId="57" applyFont="1" applyBorder="1" applyAlignment="1">
      <alignment horizontal="left" vertical="center"/>
    </xf>
    <xf numFmtId="0" fontId="0" fillId="0" borderId="34" xfId="57" applyFont="1" applyBorder="1" applyAlignment="1">
      <alignment horizontal="left" vertical="center"/>
    </xf>
    <xf numFmtId="0" fontId="9" fillId="0" borderId="18" xfId="57" applyBorder="1" applyAlignment="1">
      <alignment horizontal="left" vertical="center"/>
    </xf>
    <xf numFmtId="0" fontId="9" fillId="0" borderId="19" xfId="57" applyBorder="1" applyAlignment="1">
      <alignment horizontal="left" vertical="center"/>
    </xf>
    <xf numFmtId="0" fontId="37" fillId="0" borderId="0" xfId="57" applyFont="1" applyAlignment="1">
      <alignment horizontal="center"/>
    </xf>
    <xf numFmtId="0" fontId="39" fillId="0" borderId="18" xfId="57" applyFont="1" applyBorder="1" applyAlignment="1">
      <alignment horizontal="center" vertical="center"/>
    </xf>
    <xf numFmtId="0" fontId="39" fillId="0" borderId="19" xfId="57" applyFont="1" applyBorder="1" applyAlignment="1">
      <alignment horizontal="center" vertical="center"/>
    </xf>
    <xf numFmtId="0" fontId="0" fillId="0" borderId="179" xfId="0" applyBorder="1">
      <alignment vertical="center"/>
    </xf>
    <xf numFmtId="0" fontId="0" fillId="0" borderId="34" xfId="0" applyBorder="1">
      <alignment vertical="center"/>
    </xf>
    <xf numFmtId="0" fontId="0" fillId="0" borderId="0" xfId="0">
      <alignment vertical="center"/>
    </xf>
    <xf numFmtId="0" fontId="0" fillId="0" borderId="16" xfId="0" applyBorder="1">
      <alignment vertical="center"/>
    </xf>
    <xf numFmtId="0" fontId="8" fillId="0" borderId="22" xfId="67" applyBorder="1" applyAlignment="1">
      <alignment vertical="center"/>
    </xf>
    <xf numFmtId="0" fontId="8" fillId="0" borderId="24" xfId="67" applyBorder="1" applyAlignment="1">
      <alignment vertical="center"/>
    </xf>
    <xf numFmtId="0" fontId="8" fillId="0" borderId="18" xfId="67" applyBorder="1" applyAlignment="1">
      <alignment horizontal="left" vertical="center"/>
    </xf>
    <xf numFmtId="0" fontId="8" fillId="0" borderId="19" xfId="67" applyBorder="1" applyAlignment="1">
      <alignment horizontal="left" vertical="center"/>
    </xf>
    <xf numFmtId="0" fontId="9" fillId="0" borderId="195" xfId="57" applyBorder="1" applyAlignment="1">
      <alignment vertical="center"/>
    </xf>
    <xf numFmtId="0" fontId="9" fillId="0" borderId="35" xfId="57" applyBorder="1" applyAlignment="1">
      <alignment vertical="center"/>
    </xf>
    <xf numFmtId="0" fontId="0" fillId="0" borderId="22" xfId="67" applyFont="1" applyBorder="1" applyAlignment="1">
      <alignment horizontal="left" vertical="center"/>
    </xf>
    <xf numFmtId="0" fontId="0" fillId="0" borderId="24" xfId="67" applyFont="1" applyBorder="1" applyAlignment="1">
      <alignment horizontal="left" vertical="center"/>
    </xf>
    <xf numFmtId="0" fontId="0" fillId="0" borderId="18" xfId="57" applyFont="1" applyBorder="1" applyAlignment="1">
      <alignment horizontal="left" vertical="center"/>
    </xf>
    <xf numFmtId="0" fontId="0" fillId="0" borderId="19" xfId="57" applyFont="1" applyBorder="1" applyAlignment="1">
      <alignment horizontal="left" vertical="center"/>
    </xf>
    <xf numFmtId="0" fontId="0" fillId="0" borderId="35" xfId="0" applyBorder="1" applyAlignment="1">
      <alignment horizontal="left" vertical="center"/>
    </xf>
    <xf numFmtId="0" fontId="0" fillId="0" borderId="0" xfId="57" applyFont="1" applyAlignment="1">
      <alignment horizontal="left" vertical="center"/>
    </xf>
    <xf numFmtId="0" fontId="9" fillId="0" borderId="0" xfId="57" applyAlignment="1">
      <alignment horizontal="left" vertical="center"/>
    </xf>
    <xf numFmtId="0" fontId="0" fillId="0" borderId="18" xfId="57" applyFont="1" applyBorder="1" applyAlignment="1">
      <alignment horizontal="left" vertical="center" shrinkToFit="1"/>
    </xf>
    <xf numFmtId="0" fontId="9" fillId="0" borderId="18" xfId="57" applyBorder="1" applyAlignment="1">
      <alignment horizontal="left" vertical="center" shrinkToFit="1"/>
    </xf>
    <xf numFmtId="0" fontId="0" fillId="0" borderId="22" xfId="0" applyBorder="1">
      <alignment vertical="center"/>
    </xf>
    <xf numFmtId="0" fontId="0" fillId="0" borderId="24" xfId="0" applyBorder="1">
      <alignment vertical="center"/>
    </xf>
    <xf numFmtId="0" fontId="9" fillId="0" borderId="22" xfId="57" applyBorder="1" applyAlignment="1">
      <alignment horizontal="left" vertical="center"/>
    </xf>
    <xf numFmtId="0" fontId="9" fillId="0" borderId="24" xfId="57" applyBorder="1" applyAlignment="1">
      <alignment horizontal="left" vertical="center"/>
    </xf>
    <xf numFmtId="0" fontId="0" fillId="0" borderId="18" xfId="0" applyBorder="1" applyAlignment="1">
      <alignment horizontal="left" vertical="center"/>
    </xf>
    <xf numFmtId="0" fontId="0" fillId="0" borderId="30" xfId="0" applyBorder="1" applyAlignment="1">
      <alignment horizontal="left" vertical="center"/>
    </xf>
    <xf numFmtId="0" fontId="39" fillId="0" borderId="18" xfId="57" applyFont="1" applyBorder="1" applyAlignment="1">
      <alignment horizontal="left" vertical="center"/>
    </xf>
    <xf numFmtId="0" fontId="39" fillId="0" borderId="19" xfId="57" applyFont="1" applyBorder="1" applyAlignment="1">
      <alignment horizontal="left" vertical="center"/>
    </xf>
    <xf numFmtId="0" fontId="0" fillId="0" borderId="195" xfId="57" applyFont="1" applyBorder="1" applyAlignment="1">
      <alignment horizontal="left" vertical="center"/>
    </xf>
    <xf numFmtId="0" fontId="0" fillId="0" borderId="35" xfId="57" applyFont="1" applyBorder="1" applyAlignment="1">
      <alignment horizontal="left" vertical="center"/>
    </xf>
    <xf numFmtId="0" fontId="0" fillId="0" borderId="26" xfId="57" applyFont="1" applyBorder="1" applyAlignment="1">
      <alignment horizontal="left" vertical="center" wrapText="1" shrinkToFit="1"/>
    </xf>
    <xf numFmtId="0" fontId="0" fillId="0" borderId="17" xfId="57" applyFont="1" applyBorder="1" applyAlignment="1">
      <alignment horizontal="left" vertical="center" wrapText="1" shrinkToFit="1"/>
    </xf>
    <xf numFmtId="0" fontId="0" fillId="0" borderId="68" xfId="0" applyBorder="1">
      <alignment vertical="center"/>
    </xf>
    <xf numFmtId="0" fontId="0" fillId="0" borderId="35" xfId="0" applyBorder="1">
      <alignment vertical="center"/>
    </xf>
    <xf numFmtId="0" fontId="0" fillId="0" borderId="159" xfId="0" applyBorder="1">
      <alignment vertical="center"/>
    </xf>
    <xf numFmtId="0" fontId="0" fillId="0" borderId="18" xfId="67" applyFont="1" applyBorder="1" applyAlignment="1">
      <alignment vertical="center"/>
    </xf>
    <xf numFmtId="0" fontId="8" fillId="0" borderId="19" xfId="67" applyBorder="1" applyAlignment="1">
      <alignment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22" xfId="0" applyBorder="1" applyAlignment="1">
      <alignment horizontal="left" vertical="center" shrinkToFit="1"/>
    </xf>
    <xf numFmtId="0" fontId="0" fillId="0" borderId="24" xfId="0" applyBorder="1" applyAlignment="1">
      <alignment horizontal="left" vertical="center" shrinkToFit="1"/>
    </xf>
    <xf numFmtId="0" fontId="0" fillId="0" borderId="18" xfId="67" applyFont="1" applyBorder="1" applyAlignment="1">
      <alignment vertical="center" shrinkToFit="1"/>
    </xf>
    <xf numFmtId="0" fontId="8" fillId="0" borderId="19" xfId="67" applyBorder="1" applyAlignment="1">
      <alignment vertical="center" shrinkToFit="1"/>
    </xf>
    <xf numFmtId="0" fontId="9" fillId="0" borderId="18" xfId="57" applyBorder="1" applyAlignment="1">
      <alignment vertical="center"/>
    </xf>
    <xf numFmtId="0" fontId="9" fillId="0" borderId="19" xfId="57" applyBorder="1" applyAlignment="1">
      <alignment vertical="center"/>
    </xf>
    <xf numFmtId="0" fontId="9" fillId="0" borderId="18" xfId="51" applyBorder="1" applyAlignment="1">
      <alignment horizontal="center" shrinkToFit="1"/>
    </xf>
    <xf numFmtId="0" fontId="9" fillId="0" borderId="30" xfId="51" applyBorder="1" applyAlignment="1">
      <alignment horizontal="center" shrinkToFit="1"/>
    </xf>
    <xf numFmtId="0" fontId="9" fillId="0" borderId="19" xfId="51" applyBorder="1" applyAlignment="1">
      <alignment horizontal="center" shrinkToFit="1"/>
    </xf>
    <xf numFmtId="0" fontId="20" fillId="0" borderId="18" xfId="57" applyFont="1" applyBorder="1" applyAlignment="1">
      <alignment horizontal="left"/>
    </xf>
    <xf numFmtId="0" fontId="20" fillId="0" borderId="30" xfId="57" applyFont="1" applyBorder="1" applyAlignment="1">
      <alignment horizontal="left"/>
    </xf>
    <xf numFmtId="0" fontId="20" fillId="0" borderId="19" xfId="57" applyFont="1" applyBorder="1" applyAlignment="1">
      <alignment horizontal="left"/>
    </xf>
    <xf numFmtId="0" fontId="20" fillId="0" borderId="18" xfId="57" applyFont="1" applyBorder="1" applyAlignment="1">
      <alignment horizontal="left" vertical="center"/>
    </xf>
    <xf numFmtId="0" fontId="20" fillId="0" borderId="30" xfId="57" applyFont="1" applyBorder="1" applyAlignment="1">
      <alignment horizontal="left" vertical="center"/>
    </xf>
    <xf numFmtId="0" fontId="20" fillId="0" borderId="19" xfId="57" applyFont="1" applyBorder="1" applyAlignment="1">
      <alignment horizontal="left" vertical="center"/>
    </xf>
    <xf numFmtId="0" fontId="20" fillId="0" borderId="15" xfId="57" applyFont="1" applyBorder="1" applyAlignment="1">
      <alignment horizontal="left" vertical="top" wrapText="1"/>
    </xf>
    <xf numFmtId="0" fontId="20" fillId="0" borderId="15" xfId="57" applyFont="1" applyBorder="1" applyAlignment="1">
      <alignment horizontal="left" vertical="top"/>
    </xf>
    <xf numFmtId="0" fontId="0" fillId="0" borderId="153" xfId="57" applyFont="1" applyBorder="1" applyAlignment="1">
      <alignment horizontal="left" vertical="center" wrapText="1" shrinkToFit="1"/>
    </xf>
    <xf numFmtId="0" fontId="9" fillId="0" borderId="60" xfId="57" applyBorder="1" applyAlignment="1">
      <alignment horizontal="left" vertical="center" wrapText="1" shrinkToFit="1"/>
    </xf>
    <xf numFmtId="0" fontId="9" fillId="0" borderId="22" xfId="57" applyBorder="1" applyAlignment="1">
      <alignment horizontal="left" vertical="center" wrapText="1" shrinkToFit="1"/>
    </xf>
    <xf numFmtId="0" fontId="0" fillId="0" borderId="109" xfId="0" applyBorder="1">
      <alignment vertical="center"/>
    </xf>
    <xf numFmtId="0" fontId="0" fillId="0" borderId="62" xfId="0" applyBorder="1">
      <alignment vertical="center"/>
    </xf>
    <xf numFmtId="0" fontId="0" fillId="0" borderId="30" xfId="0" applyBorder="1">
      <alignment vertical="center"/>
    </xf>
    <xf numFmtId="0" fontId="0" fillId="0" borderId="19" xfId="0" applyBorder="1">
      <alignment vertical="center"/>
    </xf>
    <xf numFmtId="0" fontId="0" fillId="0" borderId="109" xfId="57" applyFont="1" applyBorder="1" applyAlignment="1">
      <alignment horizontal="left"/>
    </xf>
    <xf numFmtId="0" fontId="0" fillId="0" borderId="62" xfId="57" applyFont="1" applyBorder="1" applyAlignment="1">
      <alignment horizontal="left"/>
    </xf>
    <xf numFmtId="0" fontId="0" fillId="0" borderId="179" xfId="57" applyFont="1" applyBorder="1" applyAlignment="1">
      <alignment horizontal="left"/>
    </xf>
    <xf numFmtId="0" fontId="0" fillId="0" borderId="34" xfId="57" applyFont="1" applyBorder="1" applyAlignment="1">
      <alignment horizontal="left"/>
    </xf>
    <xf numFmtId="0" fontId="20" fillId="0" borderId="18" xfId="57" applyFont="1" applyBorder="1" applyAlignment="1">
      <alignment horizontal="left" vertical="top"/>
    </xf>
    <xf numFmtId="0" fontId="20" fillId="0" borderId="30" xfId="57" applyFont="1" applyBorder="1" applyAlignment="1">
      <alignment horizontal="left" vertical="top"/>
    </xf>
    <xf numFmtId="0" fontId="20" fillId="0" borderId="19" xfId="57" applyFont="1" applyBorder="1" applyAlignment="1">
      <alignment horizontal="left" vertical="top"/>
    </xf>
    <xf numFmtId="0" fontId="9" fillId="0" borderId="15" xfId="51" applyBorder="1" applyAlignment="1">
      <alignment horizontal="left" vertical="center"/>
    </xf>
    <xf numFmtId="0" fontId="9" fillId="0" borderId="15" xfId="51" applyBorder="1" applyAlignment="1">
      <alignment horizontal="left" vertical="center" shrinkToFit="1"/>
    </xf>
    <xf numFmtId="0" fontId="9" fillId="0" borderId="18" xfId="51" applyBorder="1" applyAlignment="1">
      <alignment horizontal="center" vertical="center"/>
    </xf>
    <xf numFmtId="0" fontId="9" fillId="0" borderId="19" xfId="51" applyBorder="1" applyAlignment="1">
      <alignment horizontal="center" vertical="center"/>
    </xf>
    <xf numFmtId="0" fontId="9" fillId="38" borderId="22" xfId="58" applyFill="1" applyBorder="1" applyAlignment="1">
      <alignment horizontal="left" vertical="center"/>
    </xf>
    <xf numFmtId="0" fontId="9" fillId="38" borderId="24" xfId="58" applyFill="1" applyBorder="1" applyAlignment="1">
      <alignment horizontal="left" vertical="center"/>
    </xf>
    <xf numFmtId="0" fontId="26" fillId="38" borderId="106" xfId="0" applyFont="1" applyFill="1" applyBorder="1" applyAlignment="1">
      <alignment horizontal="left" vertical="center" wrapText="1"/>
    </xf>
    <xf numFmtId="0" fontId="26" fillId="38" borderId="0" xfId="0" applyFont="1" applyFill="1" applyAlignment="1">
      <alignment horizontal="left" vertical="center" wrapText="1"/>
    </xf>
    <xf numFmtId="0" fontId="9" fillId="38" borderId="60" xfId="58" applyFill="1" applyBorder="1" applyAlignment="1">
      <alignment horizontal="left" vertical="center"/>
    </xf>
    <xf numFmtId="0" fontId="9" fillId="38" borderId="16" xfId="58" applyFill="1" applyBorder="1" applyAlignment="1">
      <alignment horizontal="left" vertical="center"/>
    </xf>
    <xf numFmtId="0" fontId="38" fillId="38" borderId="26" xfId="58" applyFont="1" applyFill="1" applyBorder="1" applyAlignment="1">
      <alignment horizontal="center" vertical="center"/>
    </xf>
    <xf numFmtId="0" fontId="38" fillId="38" borderId="110" xfId="58" applyFont="1" applyFill="1" applyBorder="1" applyAlignment="1">
      <alignment horizontal="center" vertical="center"/>
    </xf>
    <xf numFmtId="0" fontId="9" fillId="38" borderId="60" xfId="58" applyFill="1" applyBorder="1" applyAlignment="1">
      <alignment horizontal="center" vertical="center"/>
    </xf>
    <xf numFmtId="0" fontId="9" fillId="38" borderId="16" xfId="58" applyFill="1" applyBorder="1" applyAlignment="1">
      <alignment horizontal="center" vertical="center"/>
    </xf>
    <xf numFmtId="0" fontId="38" fillId="38" borderId="26" xfId="58" applyFont="1" applyFill="1" applyBorder="1" applyAlignment="1">
      <alignment horizontal="center" vertical="center" wrapText="1"/>
    </xf>
    <xf numFmtId="0" fontId="38" fillId="38" borderId="17" xfId="58" applyFont="1" applyFill="1" applyBorder="1" applyAlignment="1">
      <alignment horizontal="center" vertical="center" wrapText="1"/>
    </xf>
    <xf numFmtId="0" fontId="9" fillId="38" borderId="22" xfId="58" applyFill="1" applyBorder="1" applyAlignment="1">
      <alignment vertical="center"/>
    </xf>
    <xf numFmtId="0" fontId="9" fillId="38" borderId="29" xfId="58" applyFill="1" applyBorder="1" applyAlignment="1">
      <alignment vertical="center"/>
    </xf>
    <xf numFmtId="0" fontId="9" fillId="38" borderId="24" xfId="58" applyFill="1" applyBorder="1" applyAlignment="1">
      <alignment vertical="center"/>
    </xf>
    <xf numFmtId="0" fontId="38" fillId="38" borderId="153" xfId="58" applyFont="1" applyFill="1" applyBorder="1" applyAlignment="1">
      <alignment horizontal="center" vertical="center"/>
    </xf>
    <xf numFmtId="0" fontId="38" fillId="38" borderId="106" xfId="58" applyFont="1" applyFill="1" applyBorder="1" applyAlignment="1">
      <alignment horizontal="center" vertical="center"/>
    </xf>
    <xf numFmtId="0" fontId="38" fillId="38" borderId="28" xfId="58" applyFont="1" applyFill="1" applyBorder="1" applyAlignment="1">
      <alignment horizontal="center" vertical="center"/>
    </xf>
    <xf numFmtId="0" fontId="9" fillId="38" borderId="153" xfId="58" applyFill="1" applyBorder="1" applyAlignment="1">
      <alignment horizontal="left" vertical="center"/>
    </xf>
    <xf numFmtId="0" fontId="9" fillId="38" borderId="28" xfId="58" applyFill="1" applyBorder="1" applyAlignment="1">
      <alignment horizontal="left" vertical="center"/>
    </xf>
    <xf numFmtId="0" fontId="38" fillId="38" borderId="27" xfId="58" applyFont="1" applyFill="1" applyBorder="1" applyAlignment="1">
      <alignment horizontal="center" vertical="center"/>
    </xf>
    <xf numFmtId="0" fontId="9" fillId="38" borderId="153" xfId="58" applyFill="1" applyBorder="1" applyAlignment="1">
      <alignment vertical="center"/>
    </xf>
    <xf numFmtId="0" fontId="9" fillId="38" borderId="106" xfId="58" applyFill="1" applyBorder="1" applyAlignment="1">
      <alignment vertical="center"/>
    </xf>
    <xf numFmtId="0" fontId="9" fillId="38" borderId="28" xfId="58" applyFill="1" applyBorder="1" applyAlignment="1">
      <alignment vertical="center"/>
    </xf>
    <xf numFmtId="0" fontId="9" fillId="38" borderId="60" xfId="58" applyFill="1" applyBorder="1" applyAlignment="1">
      <alignment vertical="center"/>
    </xf>
    <xf numFmtId="0" fontId="9" fillId="38" borderId="0" xfId="58" applyFill="1" applyAlignment="1">
      <alignment vertical="center"/>
    </xf>
    <xf numFmtId="0" fontId="9" fillId="38" borderId="16" xfId="58" applyFill="1" applyBorder="1" applyAlignment="1">
      <alignment vertical="center"/>
    </xf>
    <xf numFmtId="0" fontId="9" fillId="38" borderId="26" xfId="58" applyFill="1" applyBorder="1" applyAlignment="1">
      <alignment horizontal="center" vertical="center"/>
    </xf>
    <xf numFmtId="0" fontId="9" fillId="38" borderId="27" xfId="58" applyFill="1" applyBorder="1" applyAlignment="1">
      <alignment horizontal="center" vertical="center"/>
    </xf>
    <xf numFmtId="0" fontId="9" fillId="38" borderId="110" xfId="58" applyFill="1" applyBorder="1" applyAlignment="1">
      <alignment horizontal="center" vertical="center"/>
    </xf>
    <xf numFmtId="0" fontId="60" fillId="38" borderId="60" xfId="58" applyFont="1" applyFill="1" applyBorder="1" applyAlignment="1">
      <alignment horizontal="left" vertical="center" wrapText="1"/>
    </xf>
    <xf numFmtId="0" fontId="60" fillId="38" borderId="16" xfId="58" applyFont="1" applyFill="1" applyBorder="1" applyAlignment="1">
      <alignment horizontal="left" vertical="center"/>
    </xf>
    <xf numFmtId="0" fontId="60" fillId="38" borderId="60" xfId="58" applyFont="1" applyFill="1" applyBorder="1" applyAlignment="1">
      <alignment horizontal="left" vertical="center"/>
    </xf>
    <xf numFmtId="0" fontId="60" fillId="38" borderId="22" xfId="58" applyFont="1" applyFill="1" applyBorder="1" applyAlignment="1">
      <alignment horizontal="left" vertical="center"/>
    </xf>
    <xf numFmtId="0" fontId="60" fillId="38" borderId="24" xfId="58" applyFont="1" applyFill="1" applyBorder="1" applyAlignment="1">
      <alignment horizontal="left" vertical="center"/>
    </xf>
    <xf numFmtId="0" fontId="60" fillId="38" borderId="60" xfId="58" applyFont="1" applyFill="1" applyBorder="1" applyAlignment="1">
      <alignment horizontal="left" vertical="top" wrapText="1"/>
    </xf>
    <xf numFmtId="0" fontId="60" fillId="38" borderId="0" xfId="58" applyFont="1" applyFill="1" applyAlignment="1">
      <alignment horizontal="left" vertical="top" wrapText="1"/>
    </xf>
    <xf numFmtId="0" fontId="60" fillId="38" borderId="16" xfId="58" applyFont="1" applyFill="1" applyBorder="1" applyAlignment="1">
      <alignment horizontal="left" vertical="top" wrapText="1"/>
    </xf>
    <xf numFmtId="0" fontId="60" fillId="38" borderId="22" xfId="58" applyFont="1" applyFill="1" applyBorder="1" applyAlignment="1">
      <alignment horizontal="left" vertical="top" wrapText="1"/>
    </xf>
    <xf numFmtId="0" fontId="60" fillId="38" borderId="29" xfId="58" applyFont="1" applyFill="1" applyBorder="1" applyAlignment="1">
      <alignment horizontal="left" vertical="top" wrapText="1"/>
    </xf>
    <xf numFmtId="0" fontId="60" fillId="38" borderId="24" xfId="58" applyFont="1" applyFill="1" applyBorder="1" applyAlignment="1">
      <alignment horizontal="left" vertical="top" wrapText="1"/>
    </xf>
    <xf numFmtId="0" fontId="38" fillId="38" borderId="26" xfId="58" applyFont="1" applyFill="1" applyBorder="1" applyAlignment="1">
      <alignment horizontal="center" wrapText="1"/>
    </xf>
    <xf numFmtId="0" fontId="38" fillId="38" borderId="17" xfId="58" applyFont="1" applyFill="1" applyBorder="1" applyAlignment="1">
      <alignment horizontal="center" wrapText="1"/>
    </xf>
    <xf numFmtId="0" fontId="60" fillId="38" borderId="0" xfId="58" applyFont="1" applyFill="1" applyAlignment="1">
      <alignment horizontal="left" vertical="center"/>
    </xf>
    <xf numFmtId="0" fontId="60" fillId="38" borderId="29" xfId="58" applyFont="1" applyFill="1" applyBorder="1" applyAlignment="1">
      <alignment horizontal="left" vertical="center"/>
    </xf>
    <xf numFmtId="0" fontId="24" fillId="38" borderId="153" xfId="58" applyFont="1" applyFill="1" applyBorder="1" applyAlignment="1">
      <alignment horizontal="left" wrapText="1"/>
    </xf>
    <xf numFmtId="0" fontId="24" fillId="38" borderId="106" xfId="58" applyFont="1" applyFill="1" applyBorder="1" applyAlignment="1">
      <alignment horizontal="left"/>
    </xf>
    <xf numFmtId="0" fontId="24" fillId="38" borderId="28" xfId="58" applyFont="1" applyFill="1" applyBorder="1" applyAlignment="1">
      <alignment horizontal="left"/>
    </xf>
    <xf numFmtId="0" fontId="24" fillId="38" borderId="60" xfId="58" applyFont="1" applyFill="1" applyBorder="1" applyAlignment="1">
      <alignment horizontal="left"/>
    </xf>
    <xf numFmtId="0" fontId="24" fillId="38" borderId="0" xfId="58" applyFont="1" applyFill="1" applyAlignment="1">
      <alignment horizontal="left"/>
    </xf>
    <xf numFmtId="0" fontId="24" fillId="38" borderId="16" xfId="58" applyFont="1" applyFill="1" applyBorder="1" applyAlignment="1">
      <alignment horizontal="left"/>
    </xf>
    <xf numFmtId="0" fontId="24" fillId="38" borderId="22" xfId="58" applyFont="1" applyFill="1" applyBorder="1" applyAlignment="1">
      <alignment horizontal="left"/>
    </xf>
    <xf numFmtId="0" fontId="24" fillId="38" borderId="29" xfId="58" applyFont="1" applyFill="1" applyBorder="1" applyAlignment="1">
      <alignment horizontal="left"/>
    </xf>
    <xf numFmtId="0" fontId="24" fillId="38" borderId="24" xfId="58" applyFont="1" applyFill="1" applyBorder="1" applyAlignment="1">
      <alignment horizontal="left"/>
    </xf>
    <xf numFmtId="0" fontId="0" fillId="38" borderId="29" xfId="58" applyFont="1" applyFill="1" applyBorder="1" applyAlignment="1">
      <alignment horizontal="center" vertical="center" shrinkToFit="1"/>
    </xf>
    <xf numFmtId="0" fontId="9" fillId="38" borderId="29" xfId="58" applyFill="1" applyBorder="1" applyAlignment="1">
      <alignment horizontal="center" vertical="center" shrinkToFit="1"/>
    </xf>
    <xf numFmtId="0" fontId="9" fillId="38" borderId="30" xfId="58" applyFill="1" applyBorder="1" applyAlignment="1">
      <alignment horizontal="left" vertical="center"/>
    </xf>
    <xf numFmtId="0" fontId="9" fillId="38" borderId="19" xfId="58" applyFill="1" applyBorder="1" applyAlignment="1">
      <alignment horizontal="left" vertical="center"/>
    </xf>
    <xf numFmtId="0" fontId="60" fillId="38" borderId="0" xfId="58" applyFont="1" applyFill="1" applyAlignment="1">
      <alignment horizontal="left" vertical="center" wrapText="1"/>
    </xf>
    <xf numFmtId="0" fontId="60" fillId="38" borderId="16" xfId="58" applyFont="1" applyFill="1" applyBorder="1" applyAlignment="1">
      <alignment horizontal="left" vertical="center" wrapText="1"/>
    </xf>
    <xf numFmtId="0" fontId="60" fillId="38" borderId="22" xfId="58" applyFont="1" applyFill="1" applyBorder="1" applyAlignment="1">
      <alignment horizontal="left" vertical="center" wrapText="1"/>
    </xf>
    <xf numFmtId="0" fontId="60" fillId="38" borderId="29" xfId="58" applyFont="1" applyFill="1" applyBorder="1" applyAlignment="1">
      <alignment horizontal="left" vertical="center" wrapText="1"/>
    </xf>
    <xf numFmtId="0" fontId="60" fillId="38" borderId="24" xfId="58" applyFont="1" applyFill="1" applyBorder="1" applyAlignment="1">
      <alignment horizontal="left" vertical="center" wrapText="1"/>
    </xf>
    <xf numFmtId="0" fontId="25" fillId="38" borderId="153" xfId="58" applyFont="1" applyFill="1" applyBorder="1" applyAlignment="1">
      <alignment horizontal="left" vertical="center" wrapText="1"/>
    </xf>
    <xf numFmtId="0" fontId="25" fillId="38" borderId="106" xfId="58" applyFont="1" applyFill="1" applyBorder="1" applyAlignment="1">
      <alignment horizontal="left" vertical="center"/>
    </xf>
    <xf numFmtId="0" fontId="25" fillId="38" borderId="28" xfId="58" applyFont="1" applyFill="1" applyBorder="1" applyAlignment="1">
      <alignment horizontal="left" vertical="center"/>
    </xf>
    <xf numFmtId="0" fontId="25" fillId="38" borderId="60" xfId="58" applyFont="1" applyFill="1" applyBorder="1" applyAlignment="1">
      <alignment horizontal="left" vertical="center"/>
    </xf>
    <xf numFmtId="0" fontId="25" fillId="38" borderId="0" xfId="58" applyFont="1" applyFill="1" applyAlignment="1">
      <alignment horizontal="left" vertical="center"/>
    </xf>
    <xf numFmtId="0" fontId="25" fillId="38" borderId="16" xfId="58" applyFont="1" applyFill="1" applyBorder="1" applyAlignment="1">
      <alignment horizontal="left" vertical="center"/>
    </xf>
    <xf numFmtId="0" fontId="25" fillId="38" borderId="22" xfId="58" applyFont="1" applyFill="1" applyBorder="1" applyAlignment="1">
      <alignment horizontal="left" vertical="center"/>
    </xf>
    <xf numFmtId="0" fontId="25" fillId="38" borderId="29" xfId="58" applyFont="1" applyFill="1" applyBorder="1" applyAlignment="1">
      <alignment horizontal="left" vertical="center"/>
    </xf>
    <xf numFmtId="0" fontId="25" fillId="38" borderId="24" xfId="58" applyFont="1" applyFill="1" applyBorder="1" applyAlignment="1">
      <alignment horizontal="left" vertical="center"/>
    </xf>
    <xf numFmtId="0" fontId="0" fillId="38" borderId="29" xfId="58" applyFont="1" applyFill="1" applyBorder="1" applyAlignment="1">
      <alignment horizontal="center" vertical="center" wrapText="1" shrinkToFit="1"/>
    </xf>
    <xf numFmtId="0" fontId="9" fillId="0" borderId="0" xfId="58" applyAlignment="1">
      <alignment vertical="top" wrapText="1"/>
    </xf>
    <xf numFmtId="0" fontId="9" fillId="0" borderId="0" xfId="58"/>
    <xf numFmtId="0" fontId="86" fillId="0" borderId="0" xfId="71" applyFont="1" applyAlignment="1">
      <alignment horizontal="justify" vertical="center" wrapText="1"/>
    </xf>
    <xf numFmtId="0" fontId="85" fillId="0" borderId="0" xfId="71" applyFont="1">
      <alignment vertical="center"/>
    </xf>
    <xf numFmtId="0" fontId="104" fillId="0" borderId="0" xfId="71" applyFont="1" applyAlignment="1">
      <alignment horizontal="left" vertical="center" wrapText="1" indent="1"/>
    </xf>
    <xf numFmtId="0" fontId="104" fillId="0" borderId="0" xfId="71" applyFont="1" applyAlignment="1">
      <alignment horizontal="left" vertical="center" indent="1"/>
    </xf>
    <xf numFmtId="0" fontId="129" fillId="0" borderId="0" xfId="71" applyFont="1" applyAlignment="1">
      <alignment horizontal="justify" vertical="top" wrapText="1"/>
    </xf>
    <xf numFmtId="0" fontId="86" fillId="0" borderId="172" xfId="71" applyFont="1" applyBorder="1" applyAlignment="1">
      <alignment horizontal="left" vertical="center" wrapText="1"/>
    </xf>
    <xf numFmtId="0" fontId="86" fillId="0" borderId="0" xfId="71" applyFont="1" applyAlignment="1">
      <alignment horizontal="left" vertical="center" wrapText="1"/>
    </xf>
    <xf numFmtId="0" fontId="86" fillId="0" borderId="0" xfId="71" applyFont="1" applyAlignment="1">
      <alignment vertical="center" wrapText="1"/>
    </xf>
    <xf numFmtId="0" fontId="86" fillId="0" borderId="0" xfId="71" applyFont="1">
      <alignment vertical="center"/>
    </xf>
    <xf numFmtId="0" fontId="86" fillId="0" borderId="172" xfId="71" applyFont="1" applyBorder="1" applyAlignment="1">
      <alignment vertical="center" wrapText="1"/>
    </xf>
    <xf numFmtId="0" fontId="86" fillId="0" borderId="0" xfId="71" applyFont="1" applyAlignment="1">
      <alignment vertical="top" wrapText="1"/>
    </xf>
    <xf numFmtId="0" fontId="85" fillId="0" borderId="0" xfId="71" applyFont="1" applyAlignment="1">
      <alignment vertical="top"/>
    </xf>
    <xf numFmtId="0" fontId="162" fillId="0" borderId="120" xfId="71" applyFont="1" applyBorder="1" applyAlignment="1">
      <alignment horizontal="center" vertical="center" wrapText="1"/>
    </xf>
    <xf numFmtId="0" fontId="162" fillId="0" borderId="17" xfId="71" applyFont="1" applyBorder="1" applyAlignment="1">
      <alignment horizontal="center" vertical="center" wrapText="1"/>
    </xf>
    <xf numFmtId="0" fontId="104" fillId="0" borderId="193" xfId="71" applyFont="1" applyBorder="1" applyAlignment="1">
      <alignment horizontal="center" vertical="top" wrapText="1"/>
    </xf>
    <xf numFmtId="0" fontId="104" fillId="0" borderId="324" xfId="71" applyFont="1" applyBorder="1" applyAlignment="1">
      <alignment horizontal="center" vertical="top" wrapText="1"/>
    </xf>
    <xf numFmtId="0" fontId="129" fillId="0" borderId="18" xfId="71" applyFont="1" applyBorder="1" applyAlignment="1">
      <alignment horizontal="center" vertical="center" wrapText="1"/>
    </xf>
    <xf numFmtId="0" fontId="129" fillId="0" borderId="19" xfId="71" applyFont="1" applyBorder="1" applyAlignment="1">
      <alignment horizontal="center" vertical="center" wrapText="1"/>
    </xf>
    <xf numFmtId="0" fontId="86" fillId="0" borderId="199" xfId="71" applyFont="1" applyBorder="1" applyAlignment="1">
      <alignment horizontal="left" vertical="center" wrapText="1"/>
    </xf>
    <xf numFmtId="0" fontId="11" fillId="0" borderId="192" xfId="55" applyFont="1" applyBorder="1" applyAlignment="1">
      <alignment horizontal="center" vertical="center" wrapText="1"/>
    </xf>
    <xf numFmtId="0" fontId="11" fillId="0" borderId="301" xfId="55" applyFont="1" applyBorder="1" applyAlignment="1">
      <alignment horizontal="center" vertical="center" wrapText="1"/>
    </xf>
    <xf numFmtId="0" fontId="104" fillId="0" borderId="0" xfId="71" applyFont="1" applyAlignment="1">
      <alignment horizontal="justify" vertical="center" wrapText="1"/>
    </xf>
    <xf numFmtId="0" fontId="104" fillId="0" borderId="0" xfId="71" applyFont="1">
      <alignment vertical="center"/>
    </xf>
    <xf numFmtId="0" fontId="11" fillId="0" borderId="15" xfId="55" applyFont="1" applyBorder="1" applyAlignment="1">
      <alignment horizontal="left" vertical="top" wrapText="1"/>
    </xf>
    <xf numFmtId="0" fontId="11" fillId="0" borderId="148" xfId="55" applyFont="1" applyBorder="1" applyAlignment="1">
      <alignment horizontal="left" vertical="top" wrapText="1"/>
    </xf>
    <xf numFmtId="0" fontId="11" fillId="0" borderId="20" xfId="55" applyFont="1" applyBorder="1" applyAlignment="1">
      <alignment horizontal="left" vertical="top" wrapText="1"/>
    </xf>
    <xf numFmtId="0" fontId="11" fillId="0" borderId="12" xfId="55" applyFont="1" applyBorder="1" applyAlignment="1">
      <alignment horizontal="left" vertical="top" wrapText="1"/>
    </xf>
    <xf numFmtId="0" fontId="129" fillId="0" borderId="101" xfId="71" applyFont="1" applyBorder="1" applyAlignment="1">
      <alignment horizontal="center" vertical="top" wrapText="1"/>
    </xf>
    <xf numFmtId="0" fontId="129" fillId="0" borderId="299" xfId="71" applyFont="1" applyBorder="1" applyAlignment="1">
      <alignment horizontal="center" vertical="top" wrapText="1"/>
    </xf>
    <xf numFmtId="0" fontId="129" fillId="0" borderId="236" xfId="71" applyFont="1" applyBorder="1" applyAlignment="1">
      <alignment horizontal="center" vertical="top" wrapText="1"/>
    </xf>
    <xf numFmtId="0" fontId="129" fillId="0" borderId="24" xfId="71" applyFont="1" applyBorder="1" applyAlignment="1">
      <alignment horizontal="center" vertical="top" wrapText="1"/>
    </xf>
    <xf numFmtId="0" fontId="104" fillId="0" borderId="10" xfId="71" applyFont="1" applyBorder="1" applyAlignment="1">
      <alignment horizontal="left" vertical="center" wrapText="1"/>
    </xf>
    <xf numFmtId="0" fontId="133" fillId="0" borderId="0" xfId="84" applyFont="1" applyAlignment="1">
      <alignment horizontal="justify" vertical="center" wrapText="1"/>
    </xf>
    <xf numFmtId="0" fontId="2" fillId="0" borderId="0" xfId="84">
      <alignment vertical="center"/>
    </xf>
    <xf numFmtId="0" fontId="134" fillId="0" borderId="0" xfId="84" applyFont="1" applyAlignment="1">
      <alignment horizontal="center" vertical="center" wrapText="1"/>
    </xf>
    <xf numFmtId="0" fontId="133" fillId="0" borderId="356" xfId="84" applyFont="1" applyBorder="1" applyAlignment="1">
      <alignment horizontal="justify" vertical="center" wrapText="1"/>
    </xf>
    <xf numFmtId="0" fontId="2" fillId="0" borderId="356" xfId="84" applyBorder="1">
      <alignment vertical="center"/>
    </xf>
    <xf numFmtId="0" fontId="133" fillId="0" borderId="30" xfId="84" applyFont="1" applyBorder="1" applyAlignment="1">
      <alignment horizontal="justify" vertical="center" wrapText="1"/>
    </xf>
    <xf numFmtId="0" fontId="2" fillId="0" borderId="30" xfId="84" applyBorder="1">
      <alignment vertical="center"/>
    </xf>
    <xf numFmtId="0" fontId="133" fillId="0" borderId="106" xfId="84" applyFont="1" applyBorder="1" applyAlignment="1">
      <alignment horizontal="left" vertical="top"/>
    </xf>
    <xf numFmtId="0" fontId="133" fillId="0" borderId="241" xfId="84" applyFont="1" applyBorder="1" applyAlignment="1">
      <alignment horizontal="center" vertical="center" wrapText="1"/>
    </xf>
    <xf numFmtId="0" fontId="133" fillId="0" borderId="243" xfId="84" applyFont="1" applyBorder="1" applyAlignment="1">
      <alignment horizontal="center" vertical="center" wrapText="1"/>
    </xf>
    <xf numFmtId="0" fontId="133" fillId="0" borderId="242" xfId="84" applyFont="1" applyBorder="1" applyAlignment="1">
      <alignment horizontal="center" vertical="center" wrapText="1"/>
    </xf>
    <xf numFmtId="0" fontId="133" fillId="0" borderId="0" xfId="84" applyFont="1" applyAlignment="1">
      <alignment horizontal="left" vertical="center"/>
    </xf>
    <xf numFmtId="0" fontId="133" fillId="0" borderId="0" xfId="84" applyFont="1" applyAlignment="1">
      <alignment horizontal="left" vertical="center" wrapText="1"/>
    </xf>
    <xf numFmtId="0" fontId="131" fillId="0" borderId="0" xfId="84" applyFont="1" applyAlignment="1">
      <alignment horizontal="left" vertical="center" wrapText="1"/>
    </xf>
    <xf numFmtId="0" fontId="129" fillId="0" borderId="0" xfId="84" applyFont="1" applyAlignment="1">
      <alignment horizontal="left" vertical="center"/>
    </xf>
    <xf numFmtId="0" fontId="128" fillId="38" borderId="0" xfId="84" applyFont="1" applyFill="1" applyAlignment="1">
      <alignment horizontal="left" vertical="center"/>
    </xf>
    <xf numFmtId="0" fontId="136" fillId="38" borderId="0" xfId="84" applyFont="1" applyFill="1" applyAlignment="1">
      <alignment horizontal="left" vertical="center"/>
    </xf>
    <xf numFmtId="0" fontId="137" fillId="38" borderId="30" xfId="84" applyFont="1" applyFill="1" applyBorder="1" applyAlignment="1">
      <alignment horizontal="left" vertical="center" wrapText="1"/>
    </xf>
    <xf numFmtId="0" fontId="139" fillId="38" borderId="30" xfId="84" applyFont="1" applyFill="1" applyBorder="1" applyAlignment="1">
      <alignment horizontal="left" vertical="center"/>
    </xf>
    <xf numFmtId="0" fontId="128" fillId="38" borderId="0" xfId="84" applyFont="1" applyFill="1" applyAlignment="1">
      <alignment horizontal="left" vertical="center" wrapText="1"/>
    </xf>
    <xf numFmtId="0" fontId="129" fillId="38" borderId="30" xfId="84" applyFont="1" applyFill="1" applyBorder="1" applyAlignment="1">
      <alignment horizontal="left" vertical="center" wrapText="1"/>
    </xf>
    <xf numFmtId="0" fontId="140" fillId="0" borderId="0" xfId="84" applyFont="1" applyAlignment="1">
      <alignment horizontal="justify" vertical="center" wrapText="1"/>
    </xf>
    <xf numFmtId="0" fontId="140" fillId="0" borderId="10" xfId="84" applyFont="1" applyBorder="1" applyAlignment="1">
      <alignment horizontal="left" vertical="center" wrapText="1"/>
    </xf>
    <xf numFmtId="0" fontId="136" fillId="0" borderId="0" xfId="84" applyFont="1" applyAlignment="1">
      <alignment horizontal="justify" vertical="center" wrapText="1"/>
    </xf>
    <xf numFmtId="0" fontId="198" fillId="0" borderId="0" xfId="84" applyFont="1" applyAlignment="1">
      <alignment horizontal="justify" vertical="center" wrapText="1"/>
    </xf>
    <xf numFmtId="0" fontId="131" fillId="0" borderId="241" xfId="84" applyFont="1" applyBorder="1" applyAlignment="1">
      <alignment horizontal="left" vertical="center" wrapText="1"/>
    </xf>
    <xf numFmtId="0" fontId="131" fillId="0" borderId="243" xfId="84" applyFont="1" applyBorder="1" applyAlignment="1">
      <alignment horizontal="left" vertical="center" wrapText="1"/>
    </xf>
    <xf numFmtId="0" fontId="128" fillId="0" borderId="243" xfId="84" applyFont="1" applyBorder="1" applyAlignment="1">
      <alignment horizontal="center" vertical="center" wrapText="1"/>
    </xf>
    <xf numFmtId="0" fontId="128" fillId="0" borderId="242" xfId="84" applyFont="1" applyBorder="1" applyAlignment="1">
      <alignment horizontal="center" vertical="center" wrapText="1"/>
    </xf>
    <xf numFmtId="0" fontId="131" fillId="0" borderId="202" xfId="84" applyFont="1" applyBorder="1" applyAlignment="1">
      <alignment horizontal="center" vertical="center" wrapText="1"/>
    </xf>
    <xf numFmtId="0" fontId="131" fillId="0" borderId="23" xfId="84" applyFont="1" applyBorder="1" applyAlignment="1">
      <alignment horizontal="center" vertical="center" wrapText="1"/>
    </xf>
    <xf numFmtId="0" fontId="131" fillId="0" borderId="120" xfId="84" applyFont="1" applyBorder="1" applyAlignment="1">
      <alignment horizontal="left" vertical="top" wrapText="1"/>
    </xf>
    <xf numFmtId="0" fontId="131" fillId="0" borderId="17" xfId="84" applyFont="1" applyBorder="1" applyAlignment="1">
      <alignment horizontal="left" vertical="top" wrapText="1"/>
    </xf>
    <xf numFmtId="0" fontId="131" fillId="0" borderId="245" xfId="84" applyFont="1" applyBorder="1" applyAlignment="1">
      <alignment horizontal="left" vertical="top" wrapText="1"/>
    </xf>
    <xf numFmtId="0" fontId="131" fillId="0" borderId="187" xfId="84" applyFont="1" applyBorder="1" applyAlignment="1">
      <alignment horizontal="left" vertical="top" wrapText="1"/>
    </xf>
    <xf numFmtId="0" fontId="131" fillId="0" borderId="227" xfId="84" applyFont="1" applyBorder="1" applyAlignment="1">
      <alignment horizontal="left" vertical="top" wrapText="1"/>
    </xf>
    <xf numFmtId="0" fontId="129" fillId="0" borderId="179" xfId="84" applyFont="1" applyBorder="1" applyAlignment="1">
      <alignment horizontal="left" vertical="top" wrapText="1"/>
    </xf>
    <xf numFmtId="0" fontId="129" fillId="0" borderId="159" xfId="84" applyFont="1" applyBorder="1" applyAlignment="1">
      <alignment horizontal="left" vertical="top" wrapText="1"/>
    </xf>
    <xf numFmtId="0" fontId="129" fillId="0" borderId="180" xfId="84" applyFont="1" applyBorder="1" applyAlignment="1">
      <alignment horizontal="left" vertical="top" wrapText="1"/>
    </xf>
    <xf numFmtId="0" fontId="131" fillId="0" borderId="105" xfId="84" applyFont="1" applyBorder="1" applyAlignment="1">
      <alignment horizontal="center" vertical="center" wrapText="1"/>
    </xf>
    <xf numFmtId="0" fontId="131" fillId="0" borderId="26" xfId="84" applyFont="1" applyBorder="1" applyAlignment="1">
      <alignment horizontal="left" vertical="top" wrapText="1"/>
    </xf>
    <xf numFmtId="0" fontId="131" fillId="0" borderId="195" xfId="84" applyFont="1" applyBorder="1" applyAlignment="1">
      <alignment horizontal="left" vertical="top" wrapText="1"/>
    </xf>
    <xf numFmtId="0" fontId="131" fillId="0" borderId="68" xfId="84" applyFont="1" applyBorder="1" applyAlignment="1">
      <alignment horizontal="left" vertical="top" wrapText="1"/>
    </xf>
    <xf numFmtId="0" fontId="131" fillId="0" borderId="308" xfId="84" applyFont="1" applyBorder="1" applyAlignment="1">
      <alignment horizontal="left" vertical="top" wrapText="1"/>
    </xf>
    <xf numFmtId="0" fontId="145" fillId="0" borderId="101" xfId="84" applyFont="1" applyBorder="1" applyAlignment="1">
      <alignment horizontal="left" vertical="center" wrapText="1"/>
    </xf>
    <xf numFmtId="0" fontId="145" fillId="0" borderId="65" xfId="84" applyFont="1" applyBorder="1" applyAlignment="1">
      <alignment horizontal="left" vertical="center" wrapText="1"/>
    </xf>
    <xf numFmtId="49" fontId="143" fillId="0" borderId="209" xfId="84" applyNumberFormat="1" applyFont="1" applyBorder="1" applyAlignment="1">
      <alignment horizontal="left" vertical="center" wrapText="1"/>
    </xf>
    <xf numFmtId="49" fontId="129" fillId="0" borderId="30" xfId="84" applyNumberFormat="1" applyFont="1" applyBorder="1" applyAlignment="1">
      <alignment horizontal="left" vertical="center" wrapText="1"/>
    </xf>
    <xf numFmtId="49" fontId="129" fillId="0" borderId="201" xfId="84" applyNumberFormat="1" applyFont="1" applyBorder="1" applyAlignment="1">
      <alignment horizontal="left" vertical="center" wrapText="1"/>
    </xf>
    <xf numFmtId="49" fontId="141" fillId="0" borderId="310" xfId="84" applyNumberFormat="1" applyFont="1" applyBorder="1" applyAlignment="1">
      <alignment horizontal="left" vertical="center" wrapText="1"/>
    </xf>
    <xf numFmtId="49" fontId="141" fillId="0" borderId="311" xfId="84" applyNumberFormat="1" applyFont="1" applyBorder="1" applyAlignment="1">
      <alignment horizontal="left" vertical="center" wrapText="1"/>
    </xf>
    <xf numFmtId="49" fontId="141" fillId="0" borderId="312" xfId="84" applyNumberFormat="1" applyFont="1" applyBorder="1" applyAlignment="1">
      <alignment horizontal="left" vertical="center" wrapText="1"/>
    </xf>
    <xf numFmtId="0" fontId="131" fillId="0" borderId="161" xfId="84" applyFont="1" applyBorder="1" applyAlignment="1">
      <alignment horizontal="center" vertical="center" wrapText="1"/>
    </xf>
    <xf numFmtId="0" fontId="131" fillId="0" borderId="27" xfId="84" applyFont="1" applyBorder="1" applyAlignment="1">
      <alignment horizontal="left" vertical="top" wrapText="1"/>
    </xf>
    <xf numFmtId="0" fontId="131" fillId="0" borderId="108" xfId="84" applyFont="1" applyBorder="1" applyAlignment="1">
      <alignment horizontal="left" vertical="top" wrapText="1"/>
    </xf>
    <xf numFmtId="0" fontId="131" fillId="0" borderId="158" xfId="84" applyFont="1" applyBorder="1" applyAlignment="1">
      <alignment horizontal="left" vertical="top" wrapText="1"/>
    </xf>
    <xf numFmtId="0" fontId="131" fillId="0" borderId="254" xfId="84" applyFont="1" applyBorder="1" applyAlignment="1">
      <alignment horizontal="left" vertical="top" wrapText="1"/>
    </xf>
    <xf numFmtId="0" fontId="34" fillId="0" borderId="345" xfId="83" applyFont="1" applyBorder="1" applyAlignment="1">
      <alignment horizontal="left" vertical="center" wrapText="1"/>
    </xf>
    <xf numFmtId="0" fontId="34" fillId="0" borderId="351" xfId="83" applyFont="1" applyBorder="1" applyAlignment="1">
      <alignment horizontal="left" vertical="center" wrapText="1"/>
    </xf>
    <xf numFmtId="0" fontId="82" fillId="0" borderId="345" xfId="83" applyFont="1" applyBorder="1" applyAlignment="1">
      <alignment horizontal="center" vertical="center" wrapText="1"/>
    </xf>
    <xf numFmtId="0" fontId="82" fillId="0" borderId="351" xfId="83" applyFont="1" applyBorder="1" applyAlignment="1">
      <alignment horizontal="center" vertical="center" wrapText="1"/>
    </xf>
    <xf numFmtId="0" fontId="44" fillId="0" borderId="352" xfId="83" applyFont="1" applyBorder="1" applyAlignment="1">
      <alignment horizontal="center" vertical="top" wrapText="1"/>
    </xf>
    <xf numFmtId="0" fontId="189" fillId="0" borderId="354" xfId="83" applyBorder="1" applyAlignment="1">
      <alignment horizontal="center" vertical="center"/>
    </xf>
    <xf numFmtId="0" fontId="34" fillId="0" borderId="352" xfId="83" applyFont="1" applyBorder="1" applyAlignment="1">
      <alignment horizontal="center" vertical="top" wrapText="1"/>
    </xf>
    <xf numFmtId="0" fontId="196" fillId="0" borderId="354" xfId="83" applyFont="1" applyBorder="1" applyAlignment="1">
      <alignment horizontal="center" vertical="center"/>
    </xf>
    <xf numFmtId="0" fontId="189" fillId="0" borderId="353" xfId="83" applyBorder="1" applyAlignment="1">
      <alignment horizontal="center" vertical="center"/>
    </xf>
    <xf numFmtId="0" fontId="44" fillId="0" borderId="352" xfId="83" applyFont="1" applyBorder="1" applyAlignment="1">
      <alignment horizontal="center" vertical="center" wrapText="1"/>
    </xf>
    <xf numFmtId="0" fontId="189" fillId="0" borderId="352" xfId="83" applyBorder="1" applyAlignment="1">
      <alignment horizontal="center" vertical="top" wrapText="1"/>
    </xf>
    <xf numFmtId="0" fontId="44" fillId="0" borderId="353" xfId="83" applyFont="1" applyBorder="1" applyAlignment="1">
      <alignment horizontal="center" vertical="top" wrapText="1"/>
    </xf>
    <xf numFmtId="0" fontId="44" fillId="0" borderId="354" xfId="83" applyFont="1" applyBorder="1" applyAlignment="1">
      <alignment horizontal="center" vertical="top" wrapText="1"/>
    </xf>
    <xf numFmtId="0" fontId="44" fillId="0" borderId="354" xfId="83" applyFont="1" applyBorder="1" applyAlignment="1">
      <alignment horizontal="center" vertical="center" wrapText="1"/>
    </xf>
    <xf numFmtId="0" fontId="189" fillId="0" borderId="352" xfId="83" applyBorder="1" applyAlignment="1">
      <alignment horizontal="center" vertical="center" wrapText="1"/>
    </xf>
    <xf numFmtId="0" fontId="192" fillId="0" borderId="345" xfId="83" applyFont="1" applyBorder="1" applyAlignment="1">
      <alignment horizontal="center" vertical="center" wrapText="1"/>
    </xf>
    <xf numFmtId="0" fontId="192" fillId="0" borderId="351" xfId="83" applyFont="1" applyBorder="1" applyAlignment="1">
      <alignment horizontal="center" vertical="center" wrapText="1"/>
    </xf>
    <xf numFmtId="0" fontId="8" fillId="24" borderId="145" xfId="63" applyFill="1" applyBorder="1" applyAlignment="1">
      <alignment horizontal="center" wrapText="1"/>
    </xf>
    <xf numFmtId="0" fontId="25" fillId="24" borderId="121" xfId="63" applyFont="1" applyFill="1" applyBorder="1" applyAlignment="1">
      <alignment horizontal="center" vertical="center" wrapText="1"/>
    </xf>
    <xf numFmtId="0" fontId="25" fillId="24" borderId="103" xfId="63" applyFont="1" applyFill="1" applyBorder="1" applyAlignment="1">
      <alignment horizontal="center" vertical="center" wrapText="1"/>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64" xr:uid="{00000000-0005-0000-0000-00001C000000}"/>
    <cellStyle name="パーセント 2 2" xfId="66" xr:uid="{00000000-0005-0000-0000-00001D000000}"/>
    <cellStyle name="ハイパーリンク" xfId="29" builtinId="8"/>
    <cellStyle name="ハイパーリンク 2" xfId="78" xr:uid="{036FA34D-9806-48B8-BF43-728EBD01D12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61" xr:uid="{00000000-0005-0000-0000-000025000000}"/>
    <cellStyle name="桁区切り 3" xfId="62" xr:uid="{00000000-0005-0000-0000-000026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68" xr:uid="{00000000-0005-0000-0000-00002F000000}"/>
    <cellStyle name="入力" xfId="43" builtinId="20" customBuiltin="1"/>
    <cellStyle name="標準" xfId="0" builtinId="0"/>
    <cellStyle name="標準 10" xfId="83" xr:uid="{E68031ED-DBD5-4131-9FA0-2D93BF121DD1}"/>
    <cellStyle name="標準 2" xfId="44" xr:uid="{00000000-0005-0000-0000-000032000000}"/>
    <cellStyle name="標準 2 2" xfId="69" xr:uid="{00000000-0005-0000-0000-000033000000}"/>
    <cellStyle name="標準 3" xfId="45" xr:uid="{00000000-0005-0000-0000-000034000000}"/>
    <cellStyle name="標準 4" xfId="71" xr:uid="{00000000-0005-0000-0000-000035000000}"/>
    <cellStyle name="標準 4 2" xfId="75" xr:uid="{063E8436-6CE8-43AB-8293-E31E4F770C54}"/>
    <cellStyle name="標準 4 2 2" xfId="82" xr:uid="{28319C10-365C-4F4F-BB6C-907697096D82}"/>
    <cellStyle name="標準 4 2 3" xfId="84" xr:uid="{85F777F2-069A-4476-8370-EEE27F6966BF}"/>
    <cellStyle name="標準 5" xfId="77" xr:uid="{580415AD-B5C1-46E5-8980-15F865640E03}"/>
    <cellStyle name="標準 6" xfId="80" xr:uid="{B037C0C6-08D4-407C-BF15-5A452018D349}"/>
    <cellStyle name="標準 7" xfId="79" xr:uid="{984C3C8D-6570-434D-BC0F-D6A038A175E7}"/>
    <cellStyle name="標準 8" xfId="76" xr:uid="{A4684EDB-C1AE-4760-8F7B-250DF3362284}"/>
    <cellStyle name="標準 9" xfId="81" xr:uid="{5641456B-9D26-4050-8997-3ED7125956A2}"/>
    <cellStyle name="標準_ea_11_01" xfId="46" xr:uid="{00000000-0005-0000-0000-000036000000}"/>
    <cellStyle name="標準_ea_2_01負荷１枚シート(整備工場) 2" xfId="47" xr:uid="{00000000-0005-0000-0000-000037000000}"/>
    <cellStyle name="標準_ea_2_01負荷１枚シート(整備工場) 2 2" xfId="65" xr:uid="{00000000-0005-0000-0000-000038000000}"/>
    <cellStyle name="標準_ea_2_02環境への取組の自己チェック（整備工場版）" xfId="48" xr:uid="{00000000-0005-0000-0000-000039000000}"/>
    <cellStyle name="標準_ea_2_02環境への取組の自己チェック（整備工場版） 2" xfId="73" xr:uid="{00000000-0005-0000-0000-00003A000000}"/>
    <cellStyle name="標準_ea_4_01 2" xfId="49" xr:uid="{00000000-0005-0000-0000-00003B000000}"/>
    <cellStyle name="標準_ea_4_01 2 2" xfId="63" xr:uid="{00000000-0005-0000-0000-00003C000000}"/>
    <cellStyle name="標準_ea_4_01_環境活動計画書（個別）" xfId="50" xr:uid="{00000000-0005-0000-0000-00003D000000}"/>
    <cellStyle name="標準_EA21食品用文書記録_EA21yousiki09本0101(飯田） 2" xfId="51" xr:uid="{00000000-0005-0000-0000-00003E000000}"/>
    <cellStyle name="標準_report（整備工場版）" xfId="70" xr:uid="{00000000-0005-0000-0000-00003F000000}"/>
    <cellStyle name="標準_report（整備工場版）_EA21yousiki09本0101(飯田） 2" xfId="52" xr:uid="{00000000-0005-0000-0000-000040000000}"/>
    <cellStyle name="標準_report（整備工場版）_EA21yousiki09本0101(飯田） 2 2" xfId="72" xr:uid="{00000000-0005-0000-0000-000041000000}"/>
    <cellStyle name="標準_コピーea_2_01" xfId="60" xr:uid="{00000000-0005-0000-0000-000042000000}"/>
    <cellStyle name="標準_自動車整備EA21ひな形集（７改） (1)_2008年ＥＡ２１文書と記録（大鶴食品工業）" xfId="53" xr:uid="{00000000-0005-0000-0000-000043000000}"/>
    <cellStyle name="標準_手順書松崎" xfId="54" xr:uid="{00000000-0005-0000-0000-000044000000}"/>
    <cellStyle name="標準_手順書松崎 2" xfId="55" xr:uid="{00000000-0005-0000-0000-000045000000}"/>
    <cellStyle name="標準_手順書松崎 2 2" xfId="74" xr:uid="{BF7B6E75-C0CB-4420-ABC2-7D62ADA07227}"/>
    <cellStyle name="標準_食品用ＥＡ２１文書と記録_EA21yousiki09（飯田） 2" xfId="56" xr:uid="{00000000-0005-0000-0000-000047000000}"/>
    <cellStyle name="標準_食品用ＥＡ２１文書と記録_EA21yousiki09本0101(飯田） 2" xfId="57" xr:uid="{00000000-0005-0000-0000-000048000000}"/>
    <cellStyle name="標準_食品用ＥＡ２１文書と記録_EA21yousiki09本0101(飯田） 2 2" xfId="67" xr:uid="{00000000-0005-0000-0000-000049000000}"/>
    <cellStyle name="標準_是正・予防処置_EA21yousiki09本0101(飯田） 2" xfId="58" xr:uid="{00000000-0005-0000-0000-00004A000000}"/>
    <cellStyle name="良い" xfId="59" builtinId="26" customBuiltin="1"/>
  </cellStyles>
  <dxfs count="3">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電力（</a:t>
            </a:r>
            <a:r>
              <a:rPr lang="en-US"/>
              <a:t>kWh</a:t>
            </a:r>
            <a:r>
              <a:rPr lang="ja-JP"/>
              <a:t>）</a:t>
            </a:r>
          </a:p>
        </c:rich>
      </c:tx>
      <c:layout>
        <c:manualLayout>
          <c:xMode val="edge"/>
          <c:yMode val="edge"/>
          <c:x val="0.1610718294120311"/>
          <c:y val="5.24590163934426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564930550525536E-2"/>
          <c:y val="0.24438660398948983"/>
          <c:w val="0.92320302445743352"/>
          <c:h val="0.60363955386184831"/>
        </c:manualLayout>
      </c:layout>
      <c:barChart>
        <c:barDir val="col"/>
        <c:grouping val="clustered"/>
        <c:varyColors val="0"/>
        <c:ser>
          <c:idx val="0"/>
          <c:order val="0"/>
          <c:tx>
            <c:strRef>
              <c:f>環境経営レポート!$A$376</c:f>
              <c:strCache>
                <c:ptCount val="1"/>
                <c:pt idx="0">
                  <c:v>2024年</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環境経営レポート!$B$375:$AK$375</c15:sqref>
                  </c15:fullRef>
                </c:ext>
              </c:extLst>
              <c:f>(環境経営レポート!$B$375,環境経営レポート!$E$375,環境経営レポート!$H$375,環境経営レポート!$K$375,環境経営レポート!$N$375,環境経営レポート!$Q$375,環境経営レポート!$T$375,環境経営レポート!$W$375,環境経営レポート!$AC$375,環境経営レポート!$AF$375,環境経営レポート!$AI$375)</c:f>
              <c:strCache>
                <c:ptCount val="11"/>
                <c:pt idx="0">
                  <c:v>4月</c:v>
                </c:pt>
                <c:pt idx="1">
                  <c:v>5月</c:v>
                </c:pt>
                <c:pt idx="2">
                  <c:v>6月</c:v>
                </c:pt>
                <c:pt idx="3">
                  <c:v>7月</c:v>
                </c:pt>
                <c:pt idx="4">
                  <c:v>8月</c:v>
                </c:pt>
                <c:pt idx="5">
                  <c:v>9月</c:v>
                </c:pt>
                <c:pt idx="6">
                  <c:v>10月</c:v>
                </c:pt>
                <c:pt idx="7">
                  <c:v>11月</c:v>
                </c:pt>
                <c:pt idx="8">
                  <c:v>1月</c:v>
                </c:pt>
                <c:pt idx="9">
                  <c:v>2月</c:v>
                </c:pt>
                <c:pt idx="10">
                  <c:v>3月</c:v>
                </c:pt>
              </c:strCache>
            </c:strRef>
          </c:cat>
          <c:val>
            <c:numRef>
              <c:extLst>
                <c:ext xmlns:c15="http://schemas.microsoft.com/office/drawing/2012/chart" uri="{02D57815-91ED-43cb-92C2-25804820EDAC}">
                  <c15:fullRef>
                    <c15:sqref>環境経営レポート!$B$376:$AK$376</c15:sqref>
                  </c15:fullRef>
                </c:ext>
              </c:extLst>
              <c:f>(環境経営レポート!$B$376,環境経営レポート!$E$376,環境経営レポート!$H$376,環境経営レポート!$K$376,環境経営レポート!$N$376,環境経営レポート!$Q$376,環境経営レポート!$T$376,環境経営レポート!$W$376,環境経営レポート!$AC$376,環境経営レポート!$AF$376,環境経営レポート!$AI$376)</c:f>
              <c:numCache>
                <c:formatCode>#,##0_);[Red]\(#,##0\)</c:formatCode>
                <c:ptCount val="11"/>
                <c:pt idx="0">
                  <c:v>500</c:v>
                </c:pt>
                <c:pt idx="1">
                  <c:v>600</c:v>
                </c:pt>
                <c:pt idx="2">
                  <c:v>700</c:v>
                </c:pt>
                <c:pt idx="3">
                  <c:v>1000</c:v>
                </c:pt>
                <c:pt idx="4">
                  <c:v>1200</c:v>
                </c:pt>
                <c:pt idx="5">
                  <c:v>1000</c:v>
                </c:pt>
                <c:pt idx="6">
                  <c:v>600</c:v>
                </c:pt>
                <c:pt idx="7">
                  <c:v>800</c:v>
                </c:pt>
                <c:pt idx="8">
                  <c:v>1000</c:v>
                </c:pt>
                <c:pt idx="9">
                  <c:v>1000</c:v>
                </c:pt>
                <c:pt idx="10">
                  <c:v>700</c:v>
                </c:pt>
              </c:numCache>
            </c:numRef>
          </c:val>
          <c:extLst>
            <c:ext xmlns:c16="http://schemas.microsoft.com/office/drawing/2014/chart" uri="{C3380CC4-5D6E-409C-BE32-E72D297353CC}">
              <c16:uniqueId val="{00000000-E42A-4CC2-8B3E-F527A06076C3}"/>
            </c:ext>
          </c:extLst>
        </c:ser>
        <c:ser>
          <c:idx val="1"/>
          <c:order val="1"/>
          <c:tx>
            <c:strRef>
              <c:f>環境経営レポート!$A$377</c:f>
              <c:strCache>
                <c:ptCount val="1"/>
                <c:pt idx="0">
                  <c:v>2025年</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環境経営レポート!$B$375:$AK$375</c15:sqref>
                  </c15:fullRef>
                </c:ext>
              </c:extLst>
              <c:f>(環境経営レポート!$B$375,環境経営レポート!$E$375,環境経営レポート!$H$375,環境経営レポート!$K$375,環境経営レポート!$N$375,環境経営レポート!$Q$375,環境経営レポート!$T$375,環境経営レポート!$W$375,環境経営レポート!$AC$375,環境経営レポート!$AF$375,環境経営レポート!$AI$375)</c:f>
              <c:strCache>
                <c:ptCount val="11"/>
                <c:pt idx="0">
                  <c:v>4月</c:v>
                </c:pt>
                <c:pt idx="1">
                  <c:v>5月</c:v>
                </c:pt>
                <c:pt idx="2">
                  <c:v>6月</c:v>
                </c:pt>
                <c:pt idx="3">
                  <c:v>7月</c:v>
                </c:pt>
                <c:pt idx="4">
                  <c:v>8月</c:v>
                </c:pt>
                <c:pt idx="5">
                  <c:v>9月</c:v>
                </c:pt>
                <c:pt idx="6">
                  <c:v>10月</c:v>
                </c:pt>
                <c:pt idx="7">
                  <c:v>11月</c:v>
                </c:pt>
                <c:pt idx="8">
                  <c:v>1月</c:v>
                </c:pt>
                <c:pt idx="9">
                  <c:v>2月</c:v>
                </c:pt>
                <c:pt idx="10">
                  <c:v>3月</c:v>
                </c:pt>
              </c:strCache>
            </c:strRef>
          </c:cat>
          <c:val>
            <c:numRef>
              <c:extLst>
                <c:ext xmlns:c15="http://schemas.microsoft.com/office/drawing/2012/chart" uri="{02D57815-91ED-43cb-92C2-25804820EDAC}">
                  <c15:fullRef>
                    <c15:sqref>環境経営レポート!$B$377:$AK$377</c15:sqref>
                  </c15:fullRef>
                </c:ext>
              </c:extLst>
              <c:f>(環境経営レポート!$B$377,環境経営レポート!$E$377,環境経営レポート!$H$377,環境経営レポート!$K$377,環境経営レポート!$N$377,環境経営レポート!$Q$377,環境経営レポート!$T$377,環境経営レポート!$W$377,環境経営レポート!$AC$377,環境経営レポート!$AF$377,環境経営レポート!$AI$377)</c:f>
              <c:numCache>
                <c:formatCode>#,##0_);[Red]\(#,##0\)</c:formatCode>
                <c:ptCount val="11"/>
                <c:pt idx="0">
                  <c:v>550</c:v>
                </c:pt>
                <c:pt idx="1">
                  <c:v>610</c:v>
                </c:pt>
                <c:pt idx="2">
                  <c:v>700</c:v>
                </c:pt>
                <c:pt idx="3">
                  <c:v>1000</c:v>
                </c:pt>
                <c:pt idx="4">
                  <c:v>1150</c:v>
                </c:pt>
                <c:pt idx="5">
                  <c:v>950</c:v>
                </c:pt>
                <c:pt idx="6">
                  <c:v>590</c:v>
                </c:pt>
                <c:pt idx="7">
                  <c:v>780</c:v>
                </c:pt>
                <c:pt idx="8">
                  <c:v>900</c:v>
                </c:pt>
                <c:pt idx="9">
                  <c:v>900</c:v>
                </c:pt>
                <c:pt idx="10">
                  <c:v>650</c:v>
                </c:pt>
              </c:numCache>
            </c:numRef>
          </c:val>
          <c:extLst>
            <c:ext xmlns:c16="http://schemas.microsoft.com/office/drawing/2014/chart" uri="{C3380CC4-5D6E-409C-BE32-E72D297353CC}">
              <c16:uniqueId val="{00000001-E42A-4CC2-8B3E-F527A06076C3}"/>
            </c:ext>
          </c:extLst>
        </c:ser>
        <c:dLbls>
          <c:showLegendKey val="0"/>
          <c:showVal val="0"/>
          <c:showCatName val="0"/>
          <c:showSerName val="0"/>
          <c:showPercent val="0"/>
          <c:showBubbleSize val="0"/>
        </c:dLbls>
        <c:gapWidth val="100"/>
        <c:overlap val="-24"/>
        <c:axId val="380739112"/>
        <c:axId val="380740096"/>
      </c:barChart>
      <c:catAx>
        <c:axId val="3807391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0740096"/>
        <c:crosses val="autoZero"/>
        <c:auto val="1"/>
        <c:lblAlgn val="ctr"/>
        <c:lblOffset val="100"/>
        <c:noMultiLvlLbl val="0"/>
      </c:catAx>
      <c:valAx>
        <c:axId val="38074009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0739112"/>
        <c:crosses val="autoZero"/>
        <c:crossBetween val="between"/>
      </c:valAx>
      <c:spPr>
        <a:noFill/>
        <a:ln>
          <a:noFill/>
        </a:ln>
        <a:effectLst/>
      </c:spPr>
    </c:plotArea>
    <c:legend>
      <c:legendPos val="b"/>
      <c:layout>
        <c:manualLayout>
          <c:xMode val="edge"/>
          <c:yMode val="edge"/>
          <c:x val="0.52505773940587463"/>
          <c:y val="0.11344458413286578"/>
          <c:w val="0.346257739895451"/>
          <c:h val="0.113446172169655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都市ガス（㎥）</a:t>
            </a:r>
          </a:p>
        </c:rich>
      </c:tx>
      <c:layout>
        <c:manualLayout>
          <c:xMode val="edge"/>
          <c:yMode val="edge"/>
          <c:x val="0.16717480692830686"/>
          <c:y val="3.771608794085008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7881065927253608E-2"/>
          <c:y val="7.0868862556902196E-2"/>
          <c:w val="0.94230313054581272"/>
          <c:h val="0.8002504662707568"/>
        </c:manualLayout>
      </c:layout>
      <c:barChart>
        <c:barDir val="col"/>
        <c:grouping val="clustered"/>
        <c:varyColors val="0"/>
        <c:ser>
          <c:idx val="0"/>
          <c:order val="0"/>
          <c:tx>
            <c:strRef>
              <c:f>環境経営レポート!$A$398</c:f>
              <c:strCache>
                <c:ptCount val="1"/>
                <c:pt idx="0">
                  <c:v>2024年</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環境経営レポート!$B$397:$AK$397</c15:sqref>
                  </c15:fullRef>
                </c:ext>
              </c:extLst>
              <c:f>(環境経営レポート!$B$397,環境経営レポート!$E$397,環境経営レポート!$H$397,環境経営レポート!$K$397,環境経営レポート!$N$397,環境経営レポート!$Q$397,環境経営レポート!$T$397,環境経営レポート!$W$397,環境経営レポート!$Z$397,環境経営レポート!$AC$397,環境経営レポート!$AF$397,環境経営レポート!$AI$397)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extLst>
                <c:ext xmlns:c15="http://schemas.microsoft.com/office/drawing/2012/chart" uri="{02D57815-91ED-43cb-92C2-25804820EDAC}">
                  <c15:fullRef>
                    <c15:sqref>環境経営レポート!$B$398:$AK$398</c15:sqref>
                  </c15:fullRef>
                </c:ext>
              </c:extLst>
              <c:f>(環境経営レポート!$B$398,環境経営レポート!$E$398,環境経営レポート!$H$398,環境経営レポート!$K$398,環境経営レポート!$N$398,環境経営レポート!$Q$398,環境経営レポート!$T$398,環境経営レポート!$W$398,環境経営レポート!$Z$398,環境経営レポート!$AC$398,環境経営レポート!$AF$398,環境経営レポート!$AI$398)</c:f>
              <c:numCache>
                <c:formatCode>#,##0_);[Red]\(#,##0\)</c:formatCode>
                <c:ptCount val="12"/>
                <c:pt idx="0">
                  <c:v>100</c:v>
                </c:pt>
                <c:pt idx="1">
                  <c:v>520</c:v>
                </c:pt>
                <c:pt idx="2">
                  <c:v>530</c:v>
                </c:pt>
                <c:pt idx="3">
                  <c:v>550</c:v>
                </c:pt>
                <c:pt idx="4">
                  <c:v>600</c:v>
                </c:pt>
                <c:pt idx="5">
                  <c:v>600</c:v>
                </c:pt>
                <c:pt idx="6">
                  <c:v>600</c:v>
                </c:pt>
                <c:pt idx="7">
                  <c:v>600</c:v>
                </c:pt>
                <c:pt idx="8">
                  <c:v>600</c:v>
                </c:pt>
                <c:pt idx="9">
                  <c:v>600</c:v>
                </c:pt>
                <c:pt idx="10">
                  <c:v>600</c:v>
                </c:pt>
                <c:pt idx="11">
                  <c:v>600</c:v>
                </c:pt>
              </c:numCache>
            </c:numRef>
          </c:val>
          <c:extLst>
            <c:ext xmlns:c16="http://schemas.microsoft.com/office/drawing/2014/chart" uri="{C3380CC4-5D6E-409C-BE32-E72D297353CC}">
              <c16:uniqueId val="{00000000-B7B8-4FE3-A4F7-6863E9630367}"/>
            </c:ext>
          </c:extLst>
        </c:ser>
        <c:ser>
          <c:idx val="1"/>
          <c:order val="1"/>
          <c:tx>
            <c:strRef>
              <c:f>環境経営レポート!$A$399</c:f>
              <c:strCache>
                <c:ptCount val="1"/>
                <c:pt idx="0">
                  <c:v>2025年</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環境経営レポート!$B$397:$AK$397</c15:sqref>
                  </c15:fullRef>
                </c:ext>
              </c:extLst>
              <c:f>(環境経営レポート!$B$397,環境経営レポート!$E$397,環境経営レポート!$H$397,環境経営レポート!$K$397,環境経営レポート!$N$397,環境経営レポート!$Q$397,環境経営レポート!$T$397,環境経営レポート!$W$397,環境経営レポート!$Z$397,環境経営レポート!$AC$397,環境経営レポート!$AF$397,環境経営レポート!$AI$397)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extLst>
                <c:ext xmlns:c15="http://schemas.microsoft.com/office/drawing/2012/chart" uri="{02D57815-91ED-43cb-92C2-25804820EDAC}">
                  <c15:fullRef>
                    <c15:sqref>環境経営レポート!$B$399:$AK$399</c15:sqref>
                  </c15:fullRef>
                </c:ext>
              </c:extLst>
              <c:f>(環境経営レポート!$B$399,環境経営レポート!$E$399,環境経営レポート!$H$399,環境経営レポート!$K$399,環境経営レポート!$N$399,環境経営レポート!$Q$399,環境経営レポート!$T$399,環境経営レポート!$W$399,環境経営レポート!$Z$399,環境経営レポート!$AC$399,環境経営レポート!$AF$399,環境経営レポート!$AI$399)</c:f>
              <c:numCache>
                <c:formatCode>#,##0_);[Red]\(#,##0\)</c:formatCode>
                <c:ptCount val="12"/>
                <c:pt idx="0">
                  <c:v>90</c:v>
                </c:pt>
                <c:pt idx="1">
                  <c:v>500</c:v>
                </c:pt>
                <c:pt idx="2">
                  <c:v>510</c:v>
                </c:pt>
                <c:pt idx="3">
                  <c:v>540</c:v>
                </c:pt>
                <c:pt idx="4">
                  <c:v>580</c:v>
                </c:pt>
                <c:pt idx="5">
                  <c:v>550</c:v>
                </c:pt>
                <c:pt idx="6">
                  <c:v>550</c:v>
                </c:pt>
                <c:pt idx="7">
                  <c:v>550</c:v>
                </c:pt>
                <c:pt idx="8">
                  <c:v>550</c:v>
                </c:pt>
                <c:pt idx="9">
                  <c:v>550</c:v>
                </c:pt>
                <c:pt idx="10">
                  <c:v>550</c:v>
                </c:pt>
                <c:pt idx="11">
                  <c:v>550</c:v>
                </c:pt>
              </c:numCache>
            </c:numRef>
          </c:val>
          <c:extLst>
            <c:ext xmlns:c16="http://schemas.microsoft.com/office/drawing/2014/chart" uri="{C3380CC4-5D6E-409C-BE32-E72D297353CC}">
              <c16:uniqueId val="{00000001-B7B8-4FE3-A4F7-6863E9630367}"/>
            </c:ext>
          </c:extLst>
        </c:ser>
        <c:dLbls>
          <c:showLegendKey val="0"/>
          <c:showVal val="0"/>
          <c:showCatName val="0"/>
          <c:showSerName val="0"/>
          <c:showPercent val="0"/>
          <c:showBubbleSize val="0"/>
        </c:dLbls>
        <c:gapWidth val="100"/>
        <c:overlap val="-24"/>
        <c:axId val="382144112"/>
        <c:axId val="382148048"/>
      </c:barChart>
      <c:catAx>
        <c:axId val="3821441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2148048"/>
        <c:crosses val="autoZero"/>
        <c:auto val="1"/>
        <c:lblAlgn val="ctr"/>
        <c:lblOffset val="100"/>
        <c:noMultiLvlLbl val="0"/>
      </c:catAx>
      <c:valAx>
        <c:axId val="38214804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2144112"/>
        <c:crosses val="autoZero"/>
        <c:crossBetween val="between"/>
      </c:valAx>
      <c:spPr>
        <a:noFill/>
        <a:ln>
          <a:noFill/>
        </a:ln>
        <a:effectLst/>
      </c:spPr>
    </c:plotArea>
    <c:legend>
      <c:legendPos val="b"/>
      <c:layout>
        <c:manualLayout>
          <c:xMode val="edge"/>
          <c:yMode val="edge"/>
          <c:x val="0.55032061745229044"/>
          <c:y val="8.1895686364326786E-2"/>
          <c:w val="0.33340915171021507"/>
          <c:h val="0.102688361899404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ガソリン（</a:t>
            </a:r>
            <a:r>
              <a:rPr lang="en-US"/>
              <a:t>L)</a:t>
            </a:r>
            <a:endParaRPr lang="ja-JP"/>
          </a:p>
        </c:rich>
      </c:tx>
      <c:layout>
        <c:manualLayout>
          <c:xMode val="edge"/>
          <c:yMode val="edge"/>
          <c:x val="0.19176570903190851"/>
          <c:y val="3.844101020149748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0.17685185185185184"/>
          <c:w val="0.88071916010498685"/>
          <c:h val="0.68172353455818024"/>
        </c:manualLayout>
      </c:layout>
      <c:barChart>
        <c:barDir val="col"/>
        <c:grouping val="clustered"/>
        <c:varyColors val="0"/>
        <c:ser>
          <c:idx val="0"/>
          <c:order val="0"/>
          <c:tx>
            <c:strRef>
              <c:f>環境経営レポート!$A$420</c:f>
              <c:strCache>
                <c:ptCount val="1"/>
                <c:pt idx="0">
                  <c:v>2024年</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環境経営レポート!$B$419:$AK$419</c15:sqref>
                  </c15:fullRef>
                </c:ext>
              </c:extLst>
              <c:f>(環境経営レポート!$B$419,環境経営レポート!$E$419,環境経営レポート!$H$419,環境経営レポート!$K$419,環境経営レポート!$N$419,環境経営レポート!$Q$419,環境経営レポート!$T$419,環境経営レポート!$W$419,環境経営レポート!$Z$419,環境経営レポート!$AC$419,環境経営レポート!$AF$419,環境経営レポート!$AI$419)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extLst>
                <c:ext xmlns:c15="http://schemas.microsoft.com/office/drawing/2012/chart" uri="{02D57815-91ED-43cb-92C2-25804820EDAC}">
                  <c15:fullRef>
                    <c15:sqref>環境経営レポート!$B$420:$AK$420</c15:sqref>
                  </c15:fullRef>
                </c:ext>
              </c:extLst>
              <c:f>(環境経営レポート!$B$420,環境経営レポート!$E$420,環境経営レポート!$H$420,環境経営レポート!$K$420,環境経営レポート!$N$420,環境経営レポート!$Q$420,環境経営レポート!$T$420,環境経営レポート!$W$420,環境経営レポート!$Z$420,環境経営レポート!$AC$420,環境経営レポート!$AF$420,環境経営レポート!$AI$420)</c:f>
              <c:numCache>
                <c:formatCode>#,##0_);[Red]\(#,##0\)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92EE-4F80-A943-D5AA5A403CF9}"/>
            </c:ext>
          </c:extLst>
        </c:ser>
        <c:ser>
          <c:idx val="1"/>
          <c:order val="1"/>
          <c:tx>
            <c:strRef>
              <c:f>環境経営レポート!$A$421</c:f>
              <c:strCache>
                <c:ptCount val="1"/>
                <c:pt idx="0">
                  <c:v>2025年</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環境経営レポート!$B$419:$AK$419</c15:sqref>
                  </c15:fullRef>
                </c:ext>
              </c:extLst>
              <c:f>(環境経営レポート!$B$419,環境経営レポート!$E$419,環境経営レポート!$H$419,環境経営レポート!$K$419,環境経営レポート!$N$419,環境経営レポート!$Q$419,環境経営レポート!$T$419,環境経営レポート!$W$419,環境経営レポート!$Z$419,環境経営レポート!$AC$419,環境経営レポート!$AF$419,環境経営レポート!$AI$419)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extLst>
                <c:ext xmlns:c15="http://schemas.microsoft.com/office/drawing/2012/chart" uri="{02D57815-91ED-43cb-92C2-25804820EDAC}">
                  <c15:fullRef>
                    <c15:sqref>環境経営レポート!$B$421:$AK$421</c15:sqref>
                  </c15:fullRef>
                </c:ext>
              </c:extLst>
              <c:f>(環境経営レポート!$B$421,環境経営レポート!$E$421,環境経営レポート!$H$421,環境経営レポート!$K$421,環境経営レポート!$N$421,環境経営レポート!$Q$421,環境経営レポート!$T$421,環境経営レポート!$W$421,環境経営レポート!$Z$421,環境経営レポート!$AC$421,環境経営レポート!$AF$421,環境経営レポート!$AI$421)</c:f>
              <c:numCache>
                <c:formatCode>#,##0_);[Red]\(#,##0\)</c:formatCode>
                <c:ptCount val="12"/>
                <c:pt idx="0">
                  <c:v>90</c:v>
                </c:pt>
                <c:pt idx="1">
                  <c:v>90</c:v>
                </c:pt>
                <c:pt idx="2">
                  <c:v>90</c:v>
                </c:pt>
                <c:pt idx="3">
                  <c:v>90</c:v>
                </c:pt>
                <c:pt idx="4">
                  <c:v>90</c:v>
                </c:pt>
                <c:pt idx="5">
                  <c:v>90</c:v>
                </c:pt>
                <c:pt idx="6">
                  <c:v>90</c:v>
                </c:pt>
                <c:pt idx="7">
                  <c:v>90</c:v>
                </c:pt>
                <c:pt idx="8">
                  <c:v>90</c:v>
                </c:pt>
                <c:pt idx="9">
                  <c:v>90</c:v>
                </c:pt>
                <c:pt idx="10">
                  <c:v>90</c:v>
                </c:pt>
                <c:pt idx="11">
                  <c:v>90</c:v>
                </c:pt>
              </c:numCache>
            </c:numRef>
          </c:val>
          <c:extLst>
            <c:ext xmlns:c16="http://schemas.microsoft.com/office/drawing/2014/chart" uri="{C3380CC4-5D6E-409C-BE32-E72D297353CC}">
              <c16:uniqueId val="{00000001-92EE-4F80-A943-D5AA5A403CF9}"/>
            </c:ext>
          </c:extLst>
        </c:ser>
        <c:dLbls>
          <c:showLegendKey val="0"/>
          <c:showVal val="0"/>
          <c:showCatName val="0"/>
          <c:showSerName val="0"/>
          <c:showPercent val="0"/>
          <c:showBubbleSize val="0"/>
        </c:dLbls>
        <c:gapWidth val="100"/>
        <c:overlap val="-24"/>
        <c:axId val="542016072"/>
        <c:axId val="542010496"/>
      </c:barChart>
      <c:catAx>
        <c:axId val="5420160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2010496"/>
        <c:crosses val="autoZero"/>
        <c:auto val="1"/>
        <c:lblAlgn val="ctr"/>
        <c:lblOffset val="100"/>
        <c:noMultiLvlLbl val="0"/>
      </c:catAx>
      <c:valAx>
        <c:axId val="5420104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2016072"/>
        <c:crosses val="autoZero"/>
        <c:crossBetween val="between"/>
      </c:valAx>
      <c:spPr>
        <a:noFill/>
        <a:ln>
          <a:noFill/>
        </a:ln>
        <a:effectLst/>
      </c:spPr>
    </c:plotArea>
    <c:legend>
      <c:legendPos val="b"/>
      <c:layout>
        <c:manualLayout>
          <c:xMode val="edge"/>
          <c:yMode val="edge"/>
          <c:x val="0.56114555546806655"/>
          <c:y val="9.3335958283282741E-2"/>
          <c:w val="0.3312403276176939"/>
          <c:h val="0.107086965124808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軽油（</a:t>
            </a:r>
            <a:r>
              <a:rPr lang="en-US"/>
              <a:t>L)</a:t>
            </a:r>
            <a:endParaRPr lang="ja-JP"/>
          </a:p>
        </c:rich>
      </c:tx>
      <c:layout>
        <c:manualLayout>
          <c:xMode val="edge"/>
          <c:yMode val="edge"/>
          <c:x val="0.11859924380153551"/>
          <c:y val="3.795465265764753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0.17685185185185184"/>
          <c:w val="0.88071916010498685"/>
          <c:h val="0.68172353455818024"/>
        </c:manualLayout>
      </c:layout>
      <c:barChart>
        <c:barDir val="col"/>
        <c:grouping val="clustered"/>
        <c:varyColors val="0"/>
        <c:ser>
          <c:idx val="0"/>
          <c:order val="0"/>
          <c:tx>
            <c:strRef>
              <c:f>環境経営レポート!$A$436</c:f>
              <c:strCache>
                <c:ptCount val="1"/>
                <c:pt idx="0">
                  <c:v>2024年</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環境経営レポート!$B$435:$AK$435</c15:sqref>
                  </c15:fullRef>
                </c:ext>
              </c:extLst>
              <c:f>(環境経営レポート!$B$435,環境経営レポート!$E$435,環境経営レポート!$H$435,環境経営レポート!$K$435,環境経営レポート!$N$435,環境経営レポート!$Q$435,環境経営レポート!$T$435,環境経営レポート!$W$435,環境経営レポート!$Z$435,環境経営レポート!$AC$435,環境経営レポート!$AF$435,環境経営レポート!$AI$435)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extLst>
                <c:ext xmlns:c15="http://schemas.microsoft.com/office/drawing/2012/chart" uri="{02D57815-91ED-43cb-92C2-25804820EDAC}">
                  <c15:fullRef>
                    <c15:sqref>環境経営レポート!$B$436:$AK$436</c15:sqref>
                  </c15:fullRef>
                </c:ext>
              </c:extLst>
              <c:f>(環境経営レポート!$B$436,環境経営レポート!$E$436,環境経営レポート!$H$436,環境経営レポート!$K$436,環境経営レポート!$N$436,環境経営レポート!$Q$436,環境経営レポート!$T$436,環境経営レポート!$W$436,環境経営レポート!$Z$436,環境経営レポート!$AC$436,環境経営レポート!$AF$436,環境経営レポート!$AI$436)</c:f>
              <c:numCache>
                <c:formatCode>#,##0_);[Red]\(#,##0\)</c:formatCode>
                <c:ptCount val="12"/>
                <c:pt idx="0">
                  <c:v>200</c:v>
                </c:pt>
                <c:pt idx="1">
                  <c:v>200</c:v>
                </c:pt>
                <c:pt idx="2">
                  <c:v>200</c:v>
                </c:pt>
                <c:pt idx="3">
                  <c:v>200</c:v>
                </c:pt>
                <c:pt idx="4">
                  <c:v>200</c:v>
                </c:pt>
                <c:pt idx="5">
                  <c:v>200</c:v>
                </c:pt>
                <c:pt idx="6">
                  <c:v>200</c:v>
                </c:pt>
                <c:pt idx="7">
                  <c:v>200</c:v>
                </c:pt>
                <c:pt idx="8">
                  <c:v>200</c:v>
                </c:pt>
                <c:pt idx="9">
                  <c:v>200</c:v>
                </c:pt>
                <c:pt idx="10">
                  <c:v>200</c:v>
                </c:pt>
                <c:pt idx="11">
                  <c:v>200</c:v>
                </c:pt>
              </c:numCache>
            </c:numRef>
          </c:val>
          <c:extLst>
            <c:ext xmlns:c16="http://schemas.microsoft.com/office/drawing/2014/chart" uri="{C3380CC4-5D6E-409C-BE32-E72D297353CC}">
              <c16:uniqueId val="{00000000-30EF-459B-A624-0DF59B83839A}"/>
            </c:ext>
          </c:extLst>
        </c:ser>
        <c:ser>
          <c:idx val="1"/>
          <c:order val="1"/>
          <c:tx>
            <c:strRef>
              <c:f>環境経営レポート!$A$437</c:f>
              <c:strCache>
                <c:ptCount val="1"/>
                <c:pt idx="0">
                  <c:v>2025年</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環境経営レポート!$B$435:$AK$435</c15:sqref>
                  </c15:fullRef>
                </c:ext>
              </c:extLst>
              <c:f>(環境経営レポート!$B$435,環境経営レポート!$E$435,環境経営レポート!$H$435,環境経営レポート!$K$435,環境経営レポート!$N$435,環境経営レポート!$Q$435,環境経営レポート!$T$435,環境経営レポート!$W$435,環境経営レポート!$Z$435,環境経営レポート!$AC$435,環境経営レポート!$AF$435,環境経営レポート!$AI$435)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extLst>
                <c:ext xmlns:c15="http://schemas.microsoft.com/office/drawing/2012/chart" uri="{02D57815-91ED-43cb-92C2-25804820EDAC}">
                  <c15:fullRef>
                    <c15:sqref>環境経営レポート!$B$437:$AK$437</c15:sqref>
                  </c15:fullRef>
                </c:ext>
              </c:extLst>
              <c:f>(環境経営レポート!$B$437,環境経営レポート!$E$437,環境経営レポート!$H$437,環境経営レポート!$K$437,環境経営レポート!$N$437,環境経営レポート!$Q$437,環境経営レポート!$T$437,環境経営レポート!$W$437,環境経営レポート!$Z$437,環境経営レポート!$AC$437,環境経営レポート!$AF$437,環境経営レポート!$AI$437)</c:f>
              <c:numCache>
                <c:formatCode>#,##0_);[Red]\(#,##0\)</c:formatCode>
                <c:ptCount val="12"/>
                <c:pt idx="0">
                  <c:v>150</c:v>
                </c:pt>
                <c:pt idx="1">
                  <c:v>150</c:v>
                </c:pt>
                <c:pt idx="2">
                  <c:v>150</c:v>
                </c:pt>
                <c:pt idx="3">
                  <c:v>150</c:v>
                </c:pt>
                <c:pt idx="4">
                  <c:v>150</c:v>
                </c:pt>
                <c:pt idx="5">
                  <c:v>0</c:v>
                </c:pt>
                <c:pt idx="6">
                  <c:v>150</c:v>
                </c:pt>
                <c:pt idx="7">
                  <c:v>150</c:v>
                </c:pt>
                <c:pt idx="8">
                  <c:v>150</c:v>
                </c:pt>
                <c:pt idx="9">
                  <c:v>150</c:v>
                </c:pt>
                <c:pt idx="10">
                  <c:v>150</c:v>
                </c:pt>
                <c:pt idx="11">
                  <c:v>150</c:v>
                </c:pt>
              </c:numCache>
            </c:numRef>
          </c:val>
          <c:extLst>
            <c:ext xmlns:c16="http://schemas.microsoft.com/office/drawing/2014/chart" uri="{C3380CC4-5D6E-409C-BE32-E72D297353CC}">
              <c16:uniqueId val="{00000001-30EF-459B-A624-0DF59B83839A}"/>
            </c:ext>
          </c:extLst>
        </c:ser>
        <c:dLbls>
          <c:showLegendKey val="0"/>
          <c:showVal val="0"/>
          <c:showCatName val="0"/>
          <c:showSerName val="0"/>
          <c:showPercent val="0"/>
          <c:showBubbleSize val="0"/>
        </c:dLbls>
        <c:gapWidth val="100"/>
        <c:overlap val="-24"/>
        <c:axId val="545333808"/>
        <c:axId val="545336760"/>
      </c:barChart>
      <c:catAx>
        <c:axId val="5453338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5336760"/>
        <c:crosses val="autoZero"/>
        <c:auto val="1"/>
        <c:lblAlgn val="ctr"/>
        <c:lblOffset val="100"/>
        <c:noMultiLvlLbl val="0"/>
      </c:catAx>
      <c:valAx>
        <c:axId val="54533676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5333808"/>
        <c:crosses val="autoZero"/>
        <c:crossBetween val="between"/>
      </c:valAx>
      <c:spPr>
        <a:noFill/>
        <a:ln>
          <a:noFill/>
        </a:ln>
        <a:effectLst/>
      </c:spPr>
    </c:plotArea>
    <c:legend>
      <c:legendPos val="b"/>
      <c:layout>
        <c:manualLayout>
          <c:xMode val="edge"/>
          <c:yMode val="edge"/>
          <c:x val="0.44588712773124944"/>
          <c:y val="9.0465994675536565E-2"/>
          <c:w val="0.33134294183045943"/>
          <c:h val="0.103793619651987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水道水（㎥）</a:t>
            </a:r>
          </a:p>
        </c:rich>
      </c:tx>
      <c:layout>
        <c:manualLayout>
          <c:xMode val="edge"/>
          <c:yMode val="edge"/>
          <c:x val="0.12617980170560417"/>
          <c:y val="6.182380216383307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0.1370690120380845"/>
          <c:w val="0.88071916010498685"/>
          <c:h val="0.73088689063146706"/>
        </c:manualLayout>
      </c:layout>
      <c:barChart>
        <c:barDir val="col"/>
        <c:grouping val="clustered"/>
        <c:varyColors val="0"/>
        <c:ser>
          <c:idx val="0"/>
          <c:order val="0"/>
          <c:tx>
            <c:strRef>
              <c:f>環境経営レポート!$A$520</c:f>
              <c:strCache>
                <c:ptCount val="1"/>
                <c:pt idx="0">
                  <c:v>2024年</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環境経営レポート!$B$519:$AK$519</c15:sqref>
                  </c15:fullRef>
                </c:ext>
              </c:extLst>
              <c:f>(環境経営レポート!$B$519,環境経営レポート!$E$519,環境経営レポート!$H$519,環境経営レポート!$N$519,環境経営レポート!$Q$519,環境経営レポート!$T$519,環境経営レポート!$W$519,環境経営レポート!$Z$519,環境経営レポート!$AC$519,環境経営レポート!$AF$519,環境経営レポート!$AI$519)</c:f>
              <c:strCache>
                <c:ptCount val="11"/>
                <c:pt idx="0">
                  <c:v>4月</c:v>
                </c:pt>
                <c:pt idx="1">
                  <c:v>5月</c:v>
                </c:pt>
                <c:pt idx="2">
                  <c:v>6月</c:v>
                </c:pt>
                <c:pt idx="3">
                  <c:v>8月</c:v>
                </c:pt>
                <c:pt idx="4">
                  <c:v>9月</c:v>
                </c:pt>
                <c:pt idx="5">
                  <c:v>10月</c:v>
                </c:pt>
                <c:pt idx="6">
                  <c:v>11月</c:v>
                </c:pt>
                <c:pt idx="7">
                  <c:v>12月</c:v>
                </c:pt>
                <c:pt idx="8">
                  <c:v>1月</c:v>
                </c:pt>
                <c:pt idx="9">
                  <c:v>2月</c:v>
                </c:pt>
                <c:pt idx="10">
                  <c:v>3月</c:v>
                </c:pt>
              </c:strCache>
            </c:strRef>
          </c:cat>
          <c:val>
            <c:numRef>
              <c:extLst>
                <c:ext xmlns:c15="http://schemas.microsoft.com/office/drawing/2012/chart" uri="{02D57815-91ED-43cb-92C2-25804820EDAC}">
                  <c15:fullRef>
                    <c15:sqref>環境経営レポート!$B$520:$AK$520</c15:sqref>
                  </c15:fullRef>
                </c:ext>
              </c:extLst>
              <c:f>(環境経営レポート!$B$520,環境経営レポート!$E$520,環境経営レポート!$H$520,環境経営レポート!$N$520,環境経営レポート!$Q$520,環境経営レポート!$T$520,環境経営レポート!$W$520,環境経営レポート!$Z$520,環境経営レポート!$AC$520,環境経営レポート!$AF$520,環境経営レポート!$AI$520)</c:f>
              <c:numCache>
                <c:formatCode>General</c:formatCode>
                <c:ptCount val="11"/>
                <c:pt idx="0" formatCode="#,##0_);[Red]\(#,##0\)">
                  <c:v>100</c:v>
                </c:pt>
                <c:pt idx="1" formatCode="#,##0_);[Red]\(#,##0\)">
                  <c:v>100</c:v>
                </c:pt>
                <c:pt idx="2" formatCode="#,##0_);[Red]\(#,##0\)">
                  <c:v>100</c:v>
                </c:pt>
                <c:pt idx="3" formatCode="#,##0_);[Red]\(#,##0\)">
                  <c:v>100</c:v>
                </c:pt>
                <c:pt idx="4" formatCode="#,##0_);[Red]\(#,##0\)">
                  <c:v>100</c:v>
                </c:pt>
                <c:pt idx="5" formatCode="#,##0_);[Red]\(#,##0\)">
                  <c:v>100</c:v>
                </c:pt>
                <c:pt idx="6" formatCode="#,##0_);[Red]\(#,##0\)">
                  <c:v>100</c:v>
                </c:pt>
                <c:pt idx="7" formatCode="#,##0_);[Red]\(#,##0\)">
                  <c:v>100</c:v>
                </c:pt>
                <c:pt idx="8" formatCode="#,##0_);[Red]\(#,##0\)">
                  <c:v>100</c:v>
                </c:pt>
                <c:pt idx="9" formatCode="#,##0_);[Red]\(#,##0\)">
                  <c:v>100</c:v>
                </c:pt>
                <c:pt idx="10" formatCode="#,##0_);[Red]\(#,##0\)">
                  <c:v>100</c:v>
                </c:pt>
              </c:numCache>
            </c:numRef>
          </c:val>
          <c:extLst>
            <c:ext xmlns:c16="http://schemas.microsoft.com/office/drawing/2014/chart" uri="{C3380CC4-5D6E-409C-BE32-E72D297353CC}">
              <c16:uniqueId val="{00000000-226B-4FC8-AE83-A8245B611954}"/>
            </c:ext>
          </c:extLst>
        </c:ser>
        <c:ser>
          <c:idx val="1"/>
          <c:order val="1"/>
          <c:tx>
            <c:strRef>
              <c:f>環境経営レポート!$A$521</c:f>
              <c:strCache>
                <c:ptCount val="1"/>
                <c:pt idx="0">
                  <c:v>2025年</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環境経営レポート!$B$519:$AK$519</c15:sqref>
                  </c15:fullRef>
                </c:ext>
              </c:extLst>
              <c:f>(環境経営レポート!$B$519,環境経営レポート!$E$519,環境経営レポート!$H$519,環境経営レポート!$N$519,環境経営レポート!$Q$519,環境経営レポート!$T$519,環境経営レポート!$W$519,環境経営レポート!$Z$519,環境経営レポート!$AC$519,環境経営レポート!$AF$519,環境経営レポート!$AI$519)</c:f>
              <c:strCache>
                <c:ptCount val="11"/>
                <c:pt idx="0">
                  <c:v>4月</c:v>
                </c:pt>
                <c:pt idx="1">
                  <c:v>5月</c:v>
                </c:pt>
                <c:pt idx="2">
                  <c:v>6月</c:v>
                </c:pt>
                <c:pt idx="3">
                  <c:v>8月</c:v>
                </c:pt>
                <c:pt idx="4">
                  <c:v>9月</c:v>
                </c:pt>
                <c:pt idx="5">
                  <c:v>10月</c:v>
                </c:pt>
                <c:pt idx="6">
                  <c:v>11月</c:v>
                </c:pt>
                <c:pt idx="7">
                  <c:v>12月</c:v>
                </c:pt>
                <c:pt idx="8">
                  <c:v>1月</c:v>
                </c:pt>
                <c:pt idx="9">
                  <c:v>2月</c:v>
                </c:pt>
                <c:pt idx="10">
                  <c:v>3月</c:v>
                </c:pt>
              </c:strCache>
            </c:strRef>
          </c:cat>
          <c:val>
            <c:numRef>
              <c:extLst>
                <c:ext xmlns:c15="http://schemas.microsoft.com/office/drawing/2012/chart" uri="{02D57815-91ED-43cb-92C2-25804820EDAC}">
                  <c15:fullRef>
                    <c15:sqref>環境経営レポート!$B$521:$AK$521</c15:sqref>
                  </c15:fullRef>
                </c:ext>
              </c:extLst>
              <c:f>(環境経営レポート!$B$521,環境経営レポート!$E$521,環境経営レポート!$H$521,環境経営レポート!$N$521,環境経営レポート!$Q$521,環境経営レポート!$T$521,環境経営レポート!$W$521,環境経営レポート!$Z$521,環境経営レポート!$AC$521,環境経営レポート!$AF$521,環境経営レポート!$AI$521)</c:f>
              <c:numCache>
                <c:formatCode>General</c:formatCode>
                <c:ptCount val="11"/>
                <c:pt idx="0" formatCode="#,##0_);[Red]\(#,##0\)">
                  <c:v>90</c:v>
                </c:pt>
                <c:pt idx="1" formatCode="#,##0_);[Red]\(#,##0\)">
                  <c:v>90</c:v>
                </c:pt>
                <c:pt idx="2" formatCode="#,##0_);[Red]\(#,##0\)">
                  <c:v>90</c:v>
                </c:pt>
                <c:pt idx="3" formatCode="#,##0_);[Red]\(#,##0\)">
                  <c:v>90</c:v>
                </c:pt>
                <c:pt idx="4" formatCode="#,##0_);[Red]\(#,##0\)">
                  <c:v>90</c:v>
                </c:pt>
                <c:pt idx="5" formatCode="#,##0_);[Red]\(#,##0\)">
                  <c:v>90</c:v>
                </c:pt>
                <c:pt idx="6" formatCode="#,##0_);[Red]\(#,##0\)">
                  <c:v>90</c:v>
                </c:pt>
                <c:pt idx="7" formatCode="#,##0_);[Red]\(#,##0\)">
                  <c:v>90</c:v>
                </c:pt>
                <c:pt idx="8" formatCode="#,##0_);[Red]\(#,##0\)">
                  <c:v>90</c:v>
                </c:pt>
                <c:pt idx="9" formatCode="#,##0_);[Red]\(#,##0\)">
                  <c:v>90</c:v>
                </c:pt>
                <c:pt idx="10" formatCode="#,##0_);[Red]\(#,##0\)">
                  <c:v>90</c:v>
                </c:pt>
              </c:numCache>
            </c:numRef>
          </c:val>
          <c:extLst>
            <c:ext xmlns:c16="http://schemas.microsoft.com/office/drawing/2014/chart" uri="{C3380CC4-5D6E-409C-BE32-E72D297353CC}">
              <c16:uniqueId val="{00000001-226B-4FC8-AE83-A8245B611954}"/>
            </c:ext>
          </c:extLst>
        </c:ser>
        <c:dLbls>
          <c:showLegendKey val="0"/>
          <c:showVal val="0"/>
          <c:showCatName val="0"/>
          <c:showSerName val="0"/>
          <c:showPercent val="0"/>
          <c:showBubbleSize val="0"/>
        </c:dLbls>
        <c:gapWidth val="100"/>
        <c:overlap val="-24"/>
        <c:axId val="493676152"/>
        <c:axId val="493684680"/>
      </c:barChart>
      <c:catAx>
        <c:axId val="49367615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684680"/>
        <c:crosses val="autoZero"/>
        <c:auto val="1"/>
        <c:lblAlgn val="ctr"/>
        <c:lblOffset val="100"/>
        <c:noMultiLvlLbl val="0"/>
      </c:catAx>
      <c:valAx>
        <c:axId val="49368468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676152"/>
        <c:crosses val="autoZero"/>
        <c:crossBetween val="between"/>
      </c:valAx>
      <c:spPr>
        <a:noFill/>
        <a:ln>
          <a:noFill/>
        </a:ln>
        <a:effectLst/>
      </c:spPr>
    </c:plotArea>
    <c:legend>
      <c:legendPos val="b"/>
      <c:layout>
        <c:manualLayout>
          <c:xMode val="edge"/>
          <c:yMode val="edge"/>
          <c:x val="0.49414027483637751"/>
          <c:y val="0.10622927725088671"/>
          <c:w val="0.33645172137695883"/>
          <c:h val="0.107828230736333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一般廃棄物（</a:t>
            </a:r>
            <a:r>
              <a:rPr lang="en-US"/>
              <a:t>kg</a:t>
            </a:r>
            <a:r>
              <a:rPr lang="ja-JP"/>
              <a:t>）</a:t>
            </a:r>
          </a:p>
        </c:rich>
      </c:tx>
      <c:layout>
        <c:manualLayout>
          <c:xMode val="edge"/>
          <c:yMode val="edge"/>
          <c:x val="3.7969991823987394E-2"/>
          <c:y val="3.881402276274342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631976390861876"/>
          <c:y val="0.25382073080321804"/>
          <c:w val="0.84079061385930587"/>
          <c:h val="0.62050991210919615"/>
        </c:manualLayout>
      </c:layout>
      <c:barChart>
        <c:barDir val="col"/>
        <c:grouping val="clustered"/>
        <c:varyColors val="0"/>
        <c:ser>
          <c:idx val="0"/>
          <c:order val="0"/>
          <c:tx>
            <c:strRef>
              <c:f>環境経営レポート!$A$457</c:f>
              <c:strCache>
                <c:ptCount val="1"/>
                <c:pt idx="0">
                  <c:v>2024年</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環境経営レポート!$B$456:$AK$456</c15:sqref>
                  </c15:fullRef>
                </c:ext>
              </c:extLst>
              <c:f>(環境経営レポート!$B$456,環境経営レポート!$E$456,環境経営レポート!$H$456,環境経営レポート!$K$456,環境経営レポート!$N$456,環境経営レポート!$Q$456,環境経営レポート!$W$456,環境経営レポート!$Z$456,環境経営レポート!$AC$456,環境経営レポート!$AF$456,環境経営レポート!$AI$456)</c:f>
              <c:strCache>
                <c:ptCount val="11"/>
                <c:pt idx="0">
                  <c:v>4月</c:v>
                </c:pt>
                <c:pt idx="1">
                  <c:v>5月</c:v>
                </c:pt>
                <c:pt idx="2">
                  <c:v>6月</c:v>
                </c:pt>
                <c:pt idx="3">
                  <c:v>7月</c:v>
                </c:pt>
                <c:pt idx="4">
                  <c:v>8月</c:v>
                </c:pt>
                <c:pt idx="5">
                  <c:v>9月</c:v>
                </c:pt>
                <c:pt idx="6">
                  <c:v>11月</c:v>
                </c:pt>
                <c:pt idx="7">
                  <c:v>12月</c:v>
                </c:pt>
                <c:pt idx="8">
                  <c:v>1月</c:v>
                </c:pt>
                <c:pt idx="9">
                  <c:v>2月</c:v>
                </c:pt>
                <c:pt idx="10">
                  <c:v>3月</c:v>
                </c:pt>
              </c:strCache>
            </c:strRef>
          </c:cat>
          <c:val>
            <c:numRef>
              <c:extLst>
                <c:ext xmlns:c15="http://schemas.microsoft.com/office/drawing/2012/chart" uri="{02D57815-91ED-43cb-92C2-25804820EDAC}">
                  <c15:fullRef>
                    <c15:sqref>環境経営レポート!$B$457:$AK$457</c15:sqref>
                  </c15:fullRef>
                </c:ext>
              </c:extLst>
              <c:f>(環境経営レポート!$B$457,環境経営レポート!$E$457,環境経営レポート!$H$457,環境経営レポート!$K$457,環境経営レポート!$N$457,環境経営レポート!$Q$457,環境経営レポート!$W$457,環境経営レポート!$Z$457,環境経営レポート!$AC$457,環境経営レポート!$AF$457,環境経営レポート!$AI$457)</c:f>
              <c:numCache>
                <c:formatCode>#,##0_);[Red]\(#,##0\)</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c:ext xmlns:c16="http://schemas.microsoft.com/office/drawing/2014/chart" uri="{C3380CC4-5D6E-409C-BE32-E72D297353CC}">
              <c16:uniqueId val="{00000000-C7F1-49F6-98B0-D4C79DE4D87A}"/>
            </c:ext>
          </c:extLst>
        </c:ser>
        <c:ser>
          <c:idx val="1"/>
          <c:order val="1"/>
          <c:tx>
            <c:strRef>
              <c:f>環境経営レポート!$A$458</c:f>
              <c:strCache>
                <c:ptCount val="1"/>
                <c:pt idx="0">
                  <c:v>2025年</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環境経営レポート!$B$456:$AK$456</c15:sqref>
                  </c15:fullRef>
                </c:ext>
              </c:extLst>
              <c:f>(環境経営レポート!$B$456,環境経営レポート!$E$456,環境経営レポート!$H$456,環境経営レポート!$K$456,環境経営レポート!$N$456,環境経営レポート!$Q$456,環境経営レポート!$W$456,環境経営レポート!$Z$456,環境経営レポート!$AC$456,環境経営レポート!$AF$456,環境経営レポート!$AI$456)</c:f>
              <c:strCache>
                <c:ptCount val="11"/>
                <c:pt idx="0">
                  <c:v>4月</c:v>
                </c:pt>
                <c:pt idx="1">
                  <c:v>5月</c:v>
                </c:pt>
                <c:pt idx="2">
                  <c:v>6月</c:v>
                </c:pt>
                <c:pt idx="3">
                  <c:v>7月</c:v>
                </c:pt>
                <c:pt idx="4">
                  <c:v>8月</c:v>
                </c:pt>
                <c:pt idx="5">
                  <c:v>9月</c:v>
                </c:pt>
                <c:pt idx="6">
                  <c:v>11月</c:v>
                </c:pt>
                <c:pt idx="7">
                  <c:v>12月</c:v>
                </c:pt>
                <c:pt idx="8">
                  <c:v>1月</c:v>
                </c:pt>
                <c:pt idx="9">
                  <c:v>2月</c:v>
                </c:pt>
                <c:pt idx="10">
                  <c:v>3月</c:v>
                </c:pt>
              </c:strCache>
            </c:strRef>
          </c:cat>
          <c:val>
            <c:numRef>
              <c:extLst>
                <c:ext xmlns:c15="http://schemas.microsoft.com/office/drawing/2012/chart" uri="{02D57815-91ED-43cb-92C2-25804820EDAC}">
                  <c15:fullRef>
                    <c15:sqref>環境経営レポート!$B$458:$AK$458</c15:sqref>
                  </c15:fullRef>
                </c:ext>
              </c:extLst>
              <c:f>(環境経営レポート!$B$458,環境経営レポート!$E$458,環境経営レポート!$H$458,環境経営レポート!$K$458,環境経営レポート!$N$458,環境経営レポート!$Q$458,環境経営レポート!$W$458,環境経営レポート!$Z$458,環境経営レポート!$AC$458,環境経営レポート!$AF$458,環境経営レポート!$AI$458)</c:f>
              <c:numCache>
                <c:formatCode>#,##0_);[Red]\(#,##0\)</c:formatCode>
                <c:ptCount val="11"/>
                <c:pt idx="0">
                  <c:v>90</c:v>
                </c:pt>
                <c:pt idx="1">
                  <c:v>90</c:v>
                </c:pt>
                <c:pt idx="2">
                  <c:v>90</c:v>
                </c:pt>
                <c:pt idx="3">
                  <c:v>90</c:v>
                </c:pt>
                <c:pt idx="4">
                  <c:v>90</c:v>
                </c:pt>
                <c:pt idx="5">
                  <c:v>90</c:v>
                </c:pt>
                <c:pt idx="6">
                  <c:v>90</c:v>
                </c:pt>
                <c:pt idx="7">
                  <c:v>90</c:v>
                </c:pt>
                <c:pt idx="8">
                  <c:v>90</c:v>
                </c:pt>
                <c:pt idx="9">
                  <c:v>90</c:v>
                </c:pt>
                <c:pt idx="10">
                  <c:v>90</c:v>
                </c:pt>
              </c:numCache>
            </c:numRef>
          </c:val>
          <c:extLst>
            <c:ext xmlns:c16="http://schemas.microsoft.com/office/drawing/2014/chart" uri="{C3380CC4-5D6E-409C-BE32-E72D297353CC}">
              <c16:uniqueId val="{00000001-C7F1-49F6-98B0-D4C79DE4D87A}"/>
            </c:ext>
          </c:extLst>
        </c:ser>
        <c:dLbls>
          <c:showLegendKey val="0"/>
          <c:showVal val="0"/>
          <c:showCatName val="0"/>
          <c:showSerName val="0"/>
          <c:showPercent val="0"/>
          <c:showBubbleSize val="0"/>
        </c:dLbls>
        <c:gapWidth val="100"/>
        <c:overlap val="-24"/>
        <c:axId val="505053488"/>
        <c:axId val="505050864"/>
      </c:barChart>
      <c:catAx>
        <c:axId val="505053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050864"/>
        <c:crosses val="autoZero"/>
        <c:auto val="1"/>
        <c:lblAlgn val="ctr"/>
        <c:lblOffset val="100"/>
        <c:noMultiLvlLbl val="0"/>
      </c:catAx>
      <c:valAx>
        <c:axId val="5050508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053488"/>
        <c:crosses val="autoZero"/>
        <c:crossBetween val="between"/>
      </c:valAx>
      <c:spPr>
        <a:noFill/>
        <a:ln>
          <a:noFill/>
        </a:ln>
        <a:effectLst/>
      </c:spPr>
    </c:plotArea>
    <c:legend>
      <c:legendPos val="b"/>
      <c:layout>
        <c:manualLayout>
          <c:xMode val="edge"/>
          <c:yMode val="edge"/>
          <c:x val="0.48296781891973511"/>
          <c:y val="0.10774207782175758"/>
          <c:w val="0.33340924994291521"/>
          <c:h val="0.12154949316094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〇〇産業廃棄物（</a:t>
            </a:r>
            <a:r>
              <a:rPr lang="en-US"/>
              <a:t>kg</a:t>
            </a:r>
            <a:r>
              <a:rPr lang="ja-JP"/>
              <a:t>）</a:t>
            </a:r>
          </a:p>
        </c:rich>
      </c:tx>
      <c:layout>
        <c:manualLayout>
          <c:xMode val="edge"/>
          <c:yMode val="edge"/>
          <c:x val="0.12147035032593584"/>
          <c:y val="5.781583607617122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0.17685185185185184"/>
          <c:w val="0.88486657917760281"/>
          <c:h val="0.73558690580344122"/>
        </c:manualLayout>
      </c:layout>
      <c:barChart>
        <c:barDir val="col"/>
        <c:grouping val="clustered"/>
        <c:varyColors val="0"/>
        <c:ser>
          <c:idx val="0"/>
          <c:order val="0"/>
          <c:tx>
            <c:strRef>
              <c:f>環境経営レポート!$A$479</c:f>
              <c:strCache>
                <c:ptCount val="1"/>
                <c:pt idx="0">
                  <c:v>2024年</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環境経営レポート!$B$478:$AK$478</c15:sqref>
                  </c15:fullRef>
                </c:ext>
              </c:extLst>
              <c:f>(環境経営レポート!$B$478,環境経営レポート!$E$478,環境経営レポート!$H$478,環境経営レポート!$K$478,環境経営レポート!$N$478,環境経営レポート!$Q$478,環境経営レポート!$T$478,環境経営レポート!$W$478,環境経営レポート!$Z$478,環境経営レポート!$AC$478,環境経営レポート!$AF$478,環境経営レポート!$AI$478)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extLst>
                <c:ext xmlns:c15="http://schemas.microsoft.com/office/drawing/2012/chart" uri="{02D57815-91ED-43cb-92C2-25804820EDAC}">
                  <c15:fullRef>
                    <c15:sqref>環境経営レポート!$B$479:$AK$479</c15:sqref>
                  </c15:fullRef>
                </c:ext>
              </c:extLst>
              <c:f>(環境経営レポート!$B$479,環境経営レポート!$E$479,環境経営レポート!$H$479,環境経営レポート!$K$479,環境経営レポート!$N$479,環境経営レポート!$Q$479,環境経営レポート!$T$479,環境経営レポート!$W$479,環境経営レポート!$Z$479,環境経営レポート!$AC$479,環境経営レポート!$AF$479,環境経営レポート!$AI$479)</c:f>
              <c:numCache>
                <c:formatCode>General</c:formatCode>
                <c:ptCount val="12"/>
                <c:pt idx="0" formatCode="#,##0_);[Red]\(#,##0\)">
                  <c:v>100</c:v>
                </c:pt>
                <c:pt idx="1" formatCode="#,##0_);[Red]\(#,##0\)">
                  <c:v>100</c:v>
                </c:pt>
                <c:pt idx="2" formatCode="#,##0_);[Red]\(#,##0\)">
                  <c:v>100</c:v>
                </c:pt>
                <c:pt idx="3" formatCode="#,##0_);[Red]\(#,##0\)">
                  <c:v>100</c:v>
                </c:pt>
                <c:pt idx="4" formatCode="#,##0_);[Red]\(#,##0\)">
                  <c:v>100</c:v>
                </c:pt>
                <c:pt idx="5" formatCode="#,##0_);[Red]\(#,##0\)">
                  <c:v>100</c:v>
                </c:pt>
                <c:pt idx="6" formatCode="#,##0_);[Red]\(#,##0\)">
                  <c:v>100</c:v>
                </c:pt>
                <c:pt idx="7" formatCode="#,##0_);[Red]\(#,##0\)">
                  <c:v>100</c:v>
                </c:pt>
                <c:pt idx="8" formatCode="#,##0_);[Red]\(#,##0\)">
                  <c:v>100</c:v>
                </c:pt>
                <c:pt idx="9" formatCode="#,##0_);[Red]\(#,##0\)">
                  <c:v>100</c:v>
                </c:pt>
                <c:pt idx="10" formatCode="#,##0_);[Red]\(#,##0\)">
                  <c:v>100</c:v>
                </c:pt>
                <c:pt idx="11" formatCode="#,##0_);[Red]\(#,##0\)">
                  <c:v>100</c:v>
                </c:pt>
              </c:numCache>
            </c:numRef>
          </c:val>
          <c:extLst>
            <c:ext xmlns:c16="http://schemas.microsoft.com/office/drawing/2014/chart" uri="{C3380CC4-5D6E-409C-BE32-E72D297353CC}">
              <c16:uniqueId val="{00000000-BB11-402B-BCAE-CDAC1BDEBC74}"/>
            </c:ext>
          </c:extLst>
        </c:ser>
        <c:ser>
          <c:idx val="1"/>
          <c:order val="1"/>
          <c:tx>
            <c:strRef>
              <c:f>環境経営レポート!$A$480</c:f>
              <c:strCache>
                <c:ptCount val="1"/>
                <c:pt idx="0">
                  <c:v>2025年</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xmlns:c15="http://schemas.microsoft.com/office/drawing/2012/chart" uri="{02D57815-91ED-43cb-92C2-25804820EDAC}">
                  <c15:fullRef>
                    <c15:sqref>環境経営レポート!$B$478:$AK$478</c15:sqref>
                  </c15:fullRef>
                </c:ext>
              </c:extLst>
              <c:f>(環境経営レポート!$B$478,環境経営レポート!$E$478,環境経営レポート!$H$478,環境経営レポート!$K$478,環境経営レポート!$N$478,環境経営レポート!$Q$478,環境経営レポート!$T$478,環境経営レポート!$W$478,環境経営レポート!$Z$478,環境経営レポート!$AC$478,環境経営レポート!$AF$478,環境経営レポート!$AI$478)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extLst>
                <c:ext xmlns:c15="http://schemas.microsoft.com/office/drawing/2012/chart" uri="{02D57815-91ED-43cb-92C2-25804820EDAC}">
                  <c15:fullRef>
                    <c15:sqref>環境経営レポート!$B$480:$AK$480</c15:sqref>
                  </c15:fullRef>
                </c:ext>
              </c:extLst>
              <c:f>(環境経営レポート!$B$480,環境経営レポート!$E$480,環境経営レポート!$H$480,環境経営レポート!$K$480,環境経営レポート!$N$480,環境経営レポート!$Q$480,環境経営レポート!$T$480,環境経営レポート!$W$480,環境経営レポート!$Z$480,環境経営レポート!$AC$480,環境経営レポート!$AF$480,環境経営レポート!$AI$480)</c:f>
              <c:numCache>
                <c:formatCode>General</c:formatCode>
                <c:ptCount val="12"/>
                <c:pt idx="0" formatCode="#,##0_);[Red]\(#,##0\)">
                  <c:v>100</c:v>
                </c:pt>
                <c:pt idx="1" formatCode="#,##0_);[Red]\(#,##0\)">
                  <c:v>100</c:v>
                </c:pt>
                <c:pt idx="2" formatCode="#,##0_);[Red]\(#,##0\)">
                  <c:v>100</c:v>
                </c:pt>
                <c:pt idx="3" formatCode="#,##0_);[Red]\(#,##0\)">
                  <c:v>100</c:v>
                </c:pt>
                <c:pt idx="4" formatCode="#,##0_);[Red]\(#,##0\)">
                  <c:v>100</c:v>
                </c:pt>
                <c:pt idx="5" formatCode="#,##0_);[Red]\(#,##0\)">
                  <c:v>100</c:v>
                </c:pt>
                <c:pt idx="6" formatCode="#,##0_);[Red]\(#,##0\)">
                  <c:v>90</c:v>
                </c:pt>
                <c:pt idx="7" formatCode="#,##0_);[Red]\(#,##0\)">
                  <c:v>80</c:v>
                </c:pt>
                <c:pt idx="8" formatCode="#,##0_);[Red]\(#,##0\)">
                  <c:v>80</c:v>
                </c:pt>
                <c:pt idx="9" formatCode="#,##0_);[Red]\(#,##0\)">
                  <c:v>80</c:v>
                </c:pt>
                <c:pt idx="10" formatCode="#,##0_);[Red]\(#,##0\)">
                  <c:v>75</c:v>
                </c:pt>
                <c:pt idx="11" formatCode="#,##0_);[Red]\(#,##0\)">
                  <c:v>75</c:v>
                </c:pt>
              </c:numCache>
            </c:numRef>
          </c:val>
          <c:extLst>
            <c:ext xmlns:c16="http://schemas.microsoft.com/office/drawing/2014/chart" uri="{C3380CC4-5D6E-409C-BE32-E72D297353CC}">
              <c16:uniqueId val="{00000001-BB11-402B-BCAE-CDAC1BDEBC74}"/>
            </c:ext>
          </c:extLst>
        </c:ser>
        <c:dLbls>
          <c:showLegendKey val="0"/>
          <c:showVal val="0"/>
          <c:showCatName val="0"/>
          <c:showSerName val="0"/>
          <c:showPercent val="0"/>
          <c:showBubbleSize val="0"/>
        </c:dLbls>
        <c:gapWidth val="100"/>
        <c:overlap val="-24"/>
        <c:axId val="412310144"/>
        <c:axId val="412310472"/>
      </c:barChart>
      <c:catAx>
        <c:axId val="41231014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2310472"/>
        <c:crosses val="autoZero"/>
        <c:auto val="1"/>
        <c:lblAlgn val="ctr"/>
        <c:lblOffset val="100"/>
        <c:noMultiLvlLbl val="0"/>
      </c:catAx>
      <c:valAx>
        <c:axId val="41231047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2310144"/>
        <c:crosses val="autoZero"/>
        <c:crossBetween val="between"/>
      </c:valAx>
      <c:spPr>
        <a:noFill/>
        <a:ln>
          <a:noFill/>
        </a:ln>
        <a:effectLst/>
      </c:spPr>
    </c:plotArea>
    <c:legend>
      <c:legendPos val="b"/>
      <c:layout>
        <c:manualLayout>
          <c:xMode val="edge"/>
          <c:yMode val="edge"/>
          <c:x val="0.66579991294279783"/>
          <c:y val="8.9229380610849882E-2"/>
          <c:w val="0.33237288444243152"/>
          <c:h val="0.10535972119597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CO2</a:t>
            </a:r>
            <a:r>
              <a:rPr lang="ja-JP" altLang="en-US"/>
              <a:t>排出量</a:t>
            </a:r>
            <a:r>
              <a:rPr lang="en-US" altLang="ja-JP" sz="1400" b="0" i="0" u="none" strike="noStrike" baseline="0">
                <a:effectLst/>
              </a:rPr>
              <a:t>(t-CO2)</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7.9247594050743664E-2"/>
          <c:y val="0.17685185185185184"/>
          <c:w val="0.89019685039370078"/>
          <c:h val="0.70838728492271796"/>
        </c:manualLayout>
      </c:layout>
      <c:barChart>
        <c:barDir val="col"/>
        <c:grouping val="stacked"/>
        <c:varyColors val="0"/>
        <c:ser>
          <c:idx val="1"/>
          <c:order val="1"/>
          <c:tx>
            <c:v>化石燃料</c:v>
          </c:tx>
          <c:spPr>
            <a:solidFill>
              <a:schemeClr val="accent2"/>
            </a:solidFill>
            <a:ln>
              <a:noFill/>
            </a:ln>
            <a:effectLst/>
          </c:spPr>
          <c:invertIfNegative val="0"/>
          <c:cat>
            <c:strLit>
              <c:ptCount val="4"/>
              <c:pt idx="0">
                <c:v>2020年</c:v>
              </c:pt>
              <c:pt idx="1">
                <c:v>現在</c:v>
              </c:pt>
              <c:pt idx="2">
                <c:v>2030年</c:v>
              </c:pt>
              <c:pt idx="3">
                <c:v>2050年</c:v>
              </c:pt>
            </c:strLit>
          </c:cat>
          <c:val>
            <c:numLit>
              <c:formatCode>General</c:formatCode>
              <c:ptCount val="4"/>
              <c:pt idx="0">
                <c:v>22</c:v>
              </c:pt>
              <c:pt idx="1">
                <c:v>21</c:v>
              </c:pt>
              <c:pt idx="2">
                <c:v>10</c:v>
              </c:pt>
              <c:pt idx="3">
                <c:v>0</c:v>
              </c:pt>
            </c:numLit>
          </c:val>
          <c:extLst>
            <c:ext xmlns:c16="http://schemas.microsoft.com/office/drawing/2014/chart" uri="{C3380CC4-5D6E-409C-BE32-E72D297353CC}">
              <c16:uniqueId val="{00000000-F045-489B-9B2C-BDFE76ABA91C}"/>
            </c:ext>
          </c:extLst>
        </c:ser>
        <c:ser>
          <c:idx val="4"/>
          <c:order val="4"/>
          <c:tx>
            <c:v>電力</c:v>
          </c:tx>
          <c:spPr>
            <a:solidFill>
              <a:schemeClr val="accent5"/>
            </a:solidFill>
            <a:ln>
              <a:noFill/>
            </a:ln>
            <a:effectLst/>
          </c:spPr>
          <c:invertIfNegative val="0"/>
          <c:cat>
            <c:strLit>
              <c:ptCount val="4"/>
              <c:pt idx="0">
                <c:v>2020年</c:v>
              </c:pt>
              <c:pt idx="1">
                <c:v>現在</c:v>
              </c:pt>
              <c:pt idx="2">
                <c:v>2030年</c:v>
              </c:pt>
              <c:pt idx="3">
                <c:v>2050年</c:v>
              </c:pt>
            </c:strLit>
          </c:cat>
          <c:val>
            <c:numLit>
              <c:formatCode>General</c:formatCode>
              <c:ptCount val="4"/>
              <c:pt idx="0">
                <c:v>66</c:v>
              </c:pt>
              <c:pt idx="1">
                <c:v>0</c:v>
              </c:pt>
              <c:pt idx="2">
                <c:v>0</c:v>
              </c:pt>
              <c:pt idx="3">
                <c:v>0</c:v>
              </c:pt>
            </c:numLit>
          </c:val>
          <c:extLst>
            <c:ext xmlns:c16="http://schemas.microsoft.com/office/drawing/2014/chart" uri="{C3380CC4-5D6E-409C-BE32-E72D297353CC}">
              <c16:uniqueId val="{00000001-F045-489B-9B2C-BDFE76ABA91C}"/>
            </c:ext>
          </c:extLst>
        </c:ser>
        <c:dLbls>
          <c:showLegendKey val="0"/>
          <c:showVal val="0"/>
          <c:showCatName val="0"/>
          <c:showSerName val="0"/>
          <c:showPercent val="0"/>
          <c:showBubbleSize val="0"/>
        </c:dLbls>
        <c:gapWidth val="150"/>
        <c:overlap val="100"/>
        <c:axId val="1449372591"/>
        <c:axId val="1449372175"/>
        <c:extLst>
          <c:ext xmlns:c15="http://schemas.microsoft.com/office/drawing/2012/chart" uri="{02D57815-91ED-43cb-92C2-25804820EDAC}">
            <c15:filteredBarSeries>
              <c15:ser>
                <c:idx val="0"/>
                <c:order val="0"/>
                <c:tx>
                  <c:v>#REF!</c:v>
                </c:tx>
                <c:spPr>
                  <a:solidFill>
                    <a:schemeClr val="accent1"/>
                  </a:solidFill>
                  <a:ln>
                    <a:noFill/>
                  </a:ln>
                  <a:effectLst/>
                </c:spPr>
                <c:invertIfNegative val="0"/>
                <c:cat>
                  <c:strLit>
                    <c:ptCount val="4"/>
                    <c:pt idx="0">
                      <c:v>2020年</c:v>
                    </c:pt>
                    <c:pt idx="1">
                      <c:v>現在</c:v>
                    </c:pt>
                    <c:pt idx="2">
                      <c:v>2030年</c:v>
                    </c:pt>
                    <c:pt idx="3">
                      <c:v>2050年</c:v>
                    </c:pt>
                  </c:strLit>
                </c:cat>
                <c:val>
                  <c:numLit>
                    <c:formatCode>General</c:formatCode>
                    <c:ptCount val="4"/>
                  </c:numLit>
                </c:val>
                <c:extLst>
                  <c:ext xmlns:c16="http://schemas.microsoft.com/office/drawing/2014/chart" uri="{C3380CC4-5D6E-409C-BE32-E72D297353CC}">
                    <c16:uniqueId val="{00000002-F045-489B-9B2C-BDFE76ABA91C}"/>
                  </c:ext>
                </c:extLst>
              </c15:ser>
            </c15:filteredBarSeries>
            <c15:filteredBarSeries>
              <c15:ser>
                <c:idx val="2"/>
                <c:order val="2"/>
                <c:tx>
                  <c:v>#REF!</c:v>
                </c:tx>
                <c:spPr>
                  <a:solidFill>
                    <a:schemeClr val="accent3"/>
                  </a:solidFill>
                  <a:ln>
                    <a:noFill/>
                  </a:ln>
                  <a:effectLst/>
                </c:spPr>
                <c:invertIfNegative val="0"/>
                <c:cat>
                  <c:strLit>
                    <c:ptCount val="4"/>
                    <c:pt idx="0">
                      <c:v>2020年</c:v>
                    </c:pt>
                    <c:pt idx="1">
                      <c:v>現在</c:v>
                    </c:pt>
                    <c:pt idx="2">
                      <c:v>2030年</c:v>
                    </c:pt>
                    <c:pt idx="3">
                      <c:v>2050年</c:v>
                    </c:pt>
                  </c:strLit>
                </c:cat>
                <c:val>
                  <c:numLit>
                    <c:formatCode>General</c:formatCode>
                    <c:ptCount val="4"/>
                  </c:numLit>
                </c:val>
                <c:extLst xmlns:c15="http://schemas.microsoft.com/office/drawing/2012/chart">
                  <c:ext xmlns:c16="http://schemas.microsoft.com/office/drawing/2014/chart" uri="{C3380CC4-5D6E-409C-BE32-E72D297353CC}">
                    <c16:uniqueId val="{00000003-F045-489B-9B2C-BDFE76ABA91C}"/>
                  </c:ext>
                </c:extLst>
              </c15:ser>
            </c15:filteredBarSeries>
            <c15:filteredBarSeries>
              <c15:ser>
                <c:idx val="3"/>
                <c:order val="3"/>
                <c:tx>
                  <c:v>#REF!</c:v>
                </c:tx>
                <c:spPr>
                  <a:solidFill>
                    <a:schemeClr val="accent4"/>
                  </a:solidFill>
                  <a:ln>
                    <a:noFill/>
                  </a:ln>
                  <a:effectLst/>
                </c:spPr>
                <c:invertIfNegative val="0"/>
                <c:cat>
                  <c:strLit>
                    <c:ptCount val="4"/>
                    <c:pt idx="0">
                      <c:v>2020年</c:v>
                    </c:pt>
                    <c:pt idx="1">
                      <c:v>現在</c:v>
                    </c:pt>
                    <c:pt idx="2">
                      <c:v>2030年</c:v>
                    </c:pt>
                    <c:pt idx="3">
                      <c:v>2050年</c:v>
                    </c:pt>
                  </c:strLit>
                </c:cat>
                <c:val>
                  <c:numLit>
                    <c:formatCode>General</c:formatCode>
                    <c:ptCount val="4"/>
                  </c:numLit>
                </c:val>
                <c:extLst xmlns:c15="http://schemas.microsoft.com/office/drawing/2012/chart">
                  <c:ext xmlns:c16="http://schemas.microsoft.com/office/drawing/2014/chart" uri="{C3380CC4-5D6E-409C-BE32-E72D297353CC}">
                    <c16:uniqueId val="{00000004-F045-489B-9B2C-BDFE76ABA91C}"/>
                  </c:ext>
                </c:extLst>
              </c15:ser>
            </c15:filteredBarSeries>
            <c15:filteredBarSeries>
              <c15:ser>
                <c:idx val="5"/>
                <c:order val="5"/>
                <c:tx>
                  <c:v>#REF!</c:v>
                </c:tx>
                <c:spPr>
                  <a:solidFill>
                    <a:schemeClr val="accent6"/>
                  </a:solidFill>
                  <a:ln>
                    <a:noFill/>
                  </a:ln>
                  <a:effectLst/>
                </c:spPr>
                <c:invertIfNegative val="0"/>
                <c:cat>
                  <c:strLit>
                    <c:ptCount val="4"/>
                    <c:pt idx="0">
                      <c:v>2020年</c:v>
                    </c:pt>
                    <c:pt idx="1">
                      <c:v>現在</c:v>
                    </c:pt>
                    <c:pt idx="2">
                      <c:v>2030年</c:v>
                    </c:pt>
                    <c:pt idx="3">
                      <c:v>2050年</c:v>
                    </c:pt>
                  </c:strLit>
                </c:cat>
                <c:val>
                  <c:numLit>
                    <c:formatCode>General</c:formatCode>
                    <c:ptCount val="4"/>
                  </c:numLit>
                </c:val>
                <c:extLst xmlns:c15="http://schemas.microsoft.com/office/drawing/2012/chart">
                  <c:ext xmlns:c16="http://schemas.microsoft.com/office/drawing/2014/chart" uri="{C3380CC4-5D6E-409C-BE32-E72D297353CC}">
                    <c16:uniqueId val="{00000005-F045-489B-9B2C-BDFE76ABA91C}"/>
                  </c:ext>
                </c:extLst>
              </c15:ser>
            </c15:filteredBarSeries>
            <c15:filteredBarSeries>
              <c15:ser>
                <c:idx val="6"/>
                <c:order val="6"/>
                <c:tx>
                  <c:v>#REF!</c:v>
                </c:tx>
                <c:spPr>
                  <a:solidFill>
                    <a:schemeClr val="accent1">
                      <a:lumMod val="60000"/>
                    </a:schemeClr>
                  </a:solidFill>
                  <a:ln>
                    <a:noFill/>
                  </a:ln>
                  <a:effectLst/>
                </c:spPr>
                <c:invertIfNegative val="0"/>
                <c:cat>
                  <c:strLit>
                    <c:ptCount val="4"/>
                    <c:pt idx="0">
                      <c:v>2020年</c:v>
                    </c:pt>
                    <c:pt idx="1">
                      <c:v>現在</c:v>
                    </c:pt>
                    <c:pt idx="2">
                      <c:v>2030年</c:v>
                    </c:pt>
                    <c:pt idx="3">
                      <c:v>2050年</c:v>
                    </c:pt>
                  </c:strLit>
                </c:cat>
                <c:val>
                  <c:numLit>
                    <c:formatCode>General</c:formatCode>
                    <c:ptCount val="4"/>
                  </c:numLit>
                </c:val>
                <c:extLst xmlns:c15="http://schemas.microsoft.com/office/drawing/2012/chart">
                  <c:ext xmlns:c16="http://schemas.microsoft.com/office/drawing/2014/chart" uri="{C3380CC4-5D6E-409C-BE32-E72D297353CC}">
                    <c16:uniqueId val="{00000006-F045-489B-9B2C-BDFE76ABA91C}"/>
                  </c:ext>
                </c:extLst>
              </c15:ser>
            </c15:filteredBarSeries>
          </c:ext>
        </c:extLst>
      </c:barChart>
      <c:catAx>
        <c:axId val="1449372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49372175"/>
        <c:crosses val="autoZero"/>
        <c:auto val="1"/>
        <c:lblAlgn val="ctr"/>
        <c:lblOffset val="100"/>
        <c:noMultiLvlLbl val="0"/>
      </c:catAx>
      <c:valAx>
        <c:axId val="14493721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49372591"/>
        <c:crosses val="autoZero"/>
        <c:crossBetween val="between"/>
      </c:valAx>
      <c:spPr>
        <a:noFill/>
        <a:ln>
          <a:noFill/>
        </a:ln>
        <a:effectLst/>
      </c:spPr>
    </c:plotArea>
    <c:legend>
      <c:legendPos val="b"/>
      <c:layout>
        <c:manualLayout>
          <c:xMode val="edge"/>
          <c:yMode val="edge"/>
          <c:x val="0.33948908740916156"/>
          <c:y val="0.19593115012199849"/>
          <c:w val="0.36392058944530886"/>
          <c:h val="0.135401306287694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8" Type="http://schemas.openxmlformats.org/officeDocument/2006/relationships/image" Target="../media/image32.emf"/><Relationship Id="rId13" Type="http://schemas.openxmlformats.org/officeDocument/2006/relationships/image" Target="../media/image37.emf"/><Relationship Id="rId3" Type="http://schemas.openxmlformats.org/officeDocument/2006/relationships/image" Target="../media/image27.emf"/><Relationship Id="rId7" Type="http://schemas.openxmlformats.org/officeDocument/2006/relationships/image" Target="../media/image31.emf"/><Relationship Id="rId12" Type="http://schemas.openxmlformats.org/officeDocument/2006/relationships/image" Target="../media/image36.emf"/><Relationship Id="rId17" Type="http://schemas.openxmlformats.org/officeDocument/2006/relationships/image" Target="../media/image41.emf"/><Relationship Id="rId2" Type="http://schemas.openxmlformats.org/officeDocument/2006/relationships/image" Target="../media/image26.emf"/><Relationship Id="rId16" Type="http://schemas.openxmlformats.org/officeDocument/2006/relationships/image" Target="../media/image40.emf"/><Relationship Id="rId1" Type="http://schemas.openxmlformats.org/officeDocument/2006/relationships/image" Target="../media/image25.emf"/><Relationship Id="rId6" Type="http://schemas.openxmlformats.org/officeDocument/2006/relationships/image" Target="../media/image30.emf"/><Relationship Id="rId11" Type="http://schemas.openxmlformats.org/officeDocument/2006/relationships/image" Target="../media/image35.emf"/><Relationship Id="rId5" Type="http://schemas.openxmlformats.org/officeDocument/2006/relationships/image" Target="../media/image29.emf"/><Relationship Id="rId15" Type="http://schemas.openxmlformats.org/officeDocument/2006/relationships/image" Target="../media/image39.emf"/><Relationship Id="rId10" Type="http://schemas.openxmlformats.org/officeDocument/2006/relationships/image" Target="../media/image34.emf"/><Relationship Id="rId4" Type="http://schemas.openxmlformats.org/officeDocument/2006/relationships/image" Target="../media/image28.emf"/><Relationship Id="rId9" Type="http://schemas.openxmlformats.org/officeDocument/2006/relationships/image" Target="../media/image33.emf"/><Relationship Id="rId14" Type="http://schemas.openxmlformats.org/officeDocument/2006/relationships/image" Target="../media/image38.emf"/></Relationships>
</file>

<file path=xl/drawings/_rels/drawing20.xml.rels><?xml version="1.0" encoding="UTF-8" standalone="yes"?>
<Relationships xmlns="http://schemas.openxmlformats.org/package/2006/relationships"><Relationship Id="rId8" Type="http://schemas.openxmlformats.org/officeDocument/2006/relationships/image" Target="../media/image49.png"/><Relationship Id="rId13" Type="http://schemas.openxmlformats.org/officeDocument/2006/relationships/image" Target="../media/image54.png"/><Relationship Id="rId18" Type="http://schemas.openxmlformats.org/officeDocument/2006/relationships/image" Target="../media/image59.png"/><Relationship Id="rId3" Type="http://schemas.openxmlformats.org/officeDocument/2006/relationships/image" Target="../media/image44.png"/><Relationship Id="rId21" Type="http://schemas.openxmlformats.org/officeDocument/2006/relationships/image" Target="../media/image62.emf"/><Relationship Id="rId7" Type="http://schemas.openxmlformats.org/officeDocument/2006/relationships/image" Target="../media/image48.png"/><Relationship Id="rId12" Type="http://schemas.openxmlformats.org/officeDocument/2006/relationships/image" Target="../media/image53.png"/><Relationship Id="rId17" Type="http://schemas.openxmlformats.org/officeDocument/2006/relationships/image" Target="../media/image58.png"/><Relationship Id="rId2" Type="http://schemas.openxmlformats.org/officeDocument/2006/relationships/image" Target="../media/image43.png"/><Relationship Id="rId16" Type="http://schemas.openxmlformats.org/officeDocument/2006/relationships/image" Target="../media/image57.png"/><Relationship Id="rId20" Type="http://schemas.openxmlformats.org/officeDocument/2006/relationships/image" Target="../media/image61.emf"/><Relationship Id="rId1" Type="http://schemas.openxmlformats.org/officeDocument/2006/relationships/image" Target="../media/image42.emf"/><Relationship Id="rId6" Type="http://schemas.openxmlformats.org/officeDocument/2006/relationships/image" Target="../media/image47.png"/><Relationship Id="rId11" Type="http://schemas.openxmlformats.org/officeDocument/2006/relationships/image" Target="../media/image52.png"/><Relationship Id="rId5" Type="http://schemas.openxmlformats.org/officeDocument/2006/relationships/image" Target="../media/image46.png"/><Relationship Id="rId15" Type="http://schemas.openxmlformats.org/officeDocument/2006/relationships/image" Target="../media/image56.png"/><Relationship Id="rId10" Type="http://schemas.openxmlformats.org/officeDocument/2006/relationships/image" Target="../media/image51.png"/><Relationship Id="rId19" Type="http://schemas.openxmlformats.org/officeDocument/2006/relationships/image" Target="../media/image60.png"/><Relationship Id="rId4" Type="http://schemas.openxmlformats.org/officeDocument/2006/relationships/image" Target="../media/image45.png"/><Relationship Id="rId9" Type="http://schemas.openxmlformats.org/officeDocument/2006/relationships/image" Target="../media/image50.png"/><Relationship Id="rId14" Type="http://schemas.openxmlformats.org/officeDocument/2006/relationships/image" Target="../media/image55.png"/><Relationship Id="rId22" Type="http://schemas.openxmlformats.org/officeDocument/2006/relationships/image" Target="../media/image6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7.png"/><Relationship Id="rId18" Type="http://schemas.openxmlformats.org/officeDocument/2006/relationships/image" Target="../media/image12.png"/><Relationship Id="rId26" Type="http://schemas.openxmlformats.org/officeDocument/2006/relationships/chart" Target="../charts/chart8.xml"/><Relationship Id="rId3" Type="http://schemas.openxmlformats.org/officeDocument/2006/relationships/chart" Target="../charts/chart3.xml"/><Relationship Id="rId21" Type="http://schemas.openxmlformats.org/officeDocument/2006/relationships/image" Target="../media/image15.png"/><Relationship Id="rId7" Type="http://schemas.openxmlformats.org/officeDocument/2006/relationships/chart" Target="../charts/chart7.xml"/><Relationship Id="rId12" Type="http://schemas.openxmlformats.org/officeDocument/2006/relationships/image" Target="../media/image6.png"/><Relationship Id="rId17" Type="http://schemas.openxmlformats.org/officeDocument/2006/relationships/image" Target="../media/image11.png"/><Relationship Id="rId25" Type="http://schemas.openxmlformats.org/officeDocument/2006/relationships/image" Target="../media/image19.png"/><Relationship Id="rId2" Type="http://schemas.openxmlformats.org/officeDocument/2006/relationships/chart" Target="../charts/chart2.xml"/><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png"/><Relationship Id="rId24" Type="http://schemas.openxmlformats.org/officeDocument/2006/relationships/image" Target="../media/image18.png"/><Relationship Id="rId5" Type="http://schemas.openxmlformats.org/officeDocument/2006/relationships/chart" Target="../charts/chart5.xml"/><Relationship Id="rId15" Type="http://schemas.openxmlformats.org/officeDocument/2006/relationships/image" Target="../media/image9.png"/><Relationship Id="rId23" Type="http://schemas.openxmlformats.org/officeDocument/2006/relationships/image" Target="../media/image17.png"/><Relationship Id="rId10" Type="http://schemas.openxmlformats.org/officeDocument/2006/relationships/image" Target="../media/image4.png"/><Relationship Id="rId19" Type="http://schemas.openxmlformats.org/officeDocument/2006/relationships/image" Target="../media/image13.png"/><Relationship Id="rId4" Type="http://schemas.openxmlformats.org/officeDocument/2006/relationships/chart" Target="../charts/chart4.xml"/><Relationship Id="rId9" Type="http://schemas.openxmlformats.org/officeDocument/2006/relationships/image" Target="../media/image3.png"/><Relationship Id="rId14" Type="http://schemas.openxmlformats.org/officeDocument/2006/relationships/image" Target="../media/image8.png"/><Relationship Id="rId22" Type="http://schemas.openxmlformats.org/officeDocument/2006/relationships/image" Target="../media/image16.png"/><Relationship Id="rId27" Type="http://schemas.openxmlformats.org/officeDocument/2006/relationships/image" Target="../media/image20.pn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xdr:from>
      <xdr:col>2</xdr:col>
      <xdr:colOff>5521</xdr:colOff>
      <xdr:row>57</xdr:row>
      <xdr:rowOff>88347</xdr:rowOff>
    </xdr:from>
    <xdr:to>
      <xdr:col>3</xdr:col>
      <xdr:colOff>0</xdr:colOff>
      <xdr:row>57</xdr:row>
      <xdr:rowOff>93869</xdr:rowOff>
    </xdr:to>
    <xdr:cxnSp macro="">
      <xdr:nvCxnSpPr>
        <xdr:cNvPr id="2" name="直線矢印コネクタ 1">
          <a:extLst>
            <a:ext uri="{FF2B5EF4-FFF2-40B4-BE49-F238E27FC236}">
              <a16:creationId xmlns:a16="http://schemas.microsoft.com/office/drawing/2014/main" id="{32EB6752-FD4A-4C36-B35C-20878FF83F01}"/>
            </a:ext>
          </a:extLst>
        </xdr:cNvPr>
        <xdr:cNvCxnSpPr/>
      </xdr:nvCxnSpPr>
      <xdr:spPr>
        <a:xfrm flipV="1">
          <a:off x="1049461" y="10062927"/>
          <a:ext cx="2840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8834</xdr:colOff>
      <xdr:row>55</xdr:row>
      <xdr:rowOff>86138</xdr:rowOff>
    </xdr:from>
    <xdr:to>
      <xdr:col>3</xdr:col>
      <xdr:colOff>3313</xdr:colOff>
      <xdr:row>55</xdr:row>
      <xdr:rowOff>91660</xdr:rowOff>
    </xdr:to>
    <xdr:cxnSp macro="">
      <xdr:nvCxnSpPr>
        <xdr:cNvPr id="3" name="直線矢印コネクタ 2">
          <a:extLst>
            <a:ext uri="{FF2B5EF4-FFF2-40B4-BE49-F238E27FC236}">
              <a16:creationId xmlns:a16="http://schemas.microsoft.com/office/drawing/2014/main" id="{AB5A6F89-B6F5-4D78-B924-02ACFA7CC1EB}"/>
            </a:ext>
          </a:extLst>
        </xdr:cNvPr>
        <xdr:cNvCxnSpPr/>
      </xdr:nvCxnSpPr>
      <xdr:spPr>
        <a:xfrm flipV="1">
          <a:off x="1052774" y="9725438"/>
          <a:ext cx="2840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3312</xdr:colOff>
      <xdr:row>59</xdr:row>
      <xdr:rowOff>80617</xdr:rowOff>
    </xdr:from>
    <xdr:to>
      <xdr:col>2</xdr:col>
      <xdr:colOff>284921</xdr:colOff>
      <xdr:row>59</xdr:row>
      <xdr:rowOff>86139</xdr:rowOff>
    </xdr:to>
    <xdr:cxnSp macro="">
      <xdr:nvCxnSpPr>
        <xdr:cNvPr id="4" name="直線矢印コネクタ 3">
          <a:extLst>
            <a:ext uri="{FF2B5EF4-FFF2-40B4-BE49-F238E27FC236}">
              <a16:creationId xmlns:a16="http://schemas.microsoft.com/office/drawing/2014/main" id="{6B9F7430-FB61-48BE-A654-48CBDB3F5306}"/>
            </a:ext>
          </a:extLst>
        </xdr:cNvPr>
        <xdr:cNvCxnSpPr/>
      </xdr:nvCxnSpPr>
      <xdr:spPr>
        <a:xfrm flipV="1">
          <a:off x="1047252" y="10390477"/>
          <a:ext cx="28160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23190</xdr:colOff>
      <xdr:row>61</xdr:row>
      <xdr:rowOff>72886</xdr:rowOff>
    </xdr:from>
    <xdr:to>
      <xdr:col>3</xdr:col>
      <xdr:colOff>17669</xdr:colOff>
      <xdr:row>61</xdr:row>
      <xdr:rowOff>78408</xdr:rowOff>
    </xdr:to>
    <xdr:cxnSp macro="">
      <xdr:nvCxnSpPr>
        <xdr:cNvPr id="5" name="直線矢印コネクタ 4">
          <a:extLst>
            <a:ext uri="{FF2B5EF4-FFF2-40B4-BE49-F238E27FC236}">
              <a16:creationId xmlns:a16="http://schemas.microsoft.com/office/drawing/2014/main" id="{B4AAA3B3-D911-4385-AACC-A8F2AC9380E7}"/>
            </a:ext>
          </a:extLst>
        </xdr:cNvPr>
        <xdr:cNvCxnSpPr/>
      </xdr:nvCxnSpPr>
      <xdr:spPr>
        <a:xfrm flipV="1">
          <a:off x="1067130" y="10718026"/>
          <a:ext cx="2840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4416</xdr:colOff>
      <xdr:row>63</xdr:row>
      <xdr:rowOff>76200</xdr:rowOff>
    </xdr:from>
    <xdr:to>
      <xdr:col>2</xdr:col>
      <xdr:colOff>286025</xdr:colOff>
      <xdr:row>63</xdr:row>
      <xdr:rowOff>81722</xdr:rowOff>
    </xdr:to>
    <xdr:cxnSp macro="">
      <xdr:nvCxnSpPr>
        <xdr:cNvPr id="6" name="直線矢印コネクタ 5">
          <a:extLst>
            <a:ext uri="{FF2B5EF4-FFF2-40B4-BE49-F238E27FC236}">
              <a16:creationId xmlns:a16="http://schemas.microsoft.com/office/drawing/2014/main" id="{FDB41628-0F00-439C-B5F3-16F116399E6E}"/>
            </a:ext>
          </a:extLst>
        </xdr:cNvPr>
        <xdr:cNvCxnSpPr/>
      </xdr:nvCxnSpPr>
      <xdr:spPr>
        <a:xfrm flipV="1">
          <a:off x="1048356" y="11056620"/>
          <a:ext cx="28160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13250</xdr:colOff>
      <xdr:row>65</xdr:row>
      <xdr:rowOff>85035</xdr:rowOff>
    </xdr:from>
    <xdr:to>
      <xdr:col>3</xdr:col>
      <xdr:colOff>7729</xdr:colOff>
      <xdr:row>65</xdr:row>
      <xdr:rowOff>90557</xdr:rowOff>
    </xdr:to>
    <xdr:cxnSp macro="">
      <xdr:nvCxnSpPr>
        <xdr:cNvPr id="7" name="直線矢印コネクタ 6">
          <a:extLst>
            <a:ext uri="{FF2B5EF4-FFF2-40B4-BE49-F238E27FC236}">
              <a16:creationId xmlns:a16="http://schemas.microsoft.com/office/drawing/2014/main" id="{59F4E1FC-E861-4EE4-9327-C500A0AF83C3}"/>
            </a:ext>
          </a:extLst>
        </xdr:cNvPr>
        <xdr:cNvCxnSpPr/>
      </xdr:nvCxnSpPr>
      <xdr:spPr>
        <a:xfrm flipV="1">
          <a:off x="1057190" y="11400735"/>
          <a:ext cx="2840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11041</xdr:colOff>
      <xdr:row>67</xdr:row>
      <xdr:rowOff>88347</xdr:rowOff>
    </xdr:from>
    <xdr:to>
      <xdr:col>3</xdr:col>
      <xdr:colOff>5520</xdr:colOff>
      <xdr:row>67</xdr:row>
      <xdr:rowOff>93869</xdr:rowOff>
    </xdr:to>
    <xdr:cxnSp macro="">
      <xdr:nvCxnSpPr>
        <xdr:cNvPr id="8" name="直線矢印コネクタ 7">
          <a:extLst>
            <a:ext uri="{FF2B5EF4-FFF2-40B4-BE49-F238E27FC236}">
              <a16:creationId xmlns:a16="http://schemas.microsoft.com/office/drawing/2014/main" id="{FA0F85F9-0EDA-4385-A2E0-DE8AD3DA66A5}"/>
            </a:ext>
          </a:extLst>
        </xdr:cNvPr>
        <xdr:cNvCxnSpPr/>
      </xdr:nvCxnSpPr>
      <xdr:spPr>
        <a:xfrm flipV="1">
          <a:off x="1054981" y="11739327"/>
          <a:ext cx="2840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53</xdr:row>
      <xdr:rowOff>77305</xdr:rowOff>
    </xdr:from>
    <xdr:to>
      <xdr:col>4</xdr:col>
      <xdr:colOff>309217</xdr:colOff>
      <xdr:row>56</xdr:row>
      <xdr:rowOff>77304</xdr:rowOff>
    </xdr:to>
    <xdr:cxnSp macro="">
      <xdr:nvCxnSpPr>
        <xdr:cNvPr id="9" name="コネクタ: カギ線 8">
          <a:extLst>
            <a:ext uri="{FF2B5EF4-FFF2-40B4-BE49-F238E27FC236}">
              <a16:creationId xmlns:a16="http://schemas.microsoft.com/office/drawing/2014/main" id="{BA427B8B-34E2-42E7-86AA-5CC6626E6861}"/>
            </a:ext>
          </a:extLst>
        </xdr:cNvPr>
        <xdr:cNvCxnSpPr/>
      </xdr:nvCxnSpPr>
      <xdr:spPr>
        <a:xfrm>
          <a:off x="1043940" y="9381325"/>
          <a:ext cx="1513177" cy="502919"/>
        </a:xfrm>
        <a:prstGeom prst="bentConnector3">
          <a:avLst>
            <a:gd name="adj1" fmla="val 94890"/>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759792</xdr:colOff>
      <xdr:row>53</xdr:row>
      <xdr:rowOff>69575</xdr:rowOff>
    </xdr:from>
    <xdr:to>
      <xdr:col>4</xdr:col>
      <xdr:colOff>303695</xdr:colOff>
      <xdr:row>58</xdr:row>
      <xdr:rowOff>88348</xdr:rowOff>
    </xdr:to>
    <xdr:cxnSp macro="">
      <xdr:nvCxnSpPr>
        <xdr:cNvPr id="10" name="コネクタ: カギ線 9">
          <a:extLst>
            <a:ext uri="{FF2B5EF4-FFF2-40B4-BE49-F238E27FC236}">
              <a16:creationId xmlns:a16="http://schemas.microsoft.com/office/drawing/2014/main" id="{614801C9-C352-4E44-8685-338D07B6D626}"/>
            </a:ext>
          </a:extLst>
        </xdr:cNvPr>
        <xdr:cNvCxnSpPr/>
      </xdr:nvCxnSpPr>
      <xdr:spPr>
        <a:xfrm>
          <a:off x="1041732" y="9373595"/>
          <a:ext cx="1509863" cy="856973"/>
        </a:xfrm>
        <a:prstGeom prst="bentConnector3">
          <a:avLst>
            <a:gd name="adj1" fmla="val 94989"/>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2209</xdr:colOff>
      <xdr:row>58</xdr:row>
      <xdr:rowOff>90561</xdr:rowOff>
    </xdr:from>
    <xdr:to>
      <xdr:col>6</xdr:col>
      <xdr:colOff>283818</xdr:colOff>
      <xdr:row>58</xdr:row>
      <xdr:rowOff>96083</xdr:rowOff>
    </xdr:to>
    <xdr:cxnSp macro="">
      <xdr:nvCxnSpPr>
        <xdr:cNvPr id="11" name="直線矢印コネクタ 10">
          <a:extLst>
            <a:ext uri="{FF2B5EF4-FFF2-40B4-BE49-F238E27FC236}">
              <a16:creationId xmlns:a16="http://schemas.microsoft.com/office/drawing/2014/main" id="{172625E2-E77D-4ED4-AB8F-A848F2C875E4}"/>
            </a:ext>
          </a:extLst>
        </xdr:cNvPr>
        <xdr:cNvCxnSpPr/>
      </xdr:nvCxnSpPr>
      <xdr:spPr>
        <a:xfrm flipV="1">
          <a:off x="3301669" y="10232781"/>
          <a:ext cx="28160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5522</xdr:colOff>
      <xdr:row>56</xdr:row>
      <xdr:rowOff>88352</xdr:rowOff>
    </xdr:from>
    <xdr:to>
      <xdr:col>7</xdr:col>
      <xdr:colOff>1</xdr:colOff>
      <xdr:row>56</xdr:row>
      <xdr:rowOff>93874</xdr:rowOff>
    </xdr:to>
    <xdr:cxnSp macro="">
      <xdr:nvCxnSpPr>
        <xdr:cNvPr id="12" name="直線矢印コネクタ 11">
          <a:extLst>
            <a:ext uri="{FF2B5EF4-FFF2-40B4-BE49-F238E27FC236}">
              <a16:creationId xmlns:a16="http://schemas.microsoft.com/office/drawing/2014/main" id="{70CA3A17-0DAB-4F12-9D13-AAF36D00212F}"/>
            </a:ext>
          </a:extLst>
        </xdr:cNvPr>
        <xdr:cNvCxnSpPr/>
      </xdr:nvCxnSpPr>
      <xdr:spPr>
        <a:xfrm flipV="1">
          <a:off x="3304982" y="9895292"/>
          <a:ext cx="2840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82830</xdr:rowOff>
    </xdr:from>
    <xdr:to>
      <xdr:col>6</xdr:col>
      <xdr:colOff>281609</xdr:colOff>
      <xdr:row>60</xdr:row>
      <xdr:rowOff>88352</xdr:rowOff>
    </xdr:to>
    <xdr:cxnSp macro="">
      <xdr:nvCxnSpPr>
        <xdr:cNvPr id="13" name="直線矢印コネクタ 12">
          <a:extLst>
            <a:ext uri="{FF2B5EF4-FFF2-40B4-BE49-F238E27FC236}">
              <a16:creationId xmlns:a16="http://schemas.microsoft.com/office/drawing/2014/main" id="{EF06579C-CCA7-4B88-AC1B-680AAA07BC7A}"/>
            </a:ext>
          </a:extLst>
        </xdr:cNvPr>
        <xdr:cNvCxnSpPr/>
      </xdr:nvCxnSpPr>
      <xdr:spPr>
        <a:xfrm flipV="1">
          <a:off x="3299460" y="10560330"/>
          <a:ext cx="28160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19878</xdr:colOff>
      <xdr:row>62</xdr:row>
      <xdr:rowOff>75100</xdr:rowOff>
    </xdr:from>
    <xdr:to>
      <xdr:col>7</xdr:col>
      <xdr:colOff>14357</xdr:colOff>
      <xdr:row>62</xdr:row>
      <xdr:rowOff>80622</xdr:rowOff>
    </xdr:to>
    <xdr:cxnSp macro="">
      <xdr:nvCxnSpPr>
        <xdr:cNvPr id="14" name="直線矢印コネクタ 13">
          <a:extLst>
            <a:ext uri="{FF2B5EF4-FFF2-40B4-BE49-F238E27FC236}">
              <a16:creationId xmlns:a16="http://schemas.microsoft.com/office/drawing/2014/main" id="{012229EE-78A2-4FDC-AAB3-5AE6E18840FD}"/>
            </a:ext>
          </a:extLst>
        </xdr:cNvPr>
        <xdr:cNvCxnSpPr/>
      </xdr:nvCxnSpPr>
      <xdr:spPr>
        <a:xfrm flipV="1">
          <a:off x="3319338" y="10887880"/>
          <a:ext cx="2840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1104</xdr:colOff>
      <xdr:row>64</xdr:row>
      <xdr:rowOff>78414</xdr:rowOff>
    </xdr:from>
    <xdr:to>
      <xdr:col>6</xdr:col>
      <xdr:colOff>282713</xdr:colOff>
      <xdr:row>64</xdr:row>
      <xdr:rowOff>83936</xdr:rowOff>
    </xdr:to>
    <xdr:cxnSp macro="">
      <xdr:nvCxnSpPr>
        <xdr:cNvPr id="15" name="直線矢印コネクタ 14">
          <a:extLst>
            <a:ext uri="{FF2B5EF4-FFF2-40B4-BE49-F238E27FC236}">
              <a16:creationId xmlns:a16="http://schemas.microsoft.com/office/drawing/2014/main" id="{0EB3A11C-740C-42F8-B274-9759031EA347}"/>
            </a:ext>
          </a:extLst>
        </xdr:cNvPr>
        <xdr:cNvCxnSpPr/>
      </xdr:nvCxnSpPr>
      <xdr:spPr>
        <a:xfrm flipV="1">
          <a:off x="3300564" y="11226474"/>
          <a:ext cx="28160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9938</xdr:colOff>
      <xdr:row>66</xdr:row>
      <xdr:rowOff>87248</xdr:rowOff>
    </xdr:from>
    <xdr:to>
      <xdr:col>7</xdr:col>
      <xdr:colOff>4417</xdr:colOff>
      <xdr:row>66</xdr:row>
      <xdr:rowOff>92770</xdr:rowOff>
    </xdr:to>
    <xdr:cxnSp macro="">
      <xdr:nvCxnSpPr>
        <xdr:cNvPr id="16" name="直線矢印コネクタ 15">
          <a:extLst>
            <a:ext uri="{FF2B5EF4-FFF2-40B4-BE49-F238E27FC236}">
              <a16:creationId xmlns:a16="http://schemas.microsoft.com/office/drawing/2014/main" id="{E5689149-99EC-4F78-9AEA-22421AAA1836}"/>
            </a:ext>
          </a:extLst>
        </xdr:cNvPr>
        <xdr:cNvCxnSpPr/>
      </xdr:nvCxnSpPr>
      <xdr:spPr>
        <a:xfrm flipV="1">
          <a:off x="3309398" y="11570588"/>
          <a:ext cx="2840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7729</xdr:colOff>
      <xdr:row>68</xdr:row>
      <xdr:rowOff>90561</xdr:rowOff>
    </xdr:from>
    <xdr:to>
      <xdr:col>7</xdr:col>
      <xdr:colOff>2208</xdr:colOff>
      <xdr:row>68</xdr:row>
      <xdr:rowOff>96083</xdr:rowOff>
    </xdr:to>
    <xdr:cxnSp macro="">
      <xdr:nvCxnSpPr>
        <xdr:cNvPr id="17" name="直線矢印コネクタ 16">
          <a:extLst>
            <a:ext uri="{FF2B5EF4-FFF2-40B4-BE49-F238E27FC236}">
              <a16:creationId xmlns:a16="http://schemas.microsoft.com/office/drawing/2014/main" id="{CC654594-E5B8-4554-9036-AA58F6F89B90}"/>
            </a:ext>
          </a:extLst>
        </xdr:cNvPr>
        <xdr:cNvCxnSpPr/>
      </xdr:nvCxnSpPr>
      <xdr:spPr>
        <a:xfrm flipV="1">
          <a:off x="3307189" y="11909181"/>
          <a:ext cx="2840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3311</xdr:colOff>
      <xdr:row>69</xdr:row>
      <xdr:rowOff>80617</xdr:rowOff>
    </xdr:from>
    <xdr:to>
      <xdr:col>2</xdr:col>
      <xdr:colOff>284920</xdr:colOff>
      <xdr:row>69</xdr:row>
      <xdr:rowOff>86139</xdr:rowOff>
    </xdr:to>
    <xdr:cxnSp macro="">
      <xdr:nvCxnSpPr>
        <xdr:cNvPr id="18" name="直線矢印コネクタ 17">
          <a:extLst>
            <a:ext uri="{FF2B5EF4-FFF2-40B4-BE49-F238E27FC236}">
              <a16:creationId xmlns:a16="http://schemas.microsoft.com/office/drawing/2014/main" id="{86A87385-17C7-41EB-9B95-BBABBBE7BE90}"/>
            </a:ext>
          </a:extLst>
        </xdr:cNvPr>
        <xdr:cNvCxnSpPr/>
      </xdr:nvCxnSpPr>
      <xdr:spPr>
        <a:xfrm flipV="1">
          <a:off x="1047251" y="12066877"/>
          <a:ext cx="28160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22087</xdr:colOff>
      <xdr:row>71</xdr:row>
      <xdr:rowOff>160130</xdr:rowOff>
    </xdr:from>
    <xdr:to>
      <xdr:col>6</xdr:col>
      <xdr:colOff>287130</xdr:colOff>
      <xdr:row>71</xdr:row>
      <xdr:rowOff>171173</xdr:rowOff>
    </xdr:to>
    <xdr:cxnSp macro="">
      <xdr:nvCxnSpPr>
        <xdr:cNvPr id="19" name="直線矢印コネクタ 18">
          <a:extLst>
            <a:ext uri="{FF2B5EF4-FFF2-40B4-BE49-F238E27FC236}">
              <a16:creationId xmlns:a16="http://schemas.microsoft.com/office/drawing/2014/main" id="{915AA0B3-2927-40F8-97AB-B299D4E1CDAF}"/>
            </a:ext>
          </a:extLst>
        </xdr:cNvPr>
        <xdr:cNvCxnSpPr/>
      </xdr:nvCxnSpPr>
      <xdr:spPr>
        <a:xfrm flipV="1">
          <a:off x="2269987" y="12481670"/>
          <a:ext cx="1316603" cy="110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14356</xdr:colOff>
      <xdr:row>73</xdr:row>
      <xdr:rowOff>141356</xdr:rowOff>
    </xdr:from>
    <xdr:to>
      <xdr:col>6</xdr:col>
      <xdr:colOff>279399</xdr:colOff>
      <xdr:row>73</xdr:row>
      <xdr:rowOff>152399</xdr:rowOff>
    </xdr:to>
    <xdr:cxnSp macro="">
      <xdr:nvCxnSpPr>
        <xdr:cNvPr id="20" name="直線矢印コネクタ 19">
          <a:extLst>
            <a:ext uri="{FF2B5EF4-FFF2-40B4-BE49-F238E27FC236}">
              <a16:creationId xmlns:a16="http://schemas.microsoft.com/office/drawing/2014/main" id="{FF74EA8C-E950-4B53-87C0-4ED47A328CC3}"/>
            </a:ext>
          </a:extLst>
        </xdr:cNvPr>
        <xdr:cNvCxnSpPr/>
      </xdr:nvCxnSpPr>
      <xdr:spPr>
        <a:xfrm flipV="1">
          <a:off x="2262256" y="12965816"/>
          <a:ext cx="1316603" cy="110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12147</xdr:colOff>
      <xdr:row>75</xdr:row>
      <xdr:rowOff>155713</xdr:rowOff>
    </xdr:from>
    <xdr:to>
      <xdr:col>6</xdr:col>
      <xdr:colOff>277190</xdr:colOff>
      <xdr:row>75</xdr:row>
      <xdr:rowOff>166756</xdr:rowOff>
    </xdr:to>
    <xdr:cxnSp macro="">
      <xdr:nvCxnSpPr>
        <xdr:cNvPr id="21" name="直線矢印コネクタ 20">
          <a:extLst>
            <a:ext uri="{FF2B5EF4-FFF2-40B4-BE49-F238E27FC236}">
              <a16:creationId xmlns:a16="http://schemas.microsoft.com/office/drawing/2014/main" id="{FA55E8B6-9ECF-4D0A-87AF-37C7F579E10D}"/>
            </a:ext>
          </a:extLst>
        </xdr:cNvPr>
        <xdr:cNvCxnSpPr/>
      </xdr:nvCxnSpPr>
      <xdr:spPr>
        <a:xfrm flipV="1">
          <a:off x="2260047" y="13483093"/>
          <a:ext cx="1316603" cy="110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909982</xdr:colOff>
      <xdr:row>77</xdr:row>
      <xdr:rowOff>81722</xdr:rowOff>
    </xdr:from>
    <xdr:to>
      <xdr:col>6</xdr:col>
      <xdr:colOff>258416</xdr:colOff>
      <xdr:row>77</xdr:row>
      <xdr:rowOff>92765</xdr:rowOff>
    </xdr:to>
    <xdr:cxnSp macro="">
      <xdr:nvCxnSpPr>
        <xdr:cNvPr id="22" name="直線矢印コネクタ 21">
          <a:extLst>
            <a:ext uri="{FF2B5EF4-FFF2-40B4-BE49-F238E27FC236}">
              <a16:creationId xmlns:a16="http://schemas.microsoft.com/office/drawing/2014/main" id="{20FFCDC4-E1FE-4E65-8544-CD045016324E}"/>
            </a:ext>
          </a:extLst>
        </xdr:cNvPr>
        <xdr:cNvCxnSpPr/>
      </xdr:nvCxnSpPr>
      <xdr:spPr>
        <a:xfrm flipV="1">
          <a:off x="2243482" y="13912022"/>
          <a:ext cx="1314394" cy="110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5521</xdr:colOff>
      <xdr:row>55</xdr:row>
      <xdr:rowOff>104913</xdr:rowOff>
    </xdr:from>
    <xdr:to>
      <xdr:col>4</xdr:col>
      <xdr:colOff>298174</xdr:colOff>
      <xdr:row>56</xdr:row>
      <xdr:rowOff>138043</xdr:rowOff>
    </xdr:to>
    <xdr:cxnSp macro="">
      <xdr:nvCxnSpPr>
        <xdr:cNvPr id="23" name="コネクタ: カギ線 22">
          <a:extLst>
            <a:ext uri="{FF2B5EF4-FFF2-40B4-BE49-F238E27FC236}">
              <a16:creationId xmlns:a16="http://schemas.microsoft.com/office/drawing/2014/main" id="{49CEFFD7-90F0-4DC8-B6DC-24502DDD4A7D}"/>
            </a:ext>
          </a:extLst>
        </xdr:cNvPr>
        <xdr:cNvCxnSpPr/>
      </xdr:nvCxnSpPr>
      <xdr:spPr>
        <a:xfrm>
          <a:off x="1049461" y="9744213"/>
          <a:ext cx="1496613" cy="200770"/>
        </a:xfrm>
        <a:prstGeom prst="bentConnector3">
          <a:avLst>
            <a:gd name="adj1" fmla="val 13469"/>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8835</xdr:colOff>
      <xdr:row>57</xdr:row>
      <xdr:rowOff>119270</xdr:rowOff>
    </xdr:from>
    <xdr:to>
      <xdr:col>5</xdr:col>
      <xdr:colOff>0</xdr:colOff>
      <xdr:row>58</xdr:row>
      <xdr:rowOff>121479</xdr:rowOff>
    </xdr:to>
    <xdr:cxnSp macro="">
      <xdr:nvCxnSpPr>
        <xdr:cNvPr id="24" name="コネクタ: カギ線 23">
          <a:extLst>
            <a:ext uri="{FF2B5EF4-FFF2-40B4-BE49-F238E27FC236}">
              <a16:creationId xmlns:a16="http://schemas.microsoft.com/office/drawing/2014/main" id="{CB507A96-7C3A-4445-B874-C61C91D300FB}"/>
            </a:ext>
          </a:extLst>
        </xdr:cNvPr>
        <xdr:cNvCxnSpPr/>
      </xdr:nvCxnSpPr>
      <xdr:spPr>
        <a:xfrm>
          <a:off x="1052775" y="10093850"/>
          <a:ext cx="1507545" cy="169849"/>
        </a:xfrm>
        <a:prstGeom prst="bentConnector3">
          <a:avLst>
            <a:gd name="adj1" fmla="val 14155"/>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6627</xdr:colOff>
      <xdr:row>59</xdr:row>
      <xdr:rowOff>117062</xdr:rowOff>
    </xdr:from>
    <xdr:to>
      <xdr:col>4</xdr:col>
      <xdr:colOff>312531</xdr:colOff>
      <xdr:row>60</xdr:row>
      <xdr:rowOff>119270</xdr:rowOff>
    </xdr:to>
    <xdr:cxnSp macro="">
      <xdr:nvCxnSpPr>
        <xdr:cNvPr id="25" name="コネクタ: カギ線 24">
          <a:extLst>
            <a:ext uri="{FF2B5EF4-FFF2-40B4-BE49-F238E27FC236}">
              <a16:creationId xmlns:a16="http://schemas.microsoft.com/office/drawing/2014/main" id="{6C3607B7-9686-4037-AB17-94DFAD2A041B}"/>
            </a:ext>
          </a:extLst>
        </xdr:cNvPr>
        <xdr:cNvCxnSpPr/>
      </xdr:nvCxnSpPr>
      <xdr:spPr>
        <a:xfrm>
          <a:off x="1050567" y="10426922"/>
          <a:ext cx="1509864" cy="169848"/>
        </a:xfrm>
        <a:prstGeom prst="bentConnector3">
          <a:avLst>
            <a:gd name="adj1" fmla="val 14155"/>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4418</xdr:colOff>
      <xdr:row>61</xdr:row>
      <xdr:rowOff>98287</xdr:rowOff>
    </xdr:from>
    <xdr:to>
      <xdr:col>4</xdr:col>
      <xdr:colOff>310322</xdr:colOff>
      <xdr:row>62</xdr:row>
      <xdr:rowOff>100496</xdr:rowOff>
    </xdr:to>
    <xdr:cxnSp macro="">
      <xdr:nvCxnSpPr>
        <xdr:cNvPr id="26" name="コネクタ: カギ線 25">
          <a:extLst>
            <a:ext uri="{FF2B5EF4-FFF2-40B4-BE49-F238E27FC236}">
              <a16:creationId xmlns:a16="http://schemas.microsoft.com/office/drawing/2014/main" id="{CD46C4EC-BC57-46F7-B700-74FA69BA4606}"/>
            </a:ext>
          </a:extLst>
        </xdr:cNvPr>
        <xdr:cNvCxnSpPr/>
      </xdr:nvCxnSpPr>
      <xdr:spPr>
        <a:xfrm>
          <a:off x="1048358" y="10743427"/>
          <a:ext cx="1509864" cy="169849"/>
        </a:xfrm>
        <a:prstGeom prst="bentConnector3">
          <a:avLst>
            <a:gd name="adj1" fmla="val 14155"/>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758688</xdr:colOff>
      <xdr:row>63</xdr:row>
      <xdr:rowOff>96079</xdr:rowOff>
    </xdr:from>
    <xdr:to>
      <xdr:col>4</xdr:col>
      <xdr:colOff>302592</xdr:colOff>
      <xdr:row>64</xdr:row>
      <xdr:rowOff>98288</xdr:rowOff>
    </xdr:to>
    <xdr:cxnSp macro="">
      <xdr:nvCxnSpPr>
        <xdr:cNvPr id="27" name="コネクタ: カギ線 26">
          <a:extLst>
            <a:ext uri="{FF2B5EF4-FFF2-40B4-BE49-F238E27FC236}">
              <a16:creationId xmlns:a16="http://schemas.microsoft.com/office/drawing/2014/main" id="{8978ECE2-0FE3-48D2-9761-04D07983661C}"/>
            </a:ext>
          </a:extLst>
        </xdr:cNvPr>
        <xdr:cNvCxnSpPr/>
      </xdr:nvCxnSpPr>
      <xdr:spPr>
        <a:xfrm>
          <a:off x="1040628" y="11076499"/>
          <a:ext cx="1509864" cy="169849"/>
        </a:xfrm>
        <a:prstGeom prst="bentConnector3">
          <a:avLst>
            <a:gd name="adj1" fmla="val 14155"/>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65</xdr:row>
      <xdr:rowOff>115958</xdr:rowOff>
    </xdr:from>
    <xdr:to>
      <xdr:col>4</xdr:col>
      <xdr:colOff>305905</xdr:colOff>
      <xdr:row>66</xdr:row>
      <xdr:rowOff>118166</xdr:rowOff>
    </xdr:to>
    <xdr:cxnSp macro="">
      <xdr:nvCxnSpPr>
        <xdr:cNvPr id="28" name="コネクタ: カギ線 27">
          <a:extLst>
            <a:ext uri="{FF2B5EF4-FFF2-40B4-BE49-F238E27FC236}">
              <a16:creationId xmlns:a16="http://schemas.microsoft.com/office/drawing/2014/main" id="{DF10D1AA-6022-4BA4-9A16-850354D39803}"/>
            </a:ext>
          </a:extLst>
        </xdr:cNvPr>
        <xdr:cNvCxnSpPr/>
      </xdr:nvCxnSpPr>
      <xdr:spPr>
        <a:xfrm>
          <a:off x="1043941" y="11431658"/>
          <a:ext cx="1509864" cy="169848"/>
        </a:xfrm>
        <a:prstGeom prst="bentConnector3">
          <a:avLst>
            <a:gd name="adj1" fmla="val 14155"/>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759793</xdr:colOff>
      <xdr:row>67</xdr:row>
      <xdr:rowOff>119270</xdr:rowOff>
    </xdr:from>
    <xdr:to>
      <xdr:col>4</xdr:col>
      <xdr:colOff>303697</xdr:colOff>
      <xdr:row>68</xdr:row>
      <xdr:rowOff>121479</xdr:rowOff>
    </xdr:to>
    <xdr:cxnSp macro="">
      <xdr:nvCxnSpPr>
        <xdr:cNvPr id="29" name="コネクタ: カギ線 28">
          <a:extLst>
            <a:ext uri="{FF2B5EF4-FFF2-40B4-BE49-F238E27FC236}">
              <a16:creationId xmlns:a16="http://schemas.microsoft.com/office/drawing/2014/main" id="{5F8C505D-5440-46BA-832B-CBC313C9574A}"/>
            </a:ext>
          </a:extLst>
        </xdr:cNvPr>
        <xdr:cNvCxnSpPr/>
      </xdr:nvCxnSpPr>
      <xdr:spPr>
        <a:xfrm>
          <a:off x="1041733" y="11770250"/>
          <a:ext cx="1509864" cy="169849"/>
        </a:xfrm>
        <a:prstGeom prst="bentConnector3">
          <a:avLst>
            <a:gd name="adj1" fmla="val 14155"/>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5522</xdr:colOff>
      <xdr:row>79</xdr:row>
      <xdr:rowOff>182217</xdr:rowOff>
    </xdr:from>
    <xdr:to>
      <xdr:col>7</xdr:col>
      <xdr:colOff>11044</xdr:colOff>
      <xdr:row>79</xdr:row>
      <xdr:rowOff>182217</xdr:rowOff>
    </xdr:to>
    <xdr:cxnSp macro="">
      <xdr:nvCxnSpPr>
        <xdr:cNvPr id="30" name="直線矢印コネクタ 29">
          <a:extLst>
            <a:ext uri="{FF2B5EF4-FFF2-40B4-BE49-F238E27FC236}">
              <a16:creationId xmlns:a16="http://schemas.microsoft.com/office/drawing/2014/main" id="{B1FFFAD0-B579-4927-AE6A-11B5E29402C6}"/>
            </a:ext>
          </a:extLst>
        </xdr:cNvPr>
        <xdr:cNvCxnSpPr/>
      </xdr:nvCxnSpPr>
      <xdr:spPr>
        <a:xfrm>
          <a:off x="3304982" y="14347797"/>
          <a:ext cx="295082" cy="0"/>
        </a:xfrm>
        <a:prstGeom prst="straightConnector1">
          <a:avLst/>
        </a:prstGeom>
        <a:ln>
          <a:solidFill>
            <a:schemeClr val="accent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485913</xdr:colOff>
      <xdr:row>52</xdr:row>
      <xdr:rowOff>82826</xdr:rowOff>
    </xdr:from>
    <xdr:to>
      <xdr:col>3</xdr:col>
      <xdr:colOff>5522</xdr:colOff>
      <xdr:row>52</xdr:row>
      <xdr:rowOff>88348</xdr:rowOff>
    </xdr:to>
    <xdr:cxnSp macro="">
      <xdr:nvCxnSpPr>
        <xdr:cNvPr id="31" name="直線矢印コネクタ 30">
          <a:extLst>
            <a:ext uri="{FF2B5EF4-FFF2-40B4-BE49-F238E27FC236}">
              <a16:creationId xmlns:a16="http://schemas.microsoft.com/office/drawing/2014/main" id="{388C9B2A-2148-4A05-B547-6CBF188BAD2D}"/>
            </a:ext>
          </a:extLst>
        </xdr:cNvPr>
        <xdr:cNvCxnSpPr/>
      </xdr:nvCxnSpPr>
      <xdr:spPr>
        <a:xfrm>
          <a:off x="767853" y="8944886"/>
          <a:ext cx="57116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478182</xdr:colOff>
      <xdr:row>52</xdr:row>
      <xdr:rowOff>257313</xdr:rowOff>
    </xdr:from>
    <xdr:to>
      <xdr:col>2</xdr:col>
      <xdr:colOff>284921</xdr:colOff>
      <xdr:row>52</xdr:row>
      <xdr:rowOff>262835</xdr:rowOff>
    </xdr:to>
    <xdr:cxnSp macro="">
      <xdr:nvCxnSpPr>
        <xdr:cNvPr id="32" name="直線矢印コネクタ 31">
          <a:extLst>
            <a:ext uri="{FF2B5EF4-FFF2-40B4-BE49-F238E27FC236}">
              <a16:creationId xmlns:a16="http://schemas.microsoft.com/office/drawing/2014/main" id="{5FBF3DA8-832C-4CE5-AA6B-583B65285101}"/>
            </a:ext>
          </a:extLst>
        </xdr:cNvPr>
        <xdr:cNvCxnSpPr/>
      </xdr:nvCxnSpPr>
      <xdr:spPr>
        <a:xfrm>
          <a:off x="760122" y="9119373"/>
          <a:ext cx="568739" cy="5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18406</xdr:colOff>
      <xdr:row>69</xdr:row>
      <xdr:rowOff>105833</xdr:rowOff>
    </xdr:from>
    <xdr:to>
      <xdr:col>8</xdr:col>
      <xdr:colOff>186129</xdr:colOff>
      <xdr:row>79</xdr:row>
      <xdr:rowOff>29863</xdr:rowOff>
    </xdr:to>
    <xdr:sp macro="" textlink="">
      <xdr:nvSpPr>
        <xdr:cNvPr id="33" name="正方形/長方形 32">
          <a:extLst>
            <a:ext uri="{FF2B5EF4-FFF2-40B4-BE49-F238E27FC236}">
              <a16:creationId xmlns:a16="http://schemas.microsoft.com/office/drawing/2014/main" id="{354A36D2-164F-4805-A9FB-9DF813EB25B9}"/>
            </a:ext>
          </a:extLst>
        </xdr:cNvPr>
        <xdr:cNvSpPr/>
      </xdr:nvSpPr>
      <xdr:spPr>
        <a:xfrm>
          <a:off x="3372863" y="11940761"/>
          <a:ext cx="1285875" cy="2183341"/>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133442</xdr:colOff>
      <xdr:row>69</xdr:row>
      <xdr:rowOff>151848</xdr:rowOff>
    </xdr:from>
    <xdr:to>
      <xdr:col>8</xdr:col>
      <xdr:colOff>48131</xdr:colOff>
      <xdr:row>70</xdr:row>
      <xdr:rowOff>246546</xdr:rowOff>
    </xdr:to>
    <xdr:sp macro="" textlink="">
      <xdr:nvSpPr>
        <xdr:cNvPr id="34" name="テキスト ボックス 33">
          <a:extLst>
            <a:ext uri="{FF2B5EF4-FFF2-40B4-BE49-F238E27FC236}">
              <a16:creationId xmlns:a16="http://schemas.microsoft.com/office/drawing/2014/main" id="{F570BA75-E050-476B-B0B9-5FB2889BC0E7}"/>
            </a:ext>
          </a:extLst>
        </xdr:cNvPr>
        <xdr:cNvSpPr txBox="1"/>
      </xdr:nvSpPr>
      <xdr:spPr>
        <a:xfrm>
          <a:off x="3487899" y="11986776"/>
          <a:ext cx="1032841"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主な環境負荷</a:t>
          </a:r>
        </a:p>
      </xdr:txBody>
    </xdr:sp>
    <xdr:clientData/>
  </xdr:twoCellAnchor>
  <xdr:twoCellAnchor>
    <xdr:from>
      <xdr:col>2</xdr:col>
      <xdr:colOff>110435</xdr:colOff>
      <xdr:row>70</xdr:row>
      <xdr:rowOff>184058</xdr:rowOff>
    </xdr:from>
    <xdr:to>
      <xdr:col>4</xdr:col>
      <xdr:colOff>163121</xdr:colOff>
      <xdr:row>80</xdr:row>
      <xdr:rowOff>152401</xdr:rowOff>
    </xdr:to>
    <xdr:sp macro="" textlink="">
      <xdr:nvSpPr>
        <xdr:cNvPr id="35" name="正方形/長方形 34">
          <a:extLst>
            <a:ext uri="{FF2B5EF4-FFF2-40B4-BE49-F238E27FC236}">
              <a16:creationId xmlns:a16="http://schemas.microsoft.com/office/drawing/2014/main" id="{3D565CEE-86F6-4D96-BCFA-7182EA07F140}"/>
            </a:ext>
          </a:extLst>
        </xdr:cNvPr>
        <xdr:cNvSpPr/>
      </xdr:nvSpPr>
      <xdr:spPr>
        <a:xfrm>
          <a:off x="1168768" y="12184638"/>
          <a:ext cx="1285875" cy="2480734"/>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0</xdr:colOff>
      <xdr:row>178</xdr:row>
      <xdr:rowOff>0</xdr:rowOff>
    </xdr:from>
    <xdr:to>
      <xdr:col>25</xdr:col>
      <xdr:colOff>0</xdr:colOff>
      <xdr:row>178</xdr:row>
      <xdr:rowOff>0</xdr:rowOff>
    </xdr:to>
    <xdr:sp macro="" textlink="">
      <xdr:nvSpPr>
        <xdr:cNvPr id="150357" name="Line 1">
          <a:extLst>
            <a:ext uri="{FF2B5EF4-FFF2-40B4-BE49-F238E27FC236}">
              <a16:creationId xmlns:a16="http://schemas.microsoft.com/office/drawing/2014/main" id="{00000000-0008-0000-0C00-0000554B0200}"/>
            </a:ext>
          </a:extLst>
        </xdr:cNvPr>
        <xdr:cNvSpPr>
          <a:spLocks noChangeShapeType="1"/>
        </xdr:cNvSpPr>
      </xdr:nvSpPr>
      <xdr:spPr bwMode="auto">
        <a:xfrm flipV="1">
          <a:off x="15716250" y="21783675"/>
          <a:ext cx="2428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178</xdr:row>
      <xdr:rowOff>0</xdr:rowOff>
    </xdr:from>
    <xdr:to>
      <xdr:col>25</xdr:col>
      <xdr:colOff>0</xdr:colOff>
      <xdr:row>178</xdr:row>
      <xdr:rowOff>0</xdr:rowOff>
    </xdr:to>
    <xdr:sp macro="" textlink="">
      <xdr:nvSpPr>
        <xdr:cNvPr id="150358" name="Line 2">
          <a:extLst>
            <a:ext uri="{FF2B5EF4-FFF2-40B4-BE49-F238E27FC236}">
              <a16:creationId xmlns:a16="http://schemas.microsoft.com/office/drawing/2014/main" id="{00000000-0008-0000-0C00-0000564B0200}"/>
            </a:ext>
          </a:extLst>
        </xdr:cNvPr>
        <xdr:cNvSpPr>
          <a:spLocks noChangeShapeType="1"/>
        </xdr:cNvSpPr>
      </xdr:nvSpPr>
      <xdr:spPr bwMode="auto">
        <a:xfrm flipV="1">
          <a:off x="15725775" y="21783675"/>
          <a:ext cx="2419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57150</xdr:colOff>
      <xdr:row>94</xdr:row>
      <xdr:rowOff>95250</xdr:rowOff>
    </xdr:from>
    <xdr:to>
      <xdr:col>16</xdr:col>
      <xdr:colOff>114300</xdr:colOff>
      <xdr:row>94</xdr:row>
      <xdr:rowOff>104775</xdr:rowOff>
    </xdr:to>
    <xdr:sp macro="" textlink="">
      <xdr:nvSpPr>
        <xdr:cNvPr id="150359" name="Line 3">
          <a:extLst>
            <a:ext uri="{FF2B5EF4-FFF2-40B4-BE49-F238E27FC236}">
              <a16:creationId xmlns:a16="http://schemas.microsoft.com/office/drawing/2014/main" id="{00000000-0008-0000-0C00-0000574B0200}"/>
            </a:ext>
          </a:extLst>
        </xdr:cNvPr>
        <xdr:cNvSpPr>
          <a:spLocks noChangeShapeType="1"/>
        </xdr:cNvSpPr>
      </xdr:nvSpPr>
      <xdr:spPr bwMode="auto">
        <a:xfrm flipV="1">
          <a:off x="11191875" y="7620000"/>
          <a:ext cx="571500" cy="952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228600</xdr:colOff>
      <xdr:row>104</xdr:row>
      <xdr:rowOff>0</xdr:rowOff>
    </xdr:from>
    <xdr:to>
      <xdr:col>9</xdr:col>
      <xdr:colOff>314325</xdr:colOff>
      <xdr:row>104</xdr:row>
      <xdr:rowOff>0</xdr:rowOff>
    </xdr:to>
    <xdr:sp macro="" textlink="">
      <xdr:nvSpPr>
        <xdr:cNvPr id="5" name="AutoShape 16">
          <a:extLst>
            <a:ext uri="{FF2B5EF4-FFF2-40B4-BE49-F238E27FC236}">
              <a16:creationId xmlns:a16="http://schemas.microsoft.com/office/drawing/2014/main" id="{00000000-0008-0000-0C00-000005000000}"/>
            </a:ext>
          </a:extLst>
        </xdr:cNvPr>
        <xdr:cNvSpPr>
          <a:spLocks noChangeArrowheads="1"/>
        </xdr:cNvSpPr>
      </xdr:nvSpPr>
      <xdr:spPr bwMode="auto">
        <a:xfrm>
          <a:off x="7248525" y="8191500"/>
          <a:ext cx="1114425" cy="0"/>
        </a:xfrm>
        <a:prstGeom prst="wedgeRoundRectCallout">
          <a:avLst>
            <a:gd name="adj1" fmla="val 68000"/>
            <a:gd name="adj2" fmla="val 10380"/>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運用開始の線を入れる</a:t>
          </a:r>
        </a:p>
        <a:p>
          <a:pPr algn="l" rtl="0">
            <a:defRPr sz="1000"/>
          </a:pPr>
          <a:r>
            <a:rPr lang="ja-JP" altLang="en-US" sz="1100" b="0" i="0" u="none" strike="noStrike" baseline="0">
              <a:solidFill>
                <a:srgbClr val="FF0000"/>
              </a:solidFill>
              <a:latin typeface="ＭＳ Ｐゴシック"/>
              <a:ea typeface="ＭＳ Ｐゴシック"/>
            </a:rPr>
            <a:t>クリックして移動</a:t>
          </a:r>
        </a:p>
      </xdr:txBody>
    </xdr:sp>
    <xdr:clientData/>
  </xdr:twoCellAnchor>
  <xdr:twoCellAnchor>
    <xdr:from>
      <xdr:col>18</xdr:col>
      <xdr:colOff>361950</xdr:colOff>
      <xdr:row>1</xdr:row>
      <xdr:rowOff>0</xdr:rowOff>
    </xdr:from>
    <xdr:to>
      <xdr:col>21</xdr:col>
      <xdr:colOff>1362075</xdr:colOff>
      <xdr:row>4</xdr:row>
      <xdr:rowOff>171450</xdr:rowOff>
    </xdr:to>
    <xdr:sp macro="" textlink="">
      <xdr:nvSpPr>
        <xdr:cNvPr id="7" name="WordArt 29">
          <a:extLst>
            <a:ext uri="{FF2B5EF4-FFF2-40B4-BE49-F238E27FC236}">
              <a16:creationId xmlns:a16="http://schemas.microsoft.com/office/drawing/2014/main" id="{00000000-0008-0000-0C00-000007000000}"/>
            </a:ext>
          </a:extLst>
        </xdr:cNvPr>
        <xdr:cNvSpPr>
          <a:spLocks noChangeArrowheads="1" noChangeShapeType="1" noTextEdit="1"/>
        </xdr:cNvSpPr>
      </xdr:nvSpPr>
      <xdr:spPr bwMode="auto">
        <a:xfrm>
          <a:off x="13039725" y="0"/>
          <a:ext cx="2019300" cy="1000125"/>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12"/>
              </a:solidFill>
              <a:effectLst/>
              <a:latin typeface="ＭＳ Ｐゴシック"/>
              <a:ea typeface="ＭＳ Ｐゴシック"/>
            </a:rPr>
            <a:t>サンプル</a:t>
          </a:r>
        </a:p>
      </xdr:txBody>
    </xdr:sp>
    <xdr:clientData/>
  </xdr:twoCellAnchor>
  <xdr:twoCellAnchor>
    <xdr:from>
      <xdr:col>9</xdr:col>
      <xdr:colOff>276225</xdr:colOff>
      <xdr:row>6</xdr:row>
      <xdr:rowOff>114300</xdr:rowOff>
    </xdr:from>
    <xdr:to>
      <xdr:col>13</xdr:col>
      <xdr:colOff>0</xdr:colOff>
      <xdr:row>6</xdr:row>
      <xdr:rowOff>114300</xdr:rowOff>
    </xdr:to>
    <xdr:cxnSp macro="">
      <xdr:nvCxnSpPr>
        <xdr:cNvPr id="10" name="直線矢印コネクタ 9">
          <a:extLst>
            <a:ext uri="{FF2B5EF4-FFF2-40B4-BE49-F238E27FC236}">
              <a16:creationId xmlns:a16="http://schemas.microsoft.com/office/drawing/2014/main" id="{00000000-0008-0000-0C00-00000A000000}"/>
            </a:ext>
          </a:extLst>
        </xdr:cNvPr>
        <xdr:cNvCxnSpPr/>
      </xdr:nvCxnSpPr>
      <xdr:spPr>
        <a:xfrm>
          <a:off x="8324850" y="1657350"/>
          <a:ext cx="1781175"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6</xdr:row>
      <xdr:rowOff>123825</xdr:rowOff>
    </xdr:from>
    <xdr:to>
      <xdr:col>17</xdr:col>
      <xdr:colOff>247650</xdr:colOff>
      <xdr:row>6</xdr:row>
      <xdr:rowOff>123825</xdr:rowOff>
    </xdr:to>
    <xdr:cxnSp macro="">
      <xdr:nvCxnSpPr>
        <xdr:cNvPr id="11" name="直線矢印コネクタ 10">
          <a:extLst>
            <a:ext uri="{FF2B5EF4-FFF2-40B4-BE49-F238E27FC236}">
              <a16:creationId xmlns:a16="http://schemas.microsoft.com/office/drawing/2014/main" id="{00000000-0008-0000-0C00-00000B000000}"/>
            </a:ext>
          </a:extLst>
        </xdr:cNvPr>
        <xdr:cNvCxnSpPr/>
      </xdr:nvCxnSpPr>
      <xdr:spPr>
        <a:xfrm>
          <a:off x="10629900" y="1666875"/>
          <a:ext cx="1781175"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519545</xdr:colOff>
      <xdr:row>156</xdr:row>
      <xdr:rowOff>0</xdr:rowOff>
    </xdr:from>
    <xdr:to>
      <xdr:col>3</xdr:col>
      <xdr:colOff>519545</xdr:colOff>
      <xdr:row>157</xdr:row>
      <xdr:rowOff>164522</xdr:rowOff>
    </xdr:to>
    <xdr:cxnSp macro="">
      <xdr:nvCxnSpPr>
        <xdr:cNvPr id="12" name="直線矢印コネクタ 11">
          <a:extLst>
            <a:ext uri="{FF2B5EF4-FFF2-40B4-BE49-F238E27FC236}">
              <a16:creationId xmlns:a16="http://schemas.microsoft.com/office/drawing/2014/main" id="{165B7ED7-594F-4E39-BB9F-24876F47A24C}"/>
            </a:ext>
          </a:extLst>
        </xdr:cNvPr>
        <xdr:cNvCxnSpPr/>
      </xdr:nvCxnSpPr>
      <xdr:spPr>
        <a:xfrm>
          <a:off x="2005445" y="21221700"/>
          <a:ext cx="0" cy="335972"/>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112568</xdr:colOff>
      <xdr:row>157</xdr:row>
      <xdr:rowOff>60613</xdr:rowOff>
    </xdr:from>
    <xdr:to>
      <xdr:col>4</xdr:col>
      <xdr:colOff>831272</xdr:colOff>
      <xdr:row>158</xdr:row>
      <xdr:rowOff>147204</xdr:rowOff>
    </xdr:to>
    <xdr:sp macro="" textlink="">
      <xdr:nvSpPr>
        <xdr:cNvPr id="13" name="吹き出し: 角を丸めた四角形 12">
          <a:extLst>
            <a:ext uri="{FF2B5EF4-FFF2-40B4-BE49-F238E27FC236}">
              <a16:creationId xmlns:a16="http://schemas.microsoft.com/office/drawing/2014/main" id="{5ABD97B6-6854-4617-BD56-BDBA361C5AA9}"/>
            </a:ext>
          </a:extLst>
        </xdr:cNvPr>
        <xdr:cNvSpPr/>
      </xdr:nvSpPr>
      <xdr:spPr>
        <a:xfrm>
          <a:off x="2189018" y="21453763"/>
          <a:ext cx="718704" cy="296141"/>
        </a:xfrm>
        <a:prstGeom prst="wedgeRoundRectCallout">
          <a:avLst>
            <a:gd name="adj1" fmla="val -67821"/>
            <a:gd name="adj2" fmla="val -55147"/>
            <a:gd name="adj3" fmla="val 16667"/>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どちらか</a:t>
          </a:r>
        </a:p>
      </xdr:txBody>
    </xdr:sp>
    <xdr:clientData/>
  </xdr:twoCellAnchor>
  <xdr:twoCellAnchor>
    <xdr:from>
      <xdr:col>1</xdr:col>
      <xdr:colOff>323850</xdr:colOff>
      <xdr:row>27</xdr:row>
      <xdr:rowOff>104776</xdr:rowOff>
    </xdr:from>
    <xdr:to>
      <xdr:col>4</xdr:col>
      <xdr:colOff>276225</xdr:colOff>
      <xdr:row>31</xdr:row>
      <xdr:rowOff>104776</xdr:rowOff>
    </xdr:to>
    <xdr:sp macro="" textlink="">
      <xdr:nvSpPr>
        <xdr:cNvPr id="3" name="吹き出し: 線 2">
          <a:extLst>
            <a:ext uri="{FF2B5EF4-FFF2-40B4-BE49-F238E27FC236}">
              <a16:creationId xmlns:a16="http://schemas.microsoft.com/office/drawing/2014/main" id="{6ABF4D64-794C-4763-A48D-8CFA69F4F2D9}"/>
            </a:ext>
          </a:extLst>
        </xdr:cNvPr>
        <xdr:cNvSpPr/>
      </xdr:nvSpPr>
      <xdr:spPr>
        <a:xfrm>
          <a:off x="561975" y="5267326"/>
          <a:ext cx="1790700" cy="685800"/>
        </a:xfrm>
        <a:prstGeom prst="borderCallout1">
          <a:avLst>
            <a:gd name="adj1" fmla="val -1571"/>
            <a:gd name="adj2" fmla="val 53673"/>
            <a:gd name="adj3" fmla="val -19596"/>
            <a:gd name="adj4" fmla="val 54044"/>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必要に応じて使用</a:t>
          </a:r>
          <a:endParaRPr kumimoji="1" lang="en-US" altLang="ja-JP" sz="1100">
            <a:solidFill>
              <a:sysClr val="windowText" lastClr="000000"/>
            </a:solidFill>
          </a:endParaRPr>
        </a:p>
        <a:p>
          <a:pPr algn="l"/>
          <a:r>
            <a:rPr kumimoji="1" lang="ja-JP" altLang="en-US" sz="1100">
              <a:solidFill>
                <a:sysClr val="windowText" lastClr="000000"/>
              </a:solidFill>
            </a:rPr>
            <a:t>（使用しない場合は白文字で見えあないようにする）</a:t>
          </a:r>
        </a:p>
      </xdr:txBody>
    </xdr:sp>
    <xdr:clientData/>
  </xdr:twoCellAnchor>
  <xdr:twoCellAnchor>
    <xdr:from>
      <xdr:col>5</xdr:col>
      <xdr:colOff>914401</xdr:colOff>
      <xdr:row>6</xdr:row>
      <xdr:rowOff>38100</xdr:rowOff>
    </xdr:from>
    <xdr:to>
      <xdr:col>5</xdr:col>
      <xdr:colOff>2819401</xdr:colOff>
      <xdr:row>14</xdr:row>
      <xdr:rowOff>19050</xdr:rowOff>
    </xdr:to>
    <xdr:sp macro="" textlink="">
      <xdr:nvSpPr>
        <xdr:cNvPr id="2" name="吹き出し: 線 1">
          <a:extLst>
            <a:ext uri="{FF2B5EF4-FFF2-40B4-BE49-F238E27FC236}">
              <a16:creationId xmlns:a16="http://schemas.microsoft.com/office/drawing/2014/main" id="{9875C9EE-DDAD-4767-9C36-DB1C49C681CD}"/>
            </a:ext>
          </a:extLst>
        </xdr:cNvPr>
        <xdr:cNvSpPr/>
      </xdr:nvSpPr>
      <xdr:spPr>
        <a:xfrm>
          <a:off x="3829051" y="1581150"/>
          <a:ext cx="1905000" cy="1371600"/>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・照明、空調、</a:t>
          </a:r>
          <a:r>
            <a:rPr kumimoji="1" lang="en-US" altLang="ja-JP" sz="1100">
              <a:solidFill>
                <a:srgbClr val="FF0000"/>
              </a:solidFill>
            </a:rPr>
            <a:t>OA</a:t>
          </a:r>
          <a:r>
            <a:rPr kumimoji="1" lang="ja-JP" altLang="en-US" sz="1100">
              <a:solidFill>
                <a:srgbClr val="FF0000"/>
              </a:solidFill>
            </a:rPr>
            <a:t>機器、生産設備、空圧機等の省エネ</a:t>
          </a:r>
          <a:endParaRPr kumimoji="1" lang="en-US" altLang="ja-JP" sz="1100">
            <a:solidFill>
              <a:srgbClr val="FF0000"/>
            </a:solidFill>
          </a:endParaRPr>
        </a:p>
        <a:p>
          <a:pPr algn="l"/>
          <a:r>
            <a:rPr kumimoji="1" lang="ja-JP" altLang="en-US" sz="1100">
              <a:solidFill>
                <a:srgbClr val="FF0000"/>
              </a:solidFill>
            </a:rPr>
            <a:t>・業務や作業改善による時間短縮での省エネ</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CO2</a:t>
          </a:r>
          <a:r>
            <a:rPr kumimoji="1" lang="ja-JP" altLang="en-US" sz="1100">
              <a:solidFill>
                <a:srgbClr val="FF0000"/>
              </a:solidFill>
            </a:rPr>
            <a:t>排出係数の少ない電力への切替</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5</xdr:col>
      <xdr:colOff>904876</xdr:colOff>
      <xdr:row>18</xdr:row>
      <xdr:rowOff>9525</xdr:rowOff>
    </xdr:from>
    <xdr:to>
      <xdr:col>5</xdr:col>
      <xdr:colOff>2809876</xdr:colOff>
      <xdr:row>24</xdr:row>
      <xdr:rowOff>104775</xdr:rowOff>
    </xdr:to>
    <xdr:sp macro="" textlink="">
      <xdr:nvSpPr>
        <xdr:cNvPr id="4" name="吹き出し: 線 3">
          <a:extLst>
            <a:ext uri="{FF2B5EF4-FFF2-40B4-BE49-F238E27FC236}">
              <a16:creationId xmlns:a16="http://schemas.microsoft.com/office/drawing/2014/main" id="{A9F23CC0-296A-4960-B87D-15037EE8B007}"/>
            </a:ext>
          </a:extLst>
        </xdr:cNvPr>
        <xdr:cNvSpPr/>
      </xdr:nvSpPr>
      <xdr:spPr>
        <a:xfrm>
          <a:off x="3819526" y="3629025"/>
          <a:ext cx="1905000" cy="1123950"/>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・生産工程の短縮</a:t>
          </a:r>
        </a:p>
        <a:p>
          <a:pPr algn="l"/>
          <a:r>
            <a:rPr kumimoji="1" lang="ja-JP" altLang="en-US" sz="1100">
              <a:solidFill>
                <a:srgbClr val="FF0000"/>
              </a:solidFill>
            </a:rPr>
            <a:t>・更新時・購入時はトップランナー製品を選択</a:t>
          </a:r>
        </a:p>
        <a:p>
          <a:pPr algn="l"/>
          <a:r>
            <a:rPr kumimoji="1" lang="ja-JP" altLang="en-US" sz="1100">
              <a:solidFill>
                <a:srgbClr val="FF0000"/>
              </a:solidFill>
            </a:rPr>
            <a:t>・再エネ電力の採用</a:t>
          </a:r>
        </a:p>
        <a:p>
          <a:pPr algn="l"/>
          <a:r>
            <a:rPr kumimoji="1" lang="ja-JP" altLang="en-US" sz="1100">
              <a:solidFill>
                <a:srgbClr val="FF0000"/>
              </a:solidFill>
            </a:rPr>
            <a:t>・太陽光パネルの設置</a:t>
          </a:r>
        </a:p>
      </xdr:txBody>
    </xdr:sp>
    <xdr:clientData/>
  </xdr:twoCellAnchor>
  <xdr:twoCellAnchor>
    <xdr:from>
      <xdr:col>5</xdr:col>
      <xdr:colOff>981076</xdr:colOff>
      <xdr:row>43</xdr:row>
      <xdr:rowOff>38100</xdr:rowOff>
    </xdr:from>
    <xdr:to>
      <xdr:col>5</xdr:col>
      <xdr:colOff>2886076</xdr:colOff>
      <xdr:row>51</xdr:row>
      <xdr:rowOff>76200</xdr:rowOff>
    </xdr:to>
    <xdr:sp macro="" textlink="">
      <xdr:nvSpPr>
        <xdr:cNvPr id="6" name="吹き出し: 線 5">
          <a:extLst>
            <a:ext uri="{FF2B5EF4-FFF2-40B4-BE49-F238E27FC236}">
              <a16:creationId xmlns:a16="http://schemas.microsoft.com/office/drawing/2014/main" id="{A8CA4297-68F0-49D8-8B66-44C545BA7984}"/>
            </a:ext>
          </a:extLst>
        </xdr:cNvPr>
        <xdr:cNvSpPr/>
      </xdr:nvSpPr>
      <xdr:spPr>
        <a:xfrm>
          <a:off x="3895726" y="7943850"/>
          <a:ext cx="1905000" cy="1428750"/>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・ボイラ・加熱炉の空気比の適正化</a:t>
          </a:r>
        </a:p>
        <a:p>
          <a:pPr algn="l"/>
          <a:r>
            <a:rPr kumimoji="1" lang="ja-JP" altLang="en-US" sz="1100">
              <a:solidFill>
                <a:srgbClr val="FF0000"/>
              </a:solidFill>
            </a:rPr>
            <a:t>・蒸気・温水配管の保温修理</a:t>
          </a:r>
        </a:p>
        <a:p>
          <a:pPr algn="l"/>
          <a:r>
            <a:rPr kumimoji="1" lang="ja-JP" altLang="en-US" sz="1100">
              <a:solidFill>
                <a:srgbClr val="FF0000"/>
              </a:solidFill>
            </a:rPr>
            <a:t>・温水温度の適正化</a:t>
          </a:r>
        </a:p>
        <a:p>
          <a:pPr algn="l"/>
          <a:r>
            <a:rPr kumimoji="1" lang="ja-JP" altLang="en-US" sz="1100">
              <a:solidFill>
                <a:srgbClr val="FF0000"/>
              </a:solidFill>
            </a:rPr>
            <a:t>・温水洗浄方法の見直し</a:t>
          </a:r>
        </a:p>
      </xdr:txBody>
    </xdr:sp>
    <xdr:clientData/>
  </xdr:twoCellAnchor>
  <xdr:twoCellAnchor>
    <xdr:from>
      <xdr:col>5</xdr:col>
      <xdr:colOff>904876</xdr:colOff>
      <xdr:row>52</xdr:row>
      <xdr:rowOff>133349</xdr:rowOff>
    </xdr:from>
    <xdr:to>
      <xdr:col>5</xdr:col>
      <xdr:colOff>2809876</xdr:colOff>
      <xdr:row>57</xdr:row>
      <xdr:rowOff>104774</xdr:rowOff>
    </xdr:to>
    <xdr:sp macro="" textlink="">
      <xdr:nvSpPr>
        <xdr:cNvPr id="8" name="吹き出し: 線 7">
          <a:extLst>
            <a:ext uri="{FF2B5EF4-FFF2-40B4-BE49-F238E27FC236}">
              <a16:creationId xmlns:a16="http://schemas.microsoft.com/office/drawing/2014/main" id="{28661839-5C78-4A25-B940-AFA51716D5B7}"/>
            </a:ext>
          </a:extLst>
        </xdr:cNvPr>
        <xdr:cNvSpPr/>
      </xdr:nvSpPr>
      <xdr:spPr>
        <a:xfrm>
          <a:off x="3819526" y="9601199"/>
          <a:ext cx="1905000" cy="828675"/>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・生産工程の短縮</a:t>
          </a:r>
        </a:p>
        <a:p>
          <a:pPr algn="l"/>
          <a:r>
            <a:rPr kumimoji="1" lang="ja-JP" altLang="en-US" sz="1100">
              <a:solidFill>
                <a:srgbClr val="FF0000"/>
              </a:solidFill>
            </a:rPr>
            <a:t>・高効率ボイラへの更新</a:t>
          </a:r>
        </a:p>
        <a:p>
          <a:pPr algn="l"/>
          <a:r>
            <a:rPr kumimoji="1" lang="ja-JP" altLang="en-US" sz="1100">
              <a:solidFill>
                <a:srgbClr val="FF0000"/>
              </a:solidFill>
            </a:rPr>
            <a:t>・エネルギー転換</a:t>
          </a:r>
        </a:p>
      </xdr:txBody>
    </xdr:sp>
    <xdr:clientData/>
  </xdr:twoCellAnchor>
  <xdr:twoCellAnchor>
    <xdr:from>
      <xdr:col>5</xdr:col>
      <xdr:colOff>952501</xdr:colOff>
      <xdr:row>66</xdr:row>
      <xdr:rowOff>123824</xdr:rowOff>
    </xdr:from>
    <xdr:to>
      <xdr:col>5</xdr:col>
      <xdr:colOff>2857501</xdr:colOff>
      <xdr:row>70</xdr:row>
      <xdr:rowOff>152399</xdr:rowOff>
    </xdr:to>
    <xdr:sp macro="" textlink="">
      <xdr:nvSpPr>
        <xdr:cNvPr id="9" name="吹き出し: 線 8">
          <a:extLst>
            <a:ext uri="{FF2B5EF4-FFF2-40B4-BE49-F238E27FC236}">
              <a16:creationId xmlns:a16="http://schemas.microsoft.com/office/drawing/2014/main" id="{12BC81D4-887E-4837-8540-EC6807C4A359}"/>
            </a:ext>
          </a:extLst>
        </xdr:cNvPr>
        <xdr:cNvSpPr/>
      </xdr:nvSpPr>
      <xdr:spPr>
        <a:xfrm>
          <a:off x="3867151" y="10610849"/>
          <a:ext cx="1905000" cy="828675"/>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・エコドライブの浸透</a:t>
          </a:r>
        </a:p>
        <a:p>
          <a:pPr algn="l"/>
          <a:r>
            <a:rPr kumimoji="1" lang="ja-JP" altLang="en-US" sz="1100">
              <a:solidFill>
                <a:srgbClr val="FF0000"/>
              </a:solidFill>
            </a:rPr>
            <a:t>・効率的なルートで配送</a:t>
          </a:r>
        </a:p>
        <a:p>
          <a:pPr algn="l"/>
          <a:r>
            <a:rPr kumimoji="1" lang="ja-JP" altLang="en-US" sz="1100">
              <a:solidFill>
                <a:srgbClr val="FF0000"/>
              </a:solidFill>
            </a:rPr>
            <a:t>・エリア別営業活動の見直し</a:t>
          </a:r>
        </a:p>
      </xdr:txBody>
    </xdr:sp>
    <xdr:clientData/>
  </xdr:twoCellAnchor>
  <xdr:twoCellAnchor>
    <xdr:from>
      <xdr:col>5</xdr:col>
      <xdr:colOff>781051</xdr:colOff>
      <xdr:row>75</xdr:row>
      <xdr:rowOff>142874</xdr:rowOff>
    </xdr:from>
    <xdr:to>
      <xdr:col>5</xdr:col>
      <xdr:colOff>2686051</xdr:colOff>
      <xdr:row>80</xdr:row>
      <xdr:rowOff>114299</xdr:rowOff>
    </xdr:to>
    <xdr:sp macro="" textlink="">
      <xdr:nvSpPr>
        <xdr:cNvPr id="14" name="吹き出し: 線 13">
          <a:extLst>
            <a:ext uri="{FF2B5EF4-FFF2-40B4-BE49-F238E27FC236}">
              <a16:creationId xmlns:a16="http://schemas.microsoft.com/office/drawing/2014/main" id="{E8B05FAC-4B43-4097-9100-6317E75ED183}"/>
            </a:ext>
          </a:extLst>
        </xdr:cNvPr>
        <xdr:cNvSpPr/>
      </xdr:nvSpPr>
      <xdr:spPr>
        <a:xfrm>
          <a:off x="3695701" y="12287249"/>
          <a:ext cx="1905000" cy="828675"/>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・共同配送の実施</a:t>
          </a:r>
        </a:p>
        <a:p>
          <a:pPr algn="l"/>
          <a:r>
            <a:rPr kumimoji="1" lang="ja-JP" altLang="en-US" sz="1100">
              <a:solidFill>
                <a:srgbClr val="FF0000"/>
              </a:solidFill>
            </a:rPr>
            <a:t>・更新時に低燃費車を選択</a:t>
          </a:r>
        </a:p>
        <a:p>
          <a:pPr algn="l"/>
          <a:r>
            <a:rPr kumimoji="1" lang="ja-JP" altLang="en-US" sz="1100">
              <a:solidFill>
                <a:srgbClr val="FF0000"/>
              </a:solidFill>
            </a:rPr>
            <a:t>・電動車の採用</a:t>
          </a:r>
        </a:p>
      </xdr:txBody>
    </xdr:sp>
    <xdr:clientData/>
  </xdr:twoCellAnchor>
  <xdr:twoCellAnchor>
    <xdr:from>
      <xdr:col>5</xdr:col>
      <xdr:colOff>771525</xdr:colOff>
      <xdr:row>91</xdr:row>
      <xdr:rowOff>76199</xdr:rowOff>
    </xdr:from>
    <xdr:to>
      <xdr:col>5</xdr:col>
      <xdr:colOff>3019424</xdr:colOff>
      <xdr:row>97</xdr:row>
      <xdr:rowOff>142875</xdr:rowOff>
    </xdr:to>
    <xdr:sp macro="" textlink="">
      <xdr:nvSpPr>
        <xdr:cNvPr id="15" name="吹き出し: 線 14">
          <a:extLst>
            <a:ext uri="{FF2B5EF4-FFF2-40B4-BE49-F238E27FC236}">
              <a16:creationId xmlns:a16="http://schemas.microsoft.com/office/drawing/2014/main" id="{07B29B28-FE40-4139-82A8-88A1F0B91792}"/>
            </a:ext>
          </a:extLst>
        </xdr:cNvPr>
        <xdr:cNvSpPr/>
      </xdr:nvSpPr>
      <xdr:spPr>
        <a:xfrm>
          <a:off x="3686175" y="14792324"/>
          <a:ext cx="2247899" cy="1114426"/>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・分別の徹底</a:t>
          </a:r>
        </a:p>
        <a:p>
          <a:pPr algn="l"/>
          <a:r>
            <a:rPr kumimoji="1" lang="ja-JP" altLang="en-US" sz="1100">
              <a:solidFill>
                <a:srgbClr val="FF0000"/>
              </a:solidFill>
            </a:rPr>
            <a:t>・帳票見直しによる印刷物の削減</a:t>
          </a:r>
        </a:p>
        <a:p>
          <a:pPr algn="l"/>
          <a:r>
            <a:rPr kumimoji="1" lang="ja-JP" altLang="en-US" sz="1100">
              <a:solidFill>
                <a:srgbClr val="FF0000"/>
              </a:solidFill>
            </a:rPr>
            <a:t>・梱包材の再利用</a:t>
          </a:r>
        </a:p>
        <a:p>
          <a:pPr algn="l"/>
          <a:r>
            <a:rPr kumimoji="1" lang="ja-JP" altLang="en-US" sz="1100">
              <a:solidFill>
                <a:srgbClr val="FF0000"/>
              </a:solidFill>
            </a:rPr>
            <a:t>・持込ごみの見直し</a:t>
          </a:r>
        </a:p>
      </xdr:txBody>
    </xdr:sp>
    <xdr:clientData/>
  </xdr:twoCellAnchor>
  <xdr:twoCellAnchor>
    <xdr:from>
      <xdr:col>5</xdr:col>
      <xdr:colOff>914400</xdr:colOff>
      <xdr:row>99</xdr:row>
      <xdr:rowOff>161925</xdr:rowOff>
    </xdr:from>
    <xdr:to>
      <xdr:col>5</xdr:col>
      <xdr:colOff>2867025</xdr:colOff>
      <xdr:row>103</xdr:row>
      <xdr:rowOff>133350</xdr:rowOff>
    </xdr:to>
    <xdr:sp macro="" textlink="">
      <xdr:nvSpPr>
        <xdr:cNvPr id="16" name="吹き出し: 線 15">
          <a:extLst>
            <a:ext uri="{FF2B5EF4-FFF2-40B4-BE49-F238E27FC236}">
              <a16:creationId xmlns:a16="http://schemas.microsoft.com/office/drawing/2014/main" id="{FC14D1DA-AF52-4E4A-A415-0DF3CE8B970B}"/>
            </a:ext>
          </a:extLst>
        </xdr:cNvPr>
        <xdr:cNvSpPr/>
      </xdr:nvSpPr>
      <xdr:spPr>
        <a:xfrm>
          <a:off x="3829050" y="16268700"/>
          <a:ext cx="1952625" cy="657225"/>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・通い箱の採用</a:t>
          </a:r>
        </a:p>
        <a:p>
          <a:pPr algn="l"/>
          <a:r>
            <a:rPr kumimoji="1" lang="ja-JP" altLang="en-US" sz="1100">
              <a:solidFill>
                <a:srgbClr val="FF0000"/>
              </a:solidFill>
            </a:rPr>
            <a:t>・ペーパーレス化</a:t>
          </a:r>
        </a:p>
        <a:p>
          <a:pPr algn="l"/>
          <a:endParaRPr kumimoji="1" lang="ja-JP" altLang="en-US" sz="1100">
            <a:solidFill>
              <a:srgbClr val="FF0000"/>
            </a:solidFill>
          </a:endParaRPr>
        </a:p>
      </xdr:txBody>
    </xdr:sp>
    <xdr:clientData/>
  </xdr:twoCellAnchor>
  <xdr:twoCellAnchor>
    <xdr:from>
      <xdr:col>5</xdr:col>
      <xdr:colOff>647700</xdr:colOff>
      <xdr:row>104</xdr:row>
      <xdr:rowOff>47624</xdr:rowOff>
    </xdr:from>
    <xdr:to>
      <xdr:col>5</xdr:col>
      <xdr:colOff>2743200</xdr:colOff>
      <xdr:row>109</xdr:row>
      <xdr:rowOff>28574</xdr:rowOff>
    </xdr:to>
    <xdr:sp macro="" textlink="">
      <xdr:nvSpPr>
        <xdr:cNvPr id="17" name="吹き出し: 線 16">
          <a:extLst>
            <a:ext uri="{FF2B5EF4-FFF2-40B4-BE49-F238E27FC236}">
              <a16:creationId xmlns:a16="http://schemas.microsoft.com/office/drawing/2014/main" id="{A7786243-3C43-47EE-9F26-268ADA775FB6}"/>
            </a:ext>
          </a:extLst>
        </xdr:cNvPr>
        <xdr:cNvSpPr/>
      </xdr:nvSpPr>
      <xdr:spPr>
        <a:xfrm>
          <a:off x="3562350" y="17011649"/>
          <a:ext cx="2095500" cy="885825"/>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・作業ミスによる廃棄量の削減</a:t>
          </a:r>
        </a:p>
        <a:p>
          <a:pPr algn="l"/>
          <a:r>
            <a:rPr kumimoji="1" lang="ja-JP" altLang="en-US" sz="1100">
              <a:solidFill>
                <a:srgbClr val="FF0000"/>
              </a:solidFill>
            </a:rPr>
            <a:t>・素材別ボックスの設置</a:t>
          </a:r>
        </a:p>
        <a:p>
          <a:pPr algn="l"/>
          <a:r>
            <a:rPr kumimoji="1" lang="ja-JP" altLang="en-US" sz="1100">
              <a:solidFill>
                <a:srgbClr val="FF0000"/>
              </a:solidFill>
            </a:rPr>
            <a:t>・梱包材の見直し</a:t>
          </a:r>
        </a:p>
      </xdr:txBody>
    </xdr:sp>
    <xdr:clientData/>
  </xdr:twoCellAnchor>
  <xdr:twoCellAnchor>
    <xdr:from>
      <xdr:col>5</xdr:col>
      <xdr:colOff>904875</xdr:colOff>
      <xdr:row>131</xdr:row>
      <xdr:rowOff>76201</xdr:rowOff>
    </xdr:from>
    <xdr:to>
      <xdr:col>5</xdr:col>
      <xdr:colOff>2857500</xdr:colOff>
      <xdr:row>135</xdr:row>
      <xdr:rowOff>152401</xdr:rowOff>
    </xdr:to>
    <xdr:sp macro="" textlink="">
      <xdr:nvSpPr>
        <xdr:cNvPr id="18" name="吹き出し: 線 17">
          <a:extLst>
            <a:ext uri="{FF2B5EF4-FFF2-40B4-BE49-F238E27FC236}">
              <a16:creationId xmlns:a16="http://schemas.microsoft.com/office/drawing/2014/main" id="{FE371CD8-848A-46AD-A57C-F3B709703474}"/>
            </a:ext>
          </a:extLst>
        </xdr:cNvPr>
        <xdr:cNvSpPr/>
      </xdr:nvSpPr>
      <xdr:spPr>
        <a:xfrm>
          <a:off x="3819525" y="19316701"/>
          <a:ext cx="1952625" cy="819150"/>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・節水シールの貼り付け</a:t>
          </a:r>
          <a:endParaRPr kumimoji="1" lang="en-US" altLang="ja-JP" sz="1100">
            <a:solidFill>
              <a:srgbClr val="FF0000"/>
            </a:solidFill>
          </a:endParaRPr>
        </a:p>
        <a:p>
          <a:pPr algn="l"/>
          <a:r>
            <a:rPr kumimoji="1" lang="ja-JP" altLang="en-US" sz="1100">
              <a:solidFill>
                <a:srgbClr val="FF0000"/>
              </a:solidFill>
            </a:rPr>
            <a:t>・ポスター掲示</a:t>
          </a:r>
        </a:p>
        <a:p>
          <a:pPr algn="l"/>
          <a:r>
            <a:rPr kumimoji="1" lang="ja-JP" altLang="en-US" sz="1100">
              <a:solidFill>
                <a:srgbClr val="FF0000"/>
              </a:solidFill>
            </a:rPr>
            <a:t>・自動水栓取り付け</a:t>
          </a:r>
        </a:p>
      </xdr:txBody>
    </xdr:sp>
    <xdr:clientData/>
  </xdr:twoCellAnchor>
  <xdr:twoCellAnchor>
    <xdr:from>
      <xdr:col>5</xdr:col>
      <xdr:colOff>790575</xdr:colOff>
      <xdr:row>144</xdr:row>
      <xdr:rowOff>104775</xdr:rowOff>
    </xdr:from>
    <xdr:to>
      <xdr:col>5</xdr:col>
      <xdr:colOff>2838450</xdr:colOff>
      <xdr:row>151</xdr:row>
      <xdr:rowOff>66674</xdr:rowOff>
    </xdr:to>
    <xdr:sp macro="" textlink="">
      <xdr:nvSpPr>
        <xdr:cNvPr id="19" name="吹き出し: 線 18">
          <a:extLst>
            <a:ext uri="{FF2B5EF4-FFF2-40B4-BE49-F238E27FC236}">
              <a16:creationId xmlns:a16="http://schemas.microsoft.com/office/drawing/2014/main" id="{B9BCE8AE-C138-4653-BF2F-8766D70C9E9F}"/>
            </a:ext>
          </a:extLst>
        </xdr:cNvPr>
        <xdr:cNvSpPr/>
      </xdr:nvSpPr>
      <xdr:spPr>
        <a:xfrm>
          <a:off x="3705225" y="21631275"/>
          <a:ext cx="2047875" cy="1200149"/>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・有害性物質の表示の徹底</a:t>
          </a:r>
        </a:p>
        <a:p>
          <a:pPr algn="l"/>
          <a:r>
            <a:rPr kumimoji="1" lang="ja-JP" altLang="en-US" sz="1100">
              <a:solidFill>
                <a:srgbClr val="FF0000"/>
              </a:solidFill>
            </a:rPr>
            <a:t>・容器の蓋の徹底</a:t>
          </a:r>
        </a:p>
        <a:p>
          <a:pPr algn="l"/>
          <a:r>
            <a:rPr kumimoji="1" lang="ja-JP" altLang="en-US" sz="1100">
              <a:solidFill>
                <a:srgbClr val="FF0000"/>
              </a:solidFill>
            </a:rPr>
            <a:t>・作業ミスによる使用量増加の抑制</a:t>
          </a:r>
        </a:p>
        <a:p>
          <a:pPr algn="l"/>
          <a:r>
            <a:rPr kumimoji="1" lang="ja-JP" altLang="en-US" sz="1100">
              <a:solidFill>
                <a:srgbClr val="FF0000"/>
              </a:solidFill>
            </a:rPr>
            <a:t>・代替物質の検討</a:t>
          </a:r>
        </a:p>
        <a:p>
          <a:pPr algn="l"/>
          <a:endParaRPr kumimoji="1" lang="ja-JP" altLang="en-US" sz="1100">
            <a:solidFill>
              <a:srgbClr val="FF0000"/>
            </a:solidFill>
          </a:endParaRPr>
        </a:p>
      </xdr:txBody>
    </xdr:sp>
    <xdr:clientData/>
  </xdr:twoCellAnchor>
  <xdr:twoCellAnchor>
    <xdr:from>
      <xdr:col>5</xdr:col>
      <xdr:colOff>657225</xdr:colOff>
      <xdr:row>166</xdr:row>
      <xdr:rowOff>47624</xdr:rowOff>
    </xdr:from>
    <xdr:to>
      <xdr:col>6</xdr:col>
      <xdr:colOff>523875</xdr:colOff>
      <xdr:row>171</xdr:row>
      <xdr:rowOff>161925</xdr:rowOff>
    </xdr:to>
    <xdr:sp macro="" textlink="">
      <xdr:nvSpPr>
        <xdr:cNvPr id="20" name="吹き出し: 線 19">
          <a:extLst>
            <a:ext uri="{FF2B5EF4-FFF2-40B4-BE49-F238E27FC236}">
              <a16:creationId xmlns:a16="http://schemas.microsoft.com/office/drawing/2014/main" id="{21CD5997-C3A4-477F-8CA4-266295AADBF1}"/>
            </a:ext>
          </a:extLst>
        </xdr:cNvPr>
        <xdr:cNvSpPr/>
      </xdr:nvSpPr>
      <xdr:spPr>
        <a:xfrm>
          <a:off x="3571875" y="26003249"/>
          <a:ext cx="2924175" cy="1047751"/>
        </a:xfrm>
        <a:prstGeom prst="borderCallout1">
          <a:avLst>
            <a:gd name="adj1" fmla="val 49515"/>
            <a:gd name="adj2" fmla="val 512"/>
            <a:gd name="adj3" fmla="val 45263"/>
            <a:gd name="adj4" fmla="val -961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・工事の効率化</a:t>
          </a:r>
        </a:p>
        <a:p>
          <a:pPr algn="l"/>
          <a:r>
            <a:rPr kumimoji="1" lang="ja-JP" altLang="en-US" sz="1100">
              <a:solidFill>
                <a:srgbClr val="FF0000"/>
              </a:solidFill>
            </a:rPr>
            <a:t>・作業ミスの防止</a:t>
          </a:r>
        </a:p>
        <a:p>
          <a:pPr algn="l"/>
          <a:r>
            <a:rPr kumimoji="1" lang="ja-JP" altLang="en-US" sz="1100">
              <a:solidFill>
                <a:srgbClr val="FF0000"/>
              </a:solidFill>
            </a:rPr>
            <a:t>・顧客クレーム削減</a:t>
          </a:r>
        </a:p>
        <a:p>
          <a:pPr algn="l"/>
          <a:r>
            <a:rPr kumimoji="1" lang="ja-JP" altLang="en-US" sz="1100">
              <a:solidFill>
                <a:srgbClr val="FF0000"/>
              </a:solidFill>
            </a:rPr>
            <a:t>・廃棄物の再資源化の推進（別項目で実施）</a:t>
          </a:r>
        </a:p>
      </xdr:txBody>
    </xdr:sp>
    <xdr:clientData/>
  </xdr:twoCellAnchor>
  <xdr:twoCellAnchor>
    <xdr:from>
      <xdr:col>5</xdr:col>
      <xdr:colOff>581025</xdr:colOff>
      <xdr:row>157</xdr:row>
      <xdr:rowOff>38100</xdr:rowOff>
    </xdr:from>
    <xdr:to>
      <xdr:col>5</xdr:col>
      <xdr:colOff>2819400</xdr:colOff>
      <xdr:row>166</xdr:row>
      <xdr:rowOff>0</xdr:rowOff>
    </xdr:to>
    <xdr:sp macro="" textlink="">
      <xdr:nvSpPr>
        <xdr:cNvPr id="21" name="吹き出し: 線 20">
          <a:extLst>
            <a:ext uri="{FF2B5EF4-FFF2-40B4-BE49-F238E27FC236}">
              <a16:creationId xmlns:a16="http://schemas.microsoft.com/office/drawing/2014/main" id="{9412CD8B-60F2-4558-B9B1-E20A3F51B516}"/>
            </a:ext>
          </a:extLst>
        </xdr:cNvPr>
        <xdr:cNvSpPr/>
      </xdr:nvSpPr>
      <xdr:spPr>
        <a:xfrm>
          <a:off x="3495675" y="24926925"/>
          <a:ext cx="2238375" cy="942975"/>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・リスクアセスメントの実施</a:t>
          </a:r>
        </a:p>
        <a:p>
          <a:pPr algn="l"/>
          <a:r>
            <a:rPr kumimoji="1" lang="ja-JP" altLang="en-US" sz="1100">
              <a:solidFill>
                <a:srgbClr val="FF0000"/>
              </a:solidFill>
            </a:rPr>
            <a:t>・有害性物質の表示の徹底</a:t>
          </a:r>
        </a:p>
        <a:p>
          <a:pPr algn="l"/>
          <a:r>
            <a:rPr kumimoji="1" lang="ja-JP" altLang="en-US" sz="1100">
              <a:solidFill>
                <a:srgbClr val="FF0000"/>
              </a:solidFill>
            </a:rPr>
            <a:t>・従業員教育</a:t>
          </a:r>
        </a:p>
        <a:p>
          <a:pPr algn="l"/>
          <a:r>
            <a:rPr kumimoji="1" lang="ja-JP" altLang="en-US" sz="1100">
              <a:solidFill>
                <a:srgbClr val="FF0000"/>
              </a:solidFill>
            </a:rPr>
            <a:t>・代替物質の検討</a:t>
          </a:r>
        </a:p>
      </xdr:txBody>
    </xdr:sp>
    <xdr:clientData/>
  </xdr:twoCellAnchor>
  <xdr:twoCellAnchor>
    <xdr:from>
      <xdr:col>5</xdr:col>
      <xdr:colOff>790575</xdr:colOff>
      <xdr:row>172</xdr:row>
      <xdr:rowOff>47625</xdr:rowOff>
    </xdr:from>
    <xdr:to>
      <xdr:col>6</xdr:col>
      <xdr:colOff>552450</xdr:colOff>
      <xdr:row>178</xdr:row>
      <xdr:rowOff>133350</xdr:rowOff>
    </xdr:to>
    <xdr:sp macro="" textlink="">
      <xdr:nvSpPr>
        <xdr:cNvPr id="22" name="吹き出し: 線 21">
          <a:extLst>
            <a:ext uri="{FF2B5EF4-FFF2-40B4-BE49-F238E27FC236}">
              <a16:creationId xmlns:a16="http://schemas.microsoft.com/office/drawing/2014/main" id="{D8BD76D7-7BA8-4053-9738-8BA8452C36CC}"/>
            </a:ext>
          </a:extLst>
        </xdr:cNvPr>
        <xdr:cNvSpPr/>
      </xdr:nvSpPr>
      <xdr:spPr>
        <a:xfrm>
          <a:off x="3705225" y="26936700"/>
          <a:ext cx="2819400" cy="1190625"/>
        </a:xfrm>
        <a:prstGeom prst="borderCallout1">
          <a:avLst>
            <a:gd name="adj1" fmla="val 49515"/>
            <a:gd name="adj2" fmla="val 512"/>
            <a:gd name="adj3" fmla="val 49303"/>
            <a:gd name="adj4" fmla="val -189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・技術の継承</a:t>
          </a:r>
        </a:p>
        <a:p>
          <a:pPr algn="l"/>
          <a:r>
            <a:rPr kumimoji="1" lang="ja-JP" altLang="en-US" sz="1100">
              <a:solidFill>
                <a:srgbClr val="FF0000"/>
              </a:solidFill>
            </a:rPr>
            <a:t>・企業</a:t>
          </a:r>
          <a:r>
            <a:rPr kumimoji="1" lang="en-US" altLang="ja-JP" sz="1100">
              <a:solidFill>
                <a:srgbClr val="FF0000"/>
              </a:solidFill>
            </a:rPr>
            <a:t>PR</a:t>
          </a:r>
          <a:r>
            <a:rPr kumimoji="1" lang="ja-JP" altLang="en-US" sz="1100">
              <a:solidFill>
                <a:srgbClr val="FF0000"/>
              </a:solidFill>
            </a:rPr>
            <a:t>による顧客獲得</a:t>
          </a:r>
        </a:p>
        <a:p>
          <a:pPr algn="l"/>
          <a:r>
            <a:rPr kumimoji="1" lang="ja-JP" altLang="en-US" sz="1100">
              <a:solidFill>
                <a:srgbClr val="FF0000"/>
              </a:solidFill>
            </a:rPr>
            <a:t>・事業拡大のための資金調達、人材確保</a:t>
          </a:r>
        </a:p>
        <a:p>
          <a:pPr algn="l"/>
          <a:r>
            <a:rPr kumimoji="1" lang="ja-JP" altLang="en-US" sz="1100">
              <a:solidFill>
                <a:srgbClr val="FF0000"/>
              </a:solidFill>
            </a:rPr>
            <a:t>・新技術導入</a:t>
          </a:r>
        </a:p>
        <a:p>
          <a:pPr algn="l"/>
          <a:r>
            <a:rPr kumimoji="1" lang="ja-JP" altLang="en-US" sz="1100">
              <a:solidFill>
                <a:srgbClr val="FF0000"/>
              </a:solidFill>
            </a:rPr>
            <a:t>・働き方改革</a:t>
          </a:r>
        </a:p>
        <a:p>
          <a:pPr algn="l"/>
          <a:endParaRPr kumimoji="1" lang="ja-JP" altLang="en-US" sz="1100">
            <a:solidFill>
              <a:srgbClr val="FF0000"/>
            </a:solidFill>
          </a:endParaRPr>
        </a:p>
      </xdr:txBody>
    </xdr:sp>
    <xdr:clientData/>
  </xdr:twoCellAnchor>
  <xdr:twoCellAnchor>
    <xdr:from>
      <xdr:col>5</xdr:col>
      <xdr:colOff>428624</xdr:colOff>
      <xdr:row>117</xdr:row>
      <xdr:rowOff>19050</xdr:rowOff>
    </xdr:from>
    <xdr:to>
      <xdr:col>5</xdr:col>
      <xdr:colOff>2990850</xdr:colOff>
      <xdr:row>123</xdr:row>
      <xdr:rowOff>104775</xdr:rowOff>
    </xdr:to>
    <xdr:sp macro="" textlink="">
      <xdr:nvSpPr>
        <xdr:cNvPr id="23" name="吹き出し: 線 22">
          <a:extLst>
            <a:ext uri="{FF2B5EF4-FFF2-40B4-BE49-F238E27FC236}">
              <a16:creationId xmlns:a16="http://schemas.microsoft.com/office/drawing/2014/main" id="{2EEDB04A-C83F-4B98-90A1-5EAE3F466670}"/>
            </a:ext>
          </a:extLst>
        </xdr:cNvPr>
        <xdr:cNvSpPr/>
      </xdr:nvSpPr>
      <xdr:spPr>
        <a:xfrm>
          <a:off x="3343274" y="17887950"/>
          <a:ext cx="2562226" cy="1181100"/>
        </a:xfrm>
        <a:prstGeom prst="borderCallout1">
          <a:avLst>
            <a:gd name="adj1" fmla="val 49515"/>
            <a:gd name="adj2" fmla="val 512"/>
            <a:gd name="adj3" fmla="val 49303"/>
            <a:gd name="adj4" fmla="val -484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（ヒント）</a:t>
          </a:r>
          <a:endParaRPr kumimoji="1" lang="en-US" altLang="ja-JP" sz="1100">
            <a:solidFill>
              <a:srgbClr val="FF0000"/>
            </a:solidFill>
          </a:endParaRPr>
        </a:p>
        <a:p>
          <a:pPr algn="l"/>
          <a:r>
            <a:rPr kumimoji="1" lang="ja-JP" altLang="en-US" sz="1100">
              <a:solidFill>
                <a:srgbClr val="FF0000"/>
              </a:solidFill>
            </a:rPr>
            <a:t>・分別の徹底</a:t>
          </a:r>
          <a:endParaRPr kumimoji="1" lang="en-US" altLang="ja-JP" sz="1100">
            <a:solidFill>
              <a:srgbClr val="FF0000"/>
            </a:solidFill>
          </a:endParaRPr>
        </a:p>
        <a:p>
          <a:pPr algn="l"/>
          <a:r>
            <a:rPr kumimoji="1" lang="ja-JP" altLang="en-US" sz="1100">
              <a:solidFill>
                <a:srgbClr val="FF0000"/>
              </a:solidFill>
            </a:rPr>
            <a:t>・プレ加工による工事現場での廃棄物発生の抑制</a:t>
          </a:r>
          <a:endParaRPr kumimoji="1" lang="en-US" altLang="ja-JP" sz="1100">
            <a:solidFill>
              <a:srgbClr val="FF0000"/>
            </a:solidFill>
          </a:endParaRPr>
        </a:p>
        <a:p>
          <a:pPr algn="l"/>
          <a:r>
            <a:rPr kumimoji="1" lang="ja-JP" altLang="en-US" sz="1100">
              <a:solidFill>
                <a:srgbClr val="FF0000"/>
              </a:solidFill>
            </a:rPr>
            <a:t>・ムダな資材の発生抑制</a:t>
          </a:r>
          <a:endParaRPr kumimoji="1" lang="en-US" altLang="ja-JP" sz="1100">
            <a:solidFill>
              <a:srgbClr val="FF0000"/>
            </a:solidFill>
          </a:endParaRPr>
        </a:p>
        <a:p>
          <a:pPr algn="l"/>
          <a:r>
            <a:rPr kumimoji="1" lang="ja-JP" altLang="en-US" sz="1100">
              <a:solidFill>
                <a:srgbClr val="FF0000"/>
              </a:solidFill>
            </a:rPr>
            <a:t>・解体方法の工夫</a:t>
          </a:r>
          <a:endParaRPr kumimoji="1" lang="en-US" altLang="ja-JP" sz="1100">
            <a:solidFill>
              <a:srgbClr val="FF0000"/>
            </a:solidFill>
          </a:endParaRPr>
        </a:p>
        <a:p>
          <a:pPr algn="l"/>
          <a:r>
            <a:rPr kumimoji="1" lang="ja-JP" altLang="en-US" sz="1100">
              <a:solidFill>
                <a:srgbClr val="FF0000"/>
              </a:solidFill>
            </a:rPr>
            <a:t>・</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99039</xdr:colOff>
      <xdr:row>5</xdr:row>
      <xdr:rowOff>92144</xdr:rowOff>
    </xdr:from>
    <xdr:ext cx="8302465" cy="992579"/>
    <xdr:sp macro="" textlink="">
      <xdr:nvSpPr>
        <xdr:cNvPr id="2" name="正方形/長方形 1">
          <a:extLst>
            <a:ext uri="{FF2B5EF4-FFF2-40B4-BE49-F238E27FC236}">
              <a16:creationId xmlns:a16="http://schemas.microsoft.com/office/drawing/2014/main" id="{8761AF6D-C184-43CE-954B-FBA6DE4D9932}"/>
            </a:ext>
          </a:extLst>
        </xdr:cNvPr>
        <xdr:cNvSpPr/>
      </xdr:nvSpPr>
      <xdr:spPr>
        <a:xfrm>
          <a:off x="1076939" y="917644"/>
          <a:ext cx="8302465" cy="992579"/>
        </a:xfrm>
        <a:prstGeom prst="rect">
          <a:avLst/>
        </a:prstGeom>
        <a:noFill/>
      </xdr:spPr>
      <xdr:txBody>
        <a:bodyPr wrap="none" lIns="91440" tIns="45720" rIns="91440" bIns="45720">
          <a:spAutoFit/>
        </a:bodyPr>
        <a:lstStyle/>
        <a:p>
          <a:pPr algn="ctr"/>
          <a:r>
            <a:rPr lang="ja-JP" altLang="en-US" sz="5400" b="0" cap="none" spc="0">
              <a:ln w="0"/>
              <a:solidFill>
                <a:schemeClr val="accent1"/>
              </a:solidFill>
              <a:effectLst>
                <a:outerShdw blurRad="38100" dist="25400" dir="5400000" algn="ctr" rotWithShape="0">
                  <a:srgbClr val="6E747A">
                    <a:alpha val="43000"/>
                  </a:srgbClr>
                </a:outerShdw>
              </a:effectLst>
            </a:rPr>
            <a:t>必要に応じてお使いください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38100</xdr:colOff>
      <xdr:row>2</xdr:row>
      <xdr:rowOff>142875</xdr:rowOff>
    </xdr:from>
    <xdr:to>
      <xdr:col>17</xdr:col>
      <xdr:colOff>140970</xdr:colOff>
      <xdr:row>5</xdr:row>
      <xdr:rowOff>17549</xdr:rowOff>
    </xdr:to>
    <xdr:sp macro="" textlink="">
      <xdr:nvSpPr>
        <xdr:cNvPr id="3" name="WordArt 1">
          <a:extLst>
            <a:ext uri="{FF2B5EF4-FFF2-40B4-BE49-F238E27FC236}">
              <a16:creationId xmlns:a16="http://schemas.microsoft.com/office/drawing/2014/main" id="{4927F61A-2511-48B9-A195-618474BCFAF0}"/>
            </a:ext>
          </a:extLst>
        </xdr:cNvPr>
        <xdr:cNvSpPr>
          <a:spLocks noChangeArrowheads="1" noChangeShapeType="1" noTextEdit="1"/>
        </xdr:cNvSpPr>
      </xdr:nvSpPr>
      <xdr:spPr bwMode="auto">
        <a:xfrm>
          <a:off x="5667375" y="485775"/>
          <a:ext cx="2388870" cy="665249"/>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kern="10" spc="0">
              <a:ln w="9525">
                <a:solidFill>
                  <a:srgbClr val="000000"/>
                </a:solidFill>
                <a:round/>
                <a:headEnd/>
                <a:tailEnd/>
              </a:ln>
              <a:solidFill>
                <a:srgbClr val="31F3EE"/>
              </a:solidFill>
              <a:effectLst/>
              <a:latin typeface="ＭＳ Ｐゴシック"/>
              <a:ea typeface="ＭＳ Ｐゴシック"/>
            </a:rPr>
            <a:t>環境経営計画書で代用</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1371600</xdr:colOff>
      <xdr:row>10</xdr:row>
      <xdr:rowOff>85725</xdr:rowOff>
    </xdr:from>
    <xdr:to>
      <xdr:col>10</xdr:col>
      <xdr:colOff>5715</xdr:colOff>
      <xdr:row>17</xdr:row>
      <xdr:rowOff>57150</xdr:rowOff>
    </xdr:to>
    <xdr:sp macro="" textlink="">
      <xdr:nvSpPr>
        <xdr:cNvPr id="3" name="WordArt 1">
          <a:extLst>
            <a:ext uri="{FF2B5EF4-FFF2-40B4-BE49-F238E27FC236}">
              <a16:creationId xmlns:a16="http://schemas.microsoft.com/office/drawing/2014/main" id="{CAF0675F-60A3-4FEA-97E2-F74EDC82B771}"/>
            </a:ext>
          </a:extLst>
        </xdr:cNvPr>
        <xdr:cNvSpPr>
          <a:spLocks noChangeArrowheads="1" noChangeShapeType="1" noTextEdit="1"/>
        </xdr:cNvSpPr>
      </xdr:nvSpPr>
      <xdr:spPr bwMode="auto">
        <a:xfrm>
          <a:off x="1885950" y="3190875"/>
          <a:ext cx="3206115" cy="1571625"/>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kern="10" spc="0">
              <a:ln w="9525">
                <a:solidFill>
                  <a:srgbClr val="000000"/>
                </a:solidFill>
                <a:round/>
                <a:headEnd/>
                <a:tailEnd/>
              </a:ln>
              <a:solidFill>
                <a:srgbClr val="31F3EE"/>
              </a:solidFill>
              <a:effectLst/>
              <a:latin typeface="ＭＳ Ｐゴシック"/>
              <a:ea typeface="ＭＳ Ｐゴシック"/>
            </a:rPr>
            <a:t>記録は要求されていない</a:t>
          </a:r>
          <a:endParaRPr lang="en-US" altLang="ja-JP" sz="3600" kern="10" spc="0">
            <a:ln w="9525">
              <a:solidFill>
                <a:srgbClr val="000000"/>
              </a:solidFill>
              <a:round/>
              <a:headEnd/>
              <a:tailEnd/>
            </a:ln>
            <a:solidFill>
              <a:srgbClr val="31F3EE"/>
            </a:solidFill>
            <a:effectLst/>
            <a:latin typeface="ＭＳ Ｐゴシック"/>
            <a:ea typeface="ＭＳ Ｐゴシック"/>
          </a:endParaRPr>
        </a:p>
        <a:p>
          <a:pPr algn="ctr" rtl="0">
            <a:buNone/>
          </a:pPr>
          <a:r>
            <a:rPr lang="ja-JP" altLang="en-US" sz="3600" kern="10" spc="0">
              <a:ln w="9525">
                <a:solidFill>
                  <a:srgbClr val="000000"/>
                </a:solidFill>
                <a:round/>
                <a:headEnd/>
                <a:tailEnd/>
              </a:ln>
              <a:solidFill>
                <a:srgbClr val="31F3EE"/>
              </a:solidFill>
              <a:effectLst/>
              <a:latin typeface="ＭＳ Ｐゴシック"/>
              <a:ea typeface="ＭＳ Ｐゴシック"/>
            </a:rPr>
            <a:t>重要な教育で使用を</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514350</xdr:colOff>
      <xdr:row>10</xdr:row>
      <xdr:rowOff>180975</xdr:rowOff>
    </xdr:from>
    <xdr:to>
      <xdr:col>5</xdr:col>
      <xdr:colOff>400049</xdr:colOff>
      <xdr:row>15</xdr:row>
      <xdr:rowOff>466725</xdr:rowOff>
    </xdr:to>
    <xdr:sp macro="" textlink="">
      <xdr:nvSpPr>
        <xdr:cNvPr id="5" name="WordArt 1">
          <a:extLst>
            <a:ext uri="{FF2B5EF4-FFF2-40B4-BE49-F238E27FC236}">
              <a16:creationId xmlns:a16="http://schemas.microsoft.com/office/drawing/2014/main" id="{633AA120-FE7A-4BC8-91F1-2F3091DAC4A7}"/>
            </a:ext>
          </a:extLst>
        </xdr:cNvPr>
        <xdr:cNvSpPr>
          <a:spLocks noChangeArrowheads="1" noChangeShapeType="1" noTextEdit="1"/>
        </xdr:cNvSpPr>
      </xdr:nvSpPr>
      <xdr:spPr bwMode="auto">
        <a:xfrm>
          <a:off x="514350" y="2562225"/>
          <a:ext cx="4600574" cy="205740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kern="10" spc="0">
              <a:ln w="9525">
                <a:solidFill>
                  <a:srgbClr val="000000"/>
                </a:solidFill>
                <a:round/>
                <a:headEnd/>
                <a:tailEnd/>
              </a:ln>
              <a:solidFill>
                <a:srgbClr val="31F3EE"/>
              </a:solidFill>
              <a:effectLst/>
              <a:latin typeface="ＭＳ Ｐゴシック"/>
              <a:ea typeface="ＭＳ Ｐゴシック"/>
            </a:rPr>
            <a:t>環境経営レポートで苦情等なしを記載の場合は白紙で</a:t>
          </a:r>
          <a:r>
            <a:rPr lang="en-US" altLang="ja-JP" sz="3600" kern="10" spc="0">
              <a:ln w="9525">
                <a:solidFill>
                  <a:srgbClr val="000000"/>
                </a:solidFill>
                <a:round/>
                <a:headEnd/>
                <a:tailEnd/>
              </a:ln>
              <a:solidFill>
                <a:srgbClr val="31F3EE"/>
              </a:solidFill>
              <a:effectLst/>
              <a:latin typeface="ＭＳ Ｐゴシック"/>
              <a:ea typeface="ＭＳ Ｐゴシック"/>
            </a:rPr>
            <a:t>OK</a:t>
          </a:r>
          <a:endParaRPr lang="ja-JP" altLang="en-US" sz="3600" kern="10" spc="0">
            <a:ln w="9525">
              <a:solidFill>
                <a:srgbClr val="000000"/>
              </a:solidFill>
              <a:round/>
              <a:headEnd/>
              <a:tailEnd/>
            </a:ln>
            <a:solidFill>
              <a:srgbClr val="31F3EE"/>
            </a:solidFill>
            <a:effectLst/>
            <a:latin typeface="ＭＳ Ｐゴシック"/>
            <a:ea typeface="ＭＳ Ｐゴシック"/>
          </a:endParaRPr>
        </a:p>
      </xdr:txBody>
    </xdr:sp>
    <xdr:clientData/>
  </xdr:twoCellAnchor>
  <xdr:twoCellAnchor editAs="oneCell">
    <xdr:from>
      <xdr:col>7</xdr:col>
      <xdr:colOff>323850</xdr:colOff>
      <xdr:row>30</xdr:row>
      <xdr:rowOff>0</xdr:rowOff>
    </xdr:from>
    <xdr:to>
      <xdr:col>13</xdr:col>
      <xdr:colOff>11675</xdr:colOff>
      <xdr:row>43</xdr:row>
      <xdr:rowOff>95250</xdr:rowOff>
    </xdr:to>
    <xdr:pic>
      <xdr:nvPicPr>
        <xdr:cNvPr id="3" name="図 2">
          <a:extLst>
            <a:ext uri="{FF2B5EF4-FFF2-40B4-BE49-F238E27FC236}">
              <a16:creationId xmlns:a16="http://schemas.microsoft.com/office/drawing/2014/main" id="{21D7832E-AF5D-4A2C-2B2F-F063FE9EAC21}"/>
            </a:ext>
          </a:extLst>
        </xdr:cNvPr>
        <xdr:cNvPicPr>
          <a:picLocks noChangeAspect="1"/>
        </xdr:cNvPicPr>
      </xdr:nvPicPr>
      <xdr:blipFill>
        <a:blip xmlns:r="http://schemas.openxmlformats.org/officeDocument/2006/relationships" r:embed="rId1"/>
        <a:stretch>
          <a:fillRect/>
        </a:stretch>
      </xdr:blipFill>
      <xdr:spPr>
        <a:xfrm>
          <a:off x="6886575" y="8591550"/>
          <a:ext cx="5259950" cy="30765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238125</xdr:colOff>
      <xdr:row>0</xdr:row>
      <xdr:rowOff>76200</xdr:rowOff>
    </xdr:from>
    <xdr:to>
      <xdr:col>3</xdr:col>
      <xdr:colOff>104775</xdr:colOff>
      <xdr:row>5</xdr:row>
      <xdr:rowOff>47625</xdr:rowOff>
    </xdr:to>
    <xdr:sp macro="" textlink="">
      <xdr:nvSpPr>
        <xdr:cNvPr id="2" name="WordArt 1">
          <a:extLst>
            <a:ext uri="{FF2B5EF4-FFF2-40B4-BE49-F238E27FC236}">
              <a16:creationId xmlns:a16="http://schemas.microsoft.com/office/drawing/2014/main" id="{00000000-0008-0000-1100-000002000000}"/>
            </a:ext>
          </a:extLst>
        </xdr:cNvPr>
        <xdr:cNvSpPr>
          <a:spLocks noChangeArrowheads="1" noChangeShapeType="1" noTextEdit="1"/>
        </xdr:cNvSpPr>
      </xdr:nvSpPr>
      <xdr:spPr bwMode="auto">
        <a:xfrm>
          <a:off x="1895475" y="76200"/>
          <a:ext cx="1704975" cy="1095375"/>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i="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12"/>
              </a:solidFill>
              <a:effectLst/>
              <a:latin typeface="ＭＳ Ｐゴシック"/>
              <a:ea typeface="ＭＳ Ｐゴシック"/>
            </a:rPr>
            <a:t>サンプル</a:t>
          </a:r>
        </a:p>
      </xdr:txBody>
    </xdr:sp>
    <xdr:clientData/>
  </xdr:twoCellAnchor>
  <xdr:twoCellAnchor>
    <xdr:from>
      <xdr:col>2</xdr:col>
      <xdr:colOff>66675</xdr:colOff>
      <xdr:row>42</xdr:row>
      <xdr:rowOff>19050</xdr:rowOff>
    </xdr:from>
    <xdr:to>
      <xdr:col>2</xdr:col>
      <xdr:colOff>1771650</xdr:colOff>
      <xdr:row>46</xdr:row>
      <xdr:rowOff>161925</xdr:rowOff>
    </xdr:to>
    <xdr:sp macro="" textlink="">
      <xdr:nvSpPr>
        <xdr:cNvPr id="10" name="WordArt 1">
          <a:extLst>
            <a:ext uri="{FF2B5EF4-FFF2-40B4-BE49-F238E27FC236}">
              <a16:creationId xmlns:a16="http://schemas.microsoft.com/office/drawing/2014/main" id="{00000000-0008-0000-1100-00000A000000}"/>
            </a:ext>
          </a:extLst>
        </xdr:cNvPr>
        <xdr:cNvSpPr>
          <a:spLocks noChangeArrowheads="1" noChangeShapeType="1" noTextEdit="1"/>
        </xdr:cNvSpPr>
      </xdr:nvSpPr>
      <xdr:spPr bwMode="auto">
        <a:xfrm>
          <a:off x="1724025" y="19050"/>
          <a:ext cx="1704975" cy="108585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12"/>
              </a:solidFill>
              <a:effectLst/>
              <a:latin typeface="ＭＳ Ｐゴシック"/>
              <a:ea typeface="ＭＳ Ｐゴシック"/>
            </a:rPr>
            <a:t>サンプル</a:t>
          </a:r>
        </a:p>
      </xdr:txBody>
    </xdr:sp>
    <xdr:clientData/>
  </xdr:twoCellAnchor>
  <xdr:twoCellAnchor editAs="oneCell">
    <xdr:from>
      <xdr:col>7</xdr:col>
      <xdr:colOff>171450</xdr:colOff>
      <xdr:row>19</xdr:row>
      <xdr:rowOff>171450</xdr:rowOff>
    </xdr:from>
    <xdr:to>
      <xdr:col>13</xdr:col>
      <xdr:colOff>85725</xdr:colOff>
      <xdr:row>28</xdr:row>
      <xdr:rowOff>161925</xdr:rowOff>
    </xdr:to>
    <xdr:pic>
      <xdr:nvPicPr>
        <xdr:cNvPr id="11" name="図 10">
          <a:extLst>
            <a:ext uri="{FF2B5EF4-FFF2-40B4-BE49-F238E27FC236}">
              <a16:creationId xmlns:a16="http://schemas.microsoft.com/office/drawing/2014/main" id="{3D3E86FF-0706-4CC4-9149-97E4AFEC0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8025" y="3648075"/>
          <a:ext cx="414337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36</xdr:row>
      <xdr:rowOff>0</xdr:rowOff>
    </xdr:from>
    <xdr:to>
      <xdr:col>16</xdr:col>
      <xdr:colOff>105667</xdr:colOff>
      <xdr:row>44</xdr:row>
      <xdr:rowOff>85956</xdr:rowOff>
    </xdr:to>
    <xdr:pic>
      <xdr:nvPicPr>
        <xdr:cNvPr id="5" name="図 4">
          <a:extLst>
            <a:ext uri="{FF2B5EF4-FFF2-40B4-BE49-F238E27FC236}">
              <a16:creationId xmlns:a16="http://schemas.microsoft.com/office/drawing/2014/main" id="{3A55CE61-E923-459C-80C1-7F0D9507F6FC}"/>
            </a:ext>
          </a:extLst>
        </xdr:cNvPr>
        <xdr:cNvPicPr>
          <a:picLocks noChangeAspect="1"/>
        </xdr:cNvPicPr>
      </xdr:nvPicPr>
      <xdr:blipFill>
        <a:blip xmlns:r="http://schemas.openxmlformats.org/officeDocument/2006/relationships" r:embed="rId2"/>
        <a:stretch>
          <a:fillRect/>
        </a:stretch>
      </xdr:blipFill>
      <xdr:spPr>
        <a:xfrm>
          <a:off x="6886575" y="10153650"/>
          <a:ext cx="6392167" cy="16575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1295400</xdr:colOff>
      <xdr:row>1</xdr:row>
      <xdr:rowOff>38100</xdr:rowOff>
    </xdr:from>
    <xdr:to>
      <xdr:col>2</xdr:col>
      <xdr:colOff>1628775</xdr:colOff>
      <xdr:row>6</xdr:row>
      <xdr:rowOff>9525</xdr:rowOff>
    </xdr:to>
    <xdr:sp macro="" textlink="">
      <xdr:nvSpPr>
        <xdr:cNvPr id="2" name="WordArt 1">
          <a:extLst>
            <a:ext uri="{FF2B5EF4-FFF2-40B4-BE49-F238E27FC236}">
              <a16:creationId xmlns:a16="http://schemas.microsoft.com/office/drawing/2014/main" id="{00000000-0008-0000-1200-000002000000}"/>
            </a:ext>
          </a:extLst>
        </xdr:cNvPr>
        <xdr:cNvSpPr>
          <a:spLocks noChangeArrowheads="1" noChangeShapeType="1" noTextEdit="1"/>
        </xdr:cNvSpPr>
      </xdr:nvSpPr>
      <xdr:spPr bwMode="auto">
        <a:xfrm>
          <a:off x="1581150" y="38100"/>
          <a:ext cx="1704975" cy="114300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12"/>
              </a:solidFill>
              <a:effectLst/>
              <a:latin typeface="ＭＳ Ｐゴシック"/>
              <a:ea typeface="ＭＳ Ｐゴシック"/>
            </a:rPr>
            <a:t>サンプル</a:t>
          </a:r>
        </a:p>
      </xdr:txBody>
    </xdr:sp>
    <xdr:clientData/>
  </xdr:twoCellAnchor>
  <xdr:twoCellAnchor>
    <xdr:from>
      <xdr:col>2</xdr:col>
      <xdr:colOff>790575</xdr:colOff>
      <xdr:row>42</xdr:row>
      <xdr:rowOff>57150</xdr:rowOff>
    </xdr:from>
    <xdr:to>
      <xdr:col>3</xdr:col>
      <xdr:colOff>400050</xdr:colOff>
      <xdr:row>45</xdr:row>
      <xdr:rowOff>0</xdr:rowOff>
    </xdr:to>
    <xdr:sp macro="" textlink="">
      <xdr:nvSpPr>
        <xdr:cNvPr id="25" name="WordArt 1">
          <a:extLst>
            <a:ext uri="{FF2B5EF4-FFF2-40B4-BE49-F238E27FC236}">
              <a16:creationId xmlns:a16="http://schemas.microsoft.com/office/drawing/2014/main" id="{96417066-4518-43A0-BBD8-9DFC5BB89449}"/>
            </a:ext>
          </a:extLst>
        </xdr:cNvPr>
        <xdr:cNvSpPr>
          <a:spLocks noChangeArrowheads="1" noChangeShapeType="1" noTextEdit="1"/>
        </xdr:cNvSpPr>
      </xdr:nvSpPr>
      <xdr:spPr bwMode="auto">
        <a:xfrm>
          <a:off x="1638300" y="57150"/>
          <a:ext cx="1704975" cy="102870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12"/>
              </a:solidFill>
              <a:effectLst/>
              <a:latin typeface="ＭＳ Ｐゴシック" panose="020B0600070205080204" pitchFamily="50" charset="-128"/>
              <a:ea typeface="ＭＳ Ｐゴシック" panose="020B0600070205080204" pitchFamily="50" charset="-128"/>
            </a:rPr>
            <a:t>サンプル</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323850</xdr:colOff>
      <xdr:row>2</xdr:row>
      <xdr:rowOff>114300</xdr:rowOff>
    </xdr:from>
    <xdr:to>
      <xdr:col>5</xdr:col>
      <xdr:colOff>95250</xdr:colOff>
      <xdr:row>5</xdr:row>
      <xdr:rowOff>19050</xdr:rowOff>
    </xdr:to>
    <xdr:sp macro="" textlink="">
      <xdr:nvSpPr>
        <xdr:cNvPr id="2" name="WordArt 1">
          <a:extLst>
            <a:ext uri="{FF2B5EF4-FFF2-40B4-BE49-F238E27FC236}">
              <a16:creationId xmlns:a16="http://schemas.microsoft.com/office/drawing/2014/main" id="{00000000-0008-0000-1500-000002000000}"/>
            </a:ext>
          </a:extLst>
        </xdr:cNvPr>
        <xdr:cNvSpPr>
          <a:spLocks noChangeArrowheads="1" noChangeShapeType="1" noTextEdit="1"/>
        </xdr:cNvSpPr>
      </xdr:nvSpPr>
      <xdr:spPr bwMode="auto">
        <a:xfrm>
          <a:off x="2371725" y="323850"/>
          <a:ext cx="1981200" cy="49530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12"/>
              </a:solidFill>
              <a:effectLst/>
              <a:latin typeface="ＭＳ Ｐゴシック"/>
              <a:ea typeface="ＭＳ Ｐゴシック"/>
            </a:rPr>
            <a:t>サンプル</a:t>
          </a:r>
        </a:p>
      </xdr:txBody>
    </xdr:sp>
    <xdr:clientData/>
  </xdr:twoCellAnchor>
  <xdr:twoCellAnchor>
    <xdr:from>
      <xdr:col>5</xdr:col>
      <xdr:colOff>552450</xdr:colOff>
      <xdr:row>31</xdr:row>
      <xdr:rowOff>123825</xdr:rowOff>
    </xdr:from>
    <xdr:to>
      <xdr:col>9</xdr:col>
      <xdr:colOff>0</xdr:colOff>
      <xdr:row>35</xdr:row>
      <xdr:rowOff>104775</xdr:rowOff>
    </xdr:to>
    <xdr:sp macro="" textlink="">
      <xdr:nvSpPr>
        <xdr:cNvPr id="148181" name="Line 9">
          <a:extLst>
            <a:ext uri="{FF2B5EF4-FFF2-40B4-BE49-F238E27FC236}">
              <a16:creationId xmlns:a16="http://schemas.microsoft.com/office/drawing/2014/main" id="{00000000-0008-0000-1500-0000D5420200}"/>
            </a:ext>
          </a:extLst>
        </xdr:cNvPr>
        <xdr:cNvSpPr>
          <a:spLocks noChangeShapeType="1"/>
        </xdr:cNvSpPr>
      </xdr:nvSpPr>
      <xdr:spPr bwMode="auto">
        <a:xfrm flipH="1" flipV="1">
          <a:off x="4953000" y="6591300"/>
          <a:ext cx="2667000"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685800</xdr:colOff>
      <xdr:row>118</xdr:row>
      <xdr:rowOff>123825</xdr:rowOff>
    </xdr:from>
    <xdr:to>
      <xdr:col>3</xdr:col>
      <xdr:colOff>1133475</xdr:colOff>
      <xdr:row>119</xdr:row>
      <xdr:rowOff>161925</xdr:rowOff>
    </xdr:to>
    <xdr:sp macro="" textlink="">
      <xdr:nvSpPr>
        <xdr:cNvPr id="148185" name="Rectangle 14">
          <a:extLst>
            <a:ext uri="{FF2B5EF4-FFF2-40B4-BE49-F238E27FC236}">
              <a16:creationId xmlns:a16="http://schemas.microsoft.com/office/drawing/2014/main" id="{00000000-0008-0000-1500-0000D9420200}"/>
            </a:ext>
          </a:extLst>
        </xdr:cNvPr>
        <xdr:cNvSpPr>
          <a:spLocks noChangeArrowheads="1"/>
        </xdr:cNvSpPr>
      </xdr:nvSpPr>
      <xdr:spPr bwMode="auto">
        <a:xfrm>
          <a:off x="2733675" y="23307675"/>
          <a:ext cx="447675"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650875</xdr:colOff>
      <xdr:row>1</xdr:row>
      <xdr:rowOff>150812</xdr:rowOff>
    </xdr:from>
    <xdr:to>
      <xdr:col>14</xdr:col>
      <xdr:colOff>166687</xdr:colOff>
      <xdr:row>5</xdr:row>
      <xdr:rowOff>158750</xdr:rowOff>
    </xdr:to>
    <xdr:sp macro="" textlink="">
      <xdr:nvSpPr>
        <xdr:cNvPr id="2" name="吹き出し: 四角形 1">
          <a:extLst>
            <a:ext uri="{FF2B5EF4-FFF2-40B4-BE49-F238E27FC236}">
              <a16:creationId xmlns:a16="http://schemas.microsoft.com/office/drawing/2014/main" id="{C316F6F0-45F6-460C-BA99-00D29D0F1E7B}"/>
            </a:ext>
          </a:extLst>
        </xdr:cNvPr>
        <xdr:cNvSpPr/>
      </xdr:nvSpPr>
      <xdr:spPr>
        <a:xfrm>
          <a:off x="8118475" y="322262"/>
          <a:ext cx="2259012" cy="703263"/>
        </a:xfrm>
        <a:prstGeom prst="wedgeRectCallout">
          <a:avLst>
            <a:gd name="adj1" fmla="val -69221"/>
            <a:gd name="adj2" fmla="val -6527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事務局、サイト、部門で不要な行をフィルタ機能を使って非表示にしてください。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333376</xdr:colOff>
      <xdr:row>2</xdr:row>
      <xdr:rowOff>1</xdr:rowOff>
    </xdr:from>
    <xdr:to>
      <xdr:col>6</xdr:col>
      <xdr:colOff>0</xdr:colOff>
      <xdr:row>14</xdr:row>
      <xdr:rowOff>18962</xdr:rowOff>
    </xdr:to>
    <xdr:pic>
      <xdr:nvPicPr>
        <xdr:cNvPr id="2" name="図 1">
          <a:extLst>
            <a:ext uri="{FF2B5EF4-FFF2-40B4-BE49-F238E27FC236}">
              <a16:creationId xmlns:a16="http://schemas.microsoft.com/office/drawing/2014/main" id="{0E4C5CEE-AA2E-472B-B289-9CAEE88F0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6" y="330201"/>
          <a:ext cx="6702424" cy="2260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142876</xdr:colOff>
      <xdr:row>28</xdr:row>
      <xdr:rowOff>180975</xdr:rowOff>
    </xdr:from>
    <xdr:to>
      <xdr:col>6</xdr:col>
      <xdr:colOff>14228</xdr:colOff>
      <xdr:row>36</xdr:row>
      <xdr:rowOff>47624</xdr:rowOff>
    </xdr:to>
    <xdr:pic>
      <xdr:nvPicPr>
        <xdr:cNvPr id="3" name="図 2">
          <a:extLst>
            <a:ext uri="{FF2B5EF4-FFF2-40B4-BE49-F238E27FC236}">
              <a16:creationId xmlns:a16="http://schemas.microsoft.com/office/drawing/2014/main" id="{1929E79F-5B7A-4D30-9318-DBFC386F7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5508625"/>
          <a:ext cx="6907152" cy="2076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276225</xdr:colOff>
      <xdr:row>39</xdr:row>
      <xdr:rowOff>104777</xdr:rowOff>
    </xdr:from>
    <xdr:to>
      <xdr:col>5</xdr:col>
      <xdr:colOff>390525</xdr:colOff>
      <xdr:row>41</xdr:row>
      <xdr:rowOff>157700</xdr:rowOff>
    </xdr:to>
    <xdr:pic>
      <xdr:nvPicPr>
        <xdr:cNvPr id="4" name="図 3">
          <a:extLst>
            <a:ext uri="{FF2B5EF4-FFF2-40B4-BE49-F238E27FC236}">
              <a16:creationId xmlns:a16="http://schemas.microsoft.com/office/drawing/2014/main" id="{919E911B-8F37-46C7-AD20-D967C1EEC0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6225" y="8607427"/>
          <a:ext cx="6756400" cy="618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352426</xdr:colOff>
      <xdr:row>68</xdr:row>
      <xdr:rowOff>142876</xdr:rowOff>
    </xdr:from>
    <xdr:to>
      <xdr:col>6</xdr:col>
      <xdr:colOff>209550</xdr:colOff>
      <xdr:row>69</xdr:row>
      <xdr:rowOff>88887</xdr:rowOff>
    </xdr:to>
    <xdr:pic>
      <xdr:nvPicPr>
        <xdr:cNvPr id="5" name="図 4">
          <a:extLst>
            <a:ext uri="{FF2B5EF4-FFF2-40B4-BE49-F238E27FC236}">
              <a16:creationId xmlns:a16="http://schemas.microsoft.com/office/drawing/2014/main" id="{CFAAE494-440A-43A3-ACC7-A9A1180ED32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426" y="15821026"/>
          <a:ext cx="6892924" cy="542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77</xdr:row>
      <xdr:rowOff>76200</xdr:rowOff>
    </xdr:from>
    <xdr:to>
      <xdr:col>5</xdr:col>
      <xdr:colOff>28575</xdr:colOff>
      <xdr:row>78</xdr:row>
      <xdr:rowOff>128147</xdr:rowOff>
    </xdr:to>
    <xdr:pic>
      <xdr:nvPicPr>
        <xdr:cNvPr id="6" name="図 5">
          <a:extLst>
            <a:ext uri="{FF2B5EF4-FFF2-40B4-BE49-F238E27FC236}">
              <a16:creationId xmlns:a16="http://schemas.microsoft.com/office/drawing/2014/main" id="{889D1D7E-8DF8-4DF1-89B3-7431A473DD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2425" y="18262600"/>
          <a:ext cx="6318250" cy="610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89</xdr:row>
      <xdr:rowOff>57150</xdr:rowOff>
    </xdr:from>
    <xdr:to>
      <xdr:col>6</xdr:col>
      <xdr:colOff>0</xdr:colOff>
      <xdr:row>92</xdr:row>
      <xdr:rowOff>111891</xdr:rowOff>
    </xdr:to>
    <xdr:pic>
      <xdr:nvPicPr>
        <xdr:cNvPr id="7" name="図 6">
          <a:extLst>
            <a:ext uri="{FF2B5EF4-FFF2-40B4-BE49-F238E27FC236}">
              <a16:creationId xmlns:a16="http://schemas.microsoft.com/office/drawing/2014/main" id="{A6E74B08-3598-4937-BC51-AC014DF8E16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68300" y="21818600"/>
          <a:ext cx="6667500" cy="550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381001</xdr:colOff>
      <xdr:row>123</xdr:row>
      <xdr:rowOff>200025</xdr:rowOff>
    </xdr:from>
    <xdr:to>
      <xdr:col>6</xdr:col>
      <xdr:colOff>232447</xdr:colOff>
      <xdr:row>124</xdr:row>
      <xdr:rowOff>123825</xdr:rowOff>
    </xdr:to>
    <xdr:pic>
      <xdr:nvPicPr>
        <xdr:cNvPr id="8" name="図 7">
          <a:extLst>
            <a:ext uri="{FF2B5EF4-FFF2-40B4-BE49-F238E27FC236}">
              <a16:creationId xmlns:a16="http://schemas.microsoft.com/office/drawing/2014/main" id="{88B37806-686D-4E7C-8C40-7FCA2016830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68301" y="29079825"/>
          <a:ext cx="6899946"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361951</xdr:colOff>
      <xdr:row>158</xdr:row>
      <xdr:rowOff>209550</xdr:rowOff>
    </xdr:from>
    <xdr:to>
      <xdr:col>6</xdr:col>
      <xdr:colOff>152401</xdr:colOff>
      <xdr:row>159</xdr:row>
      <xdr:rowOff>134697</xdr:rowOff>
    </xdr:to>
    <xdr:pic>
      <xdr:nvPicPr>
        <xdr:cNvPr id="9" name="図 8">
          <a:extLst>
            <a:ext uri="{FF2B5EF4-FFF2-40B4-BE49-F238E27FC236}">
              <a16:creationId xmlns:a16="http://schemas.microsoft.com/office/drawing/2014/main" id="{EE4774B4-798C-4BB1-8531-84C3CE8CEFF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61951" y="37973000"/>
          <a:ext cx="6826250" cy="553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176</xdr:row>
      <xdr:rowOff>285750</xdr:rowOff>
    </xdr:from>
    <xdr:to>
      <xdr:col>6</xdr:col>
      <xdr:colOff>219075</xdr:colOff>
      <xdr:row>177</xdr:row>
      <xdr:rowOff>141600</xdr:rowOff>
    </xdr:to>
    <xdr:pic>
      <xdr:nvPicPr>
        <xdr:cNvPr id="10" name="図 9">
          <a:extLst>
            <a:ext uri="{FF2B5EF4-FFF2-40B4-BE49-F238E27FC236}">
              <a16:creationId xmlns:a16="http://schemas.microsoft.com/office/drawing/2014/main" id="{192FCADA-94E9-46D6-A77A-F5A95848F54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8300" y="43224450"/>
          <a:ext cx="6886575" cy="5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371476</xdr:colOff>
      <xdr:row>187</xdr:row>
      <xdr:rowOff>266700</xdr:rowOff>
    </xdr:from>
    <xdr:to>
      <xdr:col>3</xdr:col>
      <xdr:colOff>3905251</xdr:colOff>
      <xdr:row>188</xdr:row>
      <xdr:rowOff>150756</xdr:rowOff>
    </xdr:to>
    <xdr:pic>
      <xdr:nvPicPr>
        <xdr:cNvPr id="11" name="図 10">
          <a:extLst>
            <a:ext uri="{FF2B5EF4-FFF2-40B4-BE49-F238E27FC236}">
              <a16:creationId xmlns:a16="http://schemas.microsoft.com/office/drawing/2014/main" id="{2D58A47D-2381-4BCB-B383-8A24C8FC5DA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65126" y="46304200"/>
          <a:ext cx="5362575" cy="538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381001</xdr:colOff>
      <xdr:row>197</xdr:row>
      <xdr:rowOff>152401</xdr:rowOff>
    </xdr:from>
    <xdr:to>
      <xdr:col>6</xdr:col>
      <xdr:colOff>209551</xdr:colOff>
      <xdr:row>198</xdr:row>
      <xdr:rowOff>102082</xdr:rowOff>
    </xdr:to>
    <xdr:pic>
      <xdr:nvPicPr>
        <xdr:cNvPr id="12" name="図 11">
          <a:extLst>
            <a:ext uri="{FF2B5EF4-FFF2-40B4-BE49-F238E27FC236}">
              <a16:creationId xmlns:a16="http://schemas.microsoft.com/office/drawing/2014/main" id="{71A920FB-D569-4F1A-BA38-44B9010235F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68301" y="49631601"/>
          <a:ext cx="6877050" cy="527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256</xdr:row>
      <xdr:rowOff>0</xdr:rowOff>
    </xdr:from>
    <xdr:to>
      <xdr:col>3</xdr:col>
      <xdr:colOff>3629026</xdr:colOff>
      <xdr:row>256</xdr:row>
      <xdr:rowOff>580975</xdr:rowOff>
    </xdr:to>
    <xdr:pic>
      <xdr:nvPicPr>
        <xdr:cNvPr id="13" name="図 12">
          <a:extLst>
            <a:ext uri="{FF2B5EF4-FFF2-40B4-BE49-F238E27FC236}">
              <a16:creationId xmlns:a16="http://schemas.microsoft.com/office/drawing/2014/main" id="{D8CE4588-EAE3-474D-9A08-C66DC6EF3F1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68301" y="64369950"/>
          <a:ext cx="5083175" cy="5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298</xdr:row>
      <xdr:rowOff>190501</xdr:rowOff>
    </xdr:from>
    <xdr:to>
      <xdr:col>5</xdr:col>
      <xdr:colOff>1</xdr:colOff>
      <xdr:row>299</xdr:row>
      <xdr:rowOff>158012</xdr:rowOff>
    </xdr:to>
    <xdr:pic>
      <xdr:nvPicPr>
        <xdr:cNvPr id="14" name="図 13">
          <a:extLst>
            <a:ext uri="{FF2B5EF4-FFF2-40B4-BE49-F238E27FC236}">
              <a16:creationId xmlns:a16="http://schemas.microsoft.com/office/drawing/2014/main" id="{08B957AC-DE72-4708-A0FE-AA08E0082F14}"/>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68301" y="76600051"/>
          <a:ext cx="6273800" cy="564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381001</xdr:colOff>
      <xdr:row>318</xdr:row>
      <xdr:rowOff>161925</xdr:rowOff>
    </xdr:from>
    <xdr:to>
      <xdr:col>6</xdr:col>
      <xdr:colOff>161925</xdr:colOff>
      <xdr:row>321</xdr:row>
      <xdr:rowOff>147083</xdr:rowOff>
    </xdr:to>
    <xdr:pic>
      <xdr:nvPicPr>
        <xdr:cNvPr id="15" name="図 14">
          <a:extLst>
            <a:ext uri="{FF2B5EF4-FFF2-40B4-BE49-F238E27FC236}">
              <a16:creationId xmlns:a16="http://schemas.microsoft.com/office/drawing/2014/main" id="{28E878B0-81CF-4DB4-9362-CEA485DD5BA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68301" y="82591275"/>
          <a:ext cx="6829424" cy="537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381001</xdr:colOff>
      <xdr:row>327</xdr:row>
      <xdr:rowOff>85725</xdr:rowOff>
    </xdr:from>
    <xdr:to>
      <xdr:col>6</xdr:col>
      <xdr:colOff>209551</xdr:colOff>
      <xdr:row>328</xdr:row>
      <xdr:rowOff>134698</xdr:rowOff>
    </xdr:to>
    <xdr:pic>
      <xdr:nvPicPr>
        <xdr:cNvPr id="16" name="図 15">
          <a:extLst>
            <a:ext uri="{FF2B5EF4-FFF2-40B4-BE49-F238E27FC236}">
              <a16:creationId xmlns:a16="http://schemas.microsoft.com/office/drawing/2014/main" id="{C04344DB-683F-4C7B-B513-69925B43EE0B}"/>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68301" y="84889975"/>
          <a:ext cx="6877050" cy="54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390526</xdr:colOff>
      <xdr:row>338</xdr:row>
      <xdr:rowOff>152400</xdr:rowOff>
    </xdr:from>
    <xdr:to>
      <xdr:col>6</xdr:col>
      <xdr:colOff>200026</xdr:colOff>
      <xdr:row>339</xdr:row>
      <xdr:rowOff>74260</xdr:rowOff>
    </xdr:to>
    <xdr:pic>
      <xdr:nvPicPr>
        <xdr:cNvPr id="17" name="図 16">
          <a:extLst>
            <a:ext uri="{FF2B5EF4-FFF2-40B4-BE49-F238E27FC236}">
              <a16:creationId xmlns:a16="http://schemas.microsoft.com/office/drawing/2014/main" id="{469ABA2E-7536-41BF-B433-10B6FB29F0DE}"/>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65126" y="88131650"/>
          <a:ext cx="6870700" cy="63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390526</xdr:colOff>
      <xdr:row>343</xdr:row>
      <xdr:rowOff>85725</xdr:rowOff>
    </xdr:from>
    <xdr:to>
      <xdr:col>6</xdr:col>
      <xdr:colOff>238126</xdr:colOff>
      <xdr:row>344</xdr:row>
      <xdr:rowOff>83396</xdr:rowOff>
    </xdr:to>
    <xdr:pic>
      <xdr:nvPicPr>
        <xdr:cNvPr id="18" name="図 17">
          <a:extLst>
            <a:ext uri="{FF2B5EF4-FFF2-40B4-BE49-F238E27FC236}">
              <a16:creationId xmlns:a16="http://schemas.microsoft.com/office/drawing/2014/main" id="{98B3C1EC-B5EC-440C-90BE-E6429C1F8943}"/>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65126" y="89671525"/>
          <a:ext cx="6908800" cy="537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342900</xdr:colOff>
      <xdr:row>2</xdr:row>
      <xdr:rowOff>47624</xdr:rowOff>
    </xdr:from>
    <xdr:to>
      <xdr:col>11</xdr:col>
      <xdr:colOff>619125</xdr:colOff>
      <xdr:row>17</xdr:row>
      <xdr:rowOff>133350</xdr:rowOff>
    </xdr:to>
    <xdr:sp macro="" textlink="">
      <xdr:nvSpPr>
        <xdr:cNvPr id="19" name="テキスト ボックス 18">
          <a:extLst>
            <a:ext uri="{FF2B5EF4-FFF2-40B4-BE49-F238E27FC236}">
              <a16:creationId xmlns:a16="http://schemas.microsoft.com/office/drawing/2014/main" id="{3E84DD88-74F9-47DC-909C-8F06EB5D011E}"/>
            </a:ext>
          </a:extLst>
        </xdr:cNvPr>
        <xdr:cNvSpPr txBox="1"/>
      </xdr:nvSpPr>
      <xdr:spPr>
        <a:xfrm>
          <a:off x="7378700" y="377824"/>
          <a:ext cx="5680075" cy="3013076"/>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400" b="1"/>
            <a:t>検索方法</a:t>
          </a:r>
          <a:endParaRPr kumimoji="1" lang="en-US" altLang="ja-JP" sz="1400" b="1"/>
        </a:p>
        <a:p>
          <a:r>
            <a:rPr kumimoji="1" lang="ja-JP" altLang="en-US" sz="1200" b="1"/>
            <a:t>ホーム→検索と選択→検索</a:t>
          </a:r>
          <a:endParaRPr kumimoji="1" lang="en-US" altLang="ja-JP" sz="1200" b="1"/>
        </a:p>
        <a:p>
          <a:r>
            <a:rPr kumimoji="1" lang="ja-JP" altLang="en-US" sz="1100"/>
            <a:t>検索と置換のダイヤログが表示されます。</a:t>
          </a:r>
          <a:endParaRPr kumimoji="1" lang="en-US" altLang="ja-JP" sz="1100"/>
        </a:p>
        <a:p>
          <a:r>
            <a:rPr kumimoji="1" lang="ja-JP" altLang="en-US" sz="1100"/>
            <a:t>検索する文字列にキーワードを入力</a:t>
          </a:r>
          <a:endParaRPr kumimoji="1" lang="en-US" altLang="ja-JP" sz="1100"/>
        </a:p>
        <a:p>
          <a:r>
            <a:rPr kumimoji="1" lang="ja-JP" altLang="en-US" sz="1100"/>
            <a:t>「すべて検索」をクリックするとセルのリストが表示される。リストをクリックすると本文に該当セルが囲いで表示される。</a:t>
          </a:r>
          <a:endParaRPr kumimoji="1" lang="en-US" altLang="ja-JP" sz="1100"/>
        </a:p>
        <a:p>
          <a:r>
            <a:rPr kumimoji="1" lang="ja-JP" altLang="en-US" sz="1100"/>
            <a:t>または「次を検索」をクリックすると本文の該当セルが順次囲いで表示される。</a:t>
          </a:r>
          <a:endParaRPr kumimoji="1" lang="en-US" altLang="ja-JP" sz="1100"/>
        </a:p>
        <a:p>
          <a:endParaRPr kumimoji="1" lang="en-US" altLang="ja-JP" sz="1100"/>
        </a:p>
        <a:p>
          <a:r>
            <a:rPr kumimoji="1" lang="en-US" altLang="ja-JP" sz="1100"/>
            <a:t>※</a:t>
          </a:r>
          <a:r>
            <a:rPr kumimoji="1" lang="ja-JP" altLang="en-US" sz="1100"/>
            <a:t>本文には英文字、カタカナについて全角と半角が混在しており英文字とカタカナについては両方で検索する必要があります。（本文中の文字をすべて全角に修正すればよいのですが、そこまで時間ありませんでした。</a:t>
          </a:r>
          <a:endParaRPr kumimoji="1" lang="en-US" altLang="ja-JP" sz="1100"/>
        </a:p>
        <a:p>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196849</xdr:colOff>
      <xdr:row>14</xdr:row>
      <xdr:rowOff>41275</xdr:rowOff>
    </xdr:from>
    <xdr:to>
      <xdr:col>47</xdr:col>
      <xdr:colOff>133349</xdr:colOff>
      <xdr:row>15</xdr:row>
      <xdr:rowOff>127000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13198474" y="2232025"/>
          <a:ext cx="349250" cy="2603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103187</xdr:colOff>
      <xdr:row>7</xdr:row>
      <xdr:rowOff>1588</xdr:rowOff>
    </xdr:from>
    <xdr:to>
      <xdr:col>18</xdr:col>
      <xdr:colOff>158750</xdr:colOff>
      <xdr:row>9</xdr:row>
      <xdr:rowOff>168274</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rot="-5400000">
          <a:off x="3376613" y="1519237"/>
          <a:ext cx="509586" cy="25558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65087</xdr:colOff>
      <xdr:row>6</xdr:row>
      <xdr:rowOff>157163</xdr:rowOff>
    </xdr:from>
    <xdr:to>
      <xdr:col>37</xdr:col>
      <xdr:colOff>120650</xdr:colOff>
      <xdr:row>9</xdr:row>
      <xdr:rowOff>152399</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rot="-5400000">
          <a:off x="11080750" y="1603375"/>
          <a:ext cx="519111" cy="2619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63499</xdr:colOff>
      <xdr:row>20</xdr:row>
      <xdr:rowOff>50800</xdr:rowOff>
    </xdr:from>
    <xdr:to>
      <xdr:col>47</xdr:col>
      <xdr:colOff>196849</xdr:colOff>
      <xdr:row>21</xdr:row>
      <xdr:rowOff>136525</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13271499" y="3511550"/>
          <a:ext cx="339725" cy="2603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149224</xdr:colOff>
      <xdr:row>18</xdr:row>
      <xdr:rowOff>73022</xdr:rowOff>
    </xdr:from>
    <xdr:to>
      <xdr:col>8</xdr:col>
      <xdr:colOff>59531</xdr:colOff>
      <xdr:row>24</xdr:row>
      <xdr:rowOff>38100</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rot="10800000">
          <a:off x="1349374" y="3406772"/>
          <a:ext cx="310357" cy="1060453"/>
        </a:xfrm>
        <a:prstGeom prst="downArrow">
          <a:avLst>
            <a:gd name="adj1" fmla="val 57556"/>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0</xdr:colOff>
      <xdr:row>23</xdr:row>
      <xdr:rowOff>18241</xdr:rowOff>
    </xdr:from>
    <xdr:to>
      <xdr:col>40</xdr:col>
      <xdr:colOff>63500</xdr:colOff>
      <xdr:row>24</xdr:row>
      <xdr:rowOff>42848</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600200" y="4199716"/>
          <a:ext cx="6464300" cy="2436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39</xdr:col>
      <xdr:colOff>128587</xdr:colOff>
      <xdr:row>20</xdr:row>
      <xdr:rowOff>15876</xdr:rowOff>
    </xdr:from>
    <xdr:to>
      <xdr:col>40</xdr:col>
      <xdr:colOff>66675</xdr:colOff>
      <xdr:row>24</xdr:row>
      <xdr:rowOff>19050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929562" y="3673476"/>
          <a:ext cx="138113" cy="7461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266700</xdr:colOff>
      <xdr:row>1</xdr:row>
      <xdr:rowOff>121196</xdr:rowOff>
    </xdr:from>
    <xdr:to>
      <xdr:col>6</xdr:col>
      <xdr:colOff>342900</xdr:colOff>
      <xdr:row>25</xdr:row>
      <xdr:rowOff>81047</xdr:rowOff>
    </xdr:to>
    <xdr:pic>
      <xdr:nvPicPr>
        <xdr:cNvPr id="2" name="図 1">
          <a:extLst>
            <a:ext uri="{FF2B5EF4-FFF2-40B4-BE49-F238E27FC236}">
              <a16:creationId xmlns:a16="http://schemas.microsoft.com/office/drawing/2014/main" id="{7BE07212-9013-46B6-8445-0E983124A1F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3" b="-3"/>
        <a:stretch/>
      </xdr:blipFill>
      <xdr:spPr bwMode="auto">
        <a:xfrm>
          <a:off x="266700" y="121196"/>
          <a:ext cx="4038600" cy="4175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152400</xdr:colOff>
      <xdr:row>22</xdr:row>
      <xdr:rowOff>19050</xdr:rowOff>
    </xdr:from>
    <xdr:to>
      <xdr:col>2</xdr:col>
      <xdr:colOff>323849</xdr:colOff>
      <xdr:row>31</xdr:row>
      <xdr:rowOff>24492</xdr:rowOff>
    </xdr:to>
    <xdr:pic>
      <xdr:nvPicPr>
        <xdr:cNvPr id="3" name="図 2">
          <a:extLst>
            <a:ext uri="{FF2B5EF4-FFF2-40B4-BE49-F238E27FC236}">
              <a16:creationId xmlns:a16="http://schemas.microsoft.com/office/drawing/2014/main" id="{42FA8FBA-4767-4757-BE42-972789C589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5187950"/>
          <a:ext cx="1492249" cy="1485899"/>
        </a:xfrm>
        <a:prstGeom prst="rect">
          <a:avLst/>
        </a:prstGeom>
      </xdr:spPr>
    </xdr:pic>
    <xdr:clientData/>
  </xdr:twoCellAnchor>
  <xdr:twoCellAnchor editAs="oneCell">
    <xdr:from>
      <xdr:col>2</xdr:col>
      <xdr:colOff>416700</xdr:colOff>
      <xdr:row>22</xdr:row>
      <xdr:rowOff>26175</xdr:rowOff>
    </xdr:from>
    <xdr:to>
      <xdr:col>4</xdr:col>
      <xdr:colOff>588149</xdr:colOff>
      <xdr:row>31</xdr:row>
      <xdr:rowOff>31617</xdr:rowOff>
    </xdr:to>
    <xdr:pic>
      <xdr:nvPicPr>
        <xdr:cNvPr id="4" name="図 3">
          <a:extLst>
            <a:ext uri="{FF2B5EF4-FFF2-40B4-BE49-F238E27FC236}">
              <a16:creationId xmlns:a16="http://schemas.microsoft.com/office/drawing/2014/main" id="{36979EBF-4DB2-4311-81DC-B9DECE6819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37500" y="5195075"/>
          <a:ext cx="1492249" cy="1485899"/>
        </a:xfrm>
        <a:prstGeom prst="rect">
          <a:avLst/>
        </a:prstGeom>
      </xdr:spPr>
    </xdr:pic>
    <xdr:clientData/>
  </xdr:twoCellAnchor>
  <xdr:twoCellAnchor editAs="oneCell">
    <xdr:from>
      <xdr:col>4</xdr:col>
      <xdr:colOff>681000</xdr:colOff>
      <xdr:row>22</xdr:row>
      <xdr:rowOff>42825</xdr:rowOff>
    </xdr:from>
    <xdr:to>
      <xdr:col>7</xdr:col>
      <xdr:colOff>166649</xdr:colOff>
      <xdr:row>31</xdr:row>
      <xdr:rowOff>48267</xdr:rowOff>
    </xdr:to>
    <xdr:pic>
      <xdr:nvPicPr>
        <xdr:cNvPr id="5" name="図 4">
          <a:extLst>
            <a:ext uri="{FF2B5EF4-FFF2-40B4-BE49-F238E27FC236}">
              <a16:creationId xmlns:a16="http://schemas.microsoft.com/office/drawing/2014/main" id="{E024DF62-83A4-4639-B5D1-684498AE54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03550" y="5211725"/>
          <a:ext cx="1485899" cy="1485899"/>
        </a:xfrm>
        <a:prstGeom prst="rect">
          <a:avLst/>
        </a:prstGeom>
      </xdr:spPr>
    </xdr:pic>
    <xdr:clientData/>
  </xdr:twoCellAnchor>
  <xdr:twoCellAnchor editAs="oneCell">
    <xdr:from>
      <xdr:col>7</xdr:col>
      <xdr:colOff>240450</xdr:colOff>
      <xdr:row>22</xdr:row>
      <xdr:rowOff>40425</xdr:rowOff>
    </xdr:from>
    <xdr:to>
      <xdr:col>9</xdr:col>
      <xdr:colOff>411899</xdr:colOff>
      <xdr:row>31</xdr:row>
      <xdr:rowOff>45867</xdr:rowOff>
    </xdr:to>
    <xdr:pic>
      <xdr:nvPicPr>
        <xdr:cNvPr id="6" name="図 5">
          <a:extLst>
            <a:ext uri="{FF2B5EF4-FFF2-40B4-BE49-F238E27FC236}">
              <a16:creationId xmlns:a16="http://schemas.microsoft.com/office/drawing/2014/main" id="{87A0CAB2-43BC-4E94-B9EE-ED6E537533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63250" y="5209325"/>
          <a:ext cx="1492249" cy="1485899"/>
        </a:xfrm>
        <a:prstGeom prst="rect">
          <a:avLst/>
        </a:prstGeom>
      </xdr:spPr>
    </xdr:pic>
    <xdr:clientData/>
  </xdr:twoCellAnchor>
  <xdr:twoCellAnchor editAs="oneCell">
    <xdr:from>
      <xdr:col>9</xdr:col>
      <xdr:colOff>457125</xdr:colOff>
      <xdr:row>22</xdr:row>
      <xdr:rowOff>28500</xdr:rowOff>
    </xdr:from>
    <xdr:to>
      <xdr:col>12</xdr:col>
      <xdr:colOff>1738</xdr:colOff>
      <xdr:row>31</xdr:row>
      <xdr:rowOff>33942</xdr:rowOff>
    </xdr:to>
    <xdr:pic>
      <xdr:nvPicPr>
        <xdr:cNvPr id="7" name="図 6">
          <a:extLst>
            <a:ext uri="{FF2B5EF4-FFF2-40B4-BE49-F238E27FC236}">
              <a16:creationId xmlns:a16="http://schemas.microsoft.com/office/drawing/2014/main" id="{727AD79E-0340-4CCF-B4C6-70A67F216E6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00725" y="5197400"/>
          <a:ext cx="1492249" cy="1485899"/>
        </a:xfrm>
        <a:prstGeom prst="rect">
          <a:avLst/>
        </a:prstGeom>
      </xdr:spPr>
    </xdr:pic>
    <xdr:clientData/>
  </xdr:twoCellAnchor>
  <xdr:twoCellAnchor editAs="oneCell">
    <xdr:from>
      <xdr:col>12</xdr:col>
      <xdr:colOff>16575</xdr:colOff>
      <xdr:row>22</xdr:row>
      <xdr:rowOff>35625</xdr:rowOff>
    </xdr:from>
    <xdr:to>
      <xdr:col>14</xdr:col>
      <xdr:colOff>188024</xdr:colOff>
      <xdr:row>31</xdr:row>
      <xdr:rowOff>41067</xdr:rowOff>
    </xdr:to>
    <xdr:pic>
      <xdr:nvPicPr>
        <xdr:cNvPr id="8" name="図 7">
          <a:extLst>
            <a:ext uri="{FF2B5EF4-FFF2-40B4-BE49-F238E27FC236}">
              <a16:creationId xmlns:a16="http://schemas.microsoft.com/office/drawing/2014/main" id="{736C0B11-1DCC-429C-9D7A-B6484170345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41375" y="5204525"/>
          <a:ext cx="1492249" cy="1485899"/>
        </a:xfrm>
        <a:prstGeom prst="rect">
          <a:avLst/>
        </a:prstGeom>
      </xdr:spPr>
    </xdr:pic>
    <xdr:clientData/>
  </xdr:twoCellAnchor>
  <xdr:twoCellAnchor editAs="oneCell">
    <xdr:from>
      <xdr:col>0</xdr:col>
      <xdr:colOff>157050</xdr:colOff>
      <xdr:row>28</xdr:row>
      <xdr:rowOff>223725</xdr:rowOff>
    </xdr:from>
    <xdr:to>
      <xdr:col>2</xdr:col>
      <xdr:colOff>328499</xdr:colOff>
      <xdr:row>37</xdr:row>
      <xdr:rowOff>160678</xdr:rowOff>
    </xdr:to>
    <xdr:pic>
      <xdr:nvPicPr>
        <xdr:cNvPr id="9" name="図 8">
          <a:extLst>
            <a:ext uri="{FF2B5EF4-FFF2-40B4-BE49-F238E27FC236}">
              <a16:creationId xmlns:a16="http://schemas.microsoft.com/office/drawing/2014/main" id="{DF5C9E5B-6C6C-4397-B226-A4E6D32F3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7050" y="6764225"/>
          <a:ext cx="1492249" cy="1476374"/>
        </a:xfrm>
        <a:prstGeom prst="rect">
          <a:avLst/>
        </a:prstGeom>
      </xdr:spPr>
    </xdr:pic>
    <xdr:clientData/>
  </xdr:twoCellAnchor>
  <xdr:twoCellAnchor editAs="oneCell">
    <xdr:from>
      <xdr:col>2</xdr:col>
      <xdr:colOff>421350</xdr:colOff>
      <xdr:row>29</xdr:row>
      <xdr:rowOff>2250</xdr:rowOff>
    </xdr:from>
    <xdr:to>
      <xdr:col>4</xdr:col>
      <xdr:colOff>592799</xdr:colOff>
      <xdr:row>38</xdr:row>
      <xdr:rowOff>7692</xdr:rowOff>
    </xdr:to>
    <xdr:pic>
      <xdr:nvPicPr>
        <xdr:cNvPr id="10" name="図 9">
          <a:extLst>
            <a:ext uri="{FF2B5EF4-FFF2-40B4-BE49-F238E27FC236}">
              <a16:creationId xmlns:a16="http://schemas.microsoft.com/office/drawing/2014/main" id="{764D5595-E7C3-4D77-BC78-DFD8599E8F5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42150" y="6771350"/>
          <a:ext cx="1492249" cy="1485899"/>
        </a:xfrm>
        <a:prstGeom prst="rect">
          <a:avLst/>
        </a:prstGeom>
      </xdr:spPr>
    </xdr:pic>
    <xdr:clientData/>
  </xdr:twoCellAnchor>
  <xdr:twoCellAnchor editAs="oneCell">
    <xdr:from>
      <xdr:col>4</xdr:col>
      <xdr:colOff>666600</xdr:colOff>
      <xdr:row>28</xdr:row>
      <xdr:rowOff>237975</xdr:rowOff>
    </xdr:from>
    <xdr:to>
      <xdr:col>7</xdr:col>
      <xdr:colOff>152249</xdr:colOff>
      <xdr:row>38</xdr:row>
      <xdr:rowOff>5292</xdr:rowOff>
    </xdr:to>
    <xdr:pic>
      <xdr:nvPicPr>
        <xdr:cNvPr id="11" name="図 10">
          <a:extLst>
            <a:ext uri="{FF2B5EF4-FFF2-40B4-BE49-F238E27FC236}">
              <a16:creationId xmlns:a16="http://schemas.microsoft.com/office/drawing/2014/main" id="{B7687130-BF18-4717-ADBA-E437C2EE1BE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01850" y="6772125"/>
          <a:ext cx="1473199" cy="1482724"/>
        </a:xfrm>
        <a:prstGeom prst="rect">
          <a:avLst/>
        </a:prstGeom>
      </xdr:spPr>
    </xdr:pic>
    <xdr:clientData/>
  </xdr:twoCellAnchor>
  <xdr:twoCellAnchor editAs="oneCell">
    <xdr:from>
      <xdr:col>7</xdr:col>
      <xdr:colOff>245100</xdr:colOff>
      <xdr:row>29</xdr:row>
      <xdr:rowOff>16500</xdr:rowOff>
    </xdr:from>
    <xdr:to>
      <xdr:col>9</xdr:col>
      <xdr:colOff>416549</xdr:colOff>
      <xdr:row>38</xdr:row>
      <xdr:rowOff>21942</xdr:rowOff>
    </xdr:to>
    <xdr:pic>
      <xdr:nvPicPr>
        <xdr:cNvPr id="12" name="図 11">
          <a:extLst>
            <a:ext uri="{FF2B5EF4-FFF2-40B4-BE49-F238E27FC236}">
              <a16:creationId xmlns:a16="http://schemas.microsoft.com/office/drawing/2014/main" id="{C96264EA-B9CD-49C5-9DF8-52147BCD4B6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67900" y="6785600"/>
          <a:ext cx="1492249" cy="1485899"/>
        </a:xfrm>
        <a:prstGeom prst="rect">
          <a:avLst/>
        </a:prstGeom>
      </xdr:spPr>
    </xdr:pic>
    <xdr:clientData/>
  </xdr:twoCellAnchor>
  <xdr:twoCellAnchor editAs="oneCell">
    <xdr:from>
      <xdr:col>9</xdr:col>
      <xdr:colOff>471300</xdr:colOff>
      <xdr:row>29</xdr:row>
      <xdr:rowOff>23625</xdr:rowOff>
    </xdr:from>
    <xdr:to>
      <xdr:col>12</xdr:col>
      <xdr:colOff>3213</xdr:colOff>
      <xdr:row>38</xdr:row>
      <xdr:rowOff>29067</xdr:rowOff>
    </xdr:to>
    <xdr:pic>
      <xdr:nvPicPr>
        <xdr:cNvPr id="13" name="図 12">
          <a:extLst>
            <a:ext uri="{FF2B5EF4-FFF2-40B4-BE49-F238E27FC236}">
              <a16:creationId xmlns:a16="http://schemas.microsoft.com/office/drawing/2014/main" id="{15234DC8-3429-401A-BB8C-B2E578C0C10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414900" y="6792725"/>
          <a:ext cx="1492249" cy="1485899"/>
        </a:xfrm>
        <a:prstGeom prst="rect">
          <a:avLst/>
        </a:prstGeom>
      </xdr:spPr>
    </xdr:pic>
    <xdr:clientData/>
  </xdr:twoCellAnchor>
  <xdr:twoCellAnchor editAs="oneCell">
    <xdr:from>
      <xdr:col>12</xdr:col>
      <xdr:colOff>21225</xdr:colOff>
      <xdr:row>29</xdr:row>
      <xdr:rowOff>49800</xdr:rowOff>
    </xdr:from>
    <xdr:to>
      <xdr:col>14</xdr:col>
      <xdr:colOff>192674</xdr:colOff>
      <xdr:row>38</xdr:row>
      <xdr:rowOff>55242</xdr:rowOff>
    </xdr:to>
    <xdr:pic>
      <xdr:nvPicPr>
        <xdr:cNvPr id="14" name="図 13">
          <a:extLst>
            <a:ext uri="{FF2B5EF4-FFF2-40B4-BE49-F238E27FC236}">
              <a16:creationId xmlns:a16="http://schemas.microsoft.com/office/drawing/2014/main" id="{41BD4029-5AF9-4857-AA91-13F18C7F44C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946025" y="6818900"/>
          <a:ext cx="1492249" cy="1485899"/>
        </a:xfrm>
        <a:prstGeom prst="rect">
          <a:avLst/>
        </a:prstGeom>
      </xdr:spPr>
    </xdr:pic>
    <xdr:clientData/>
  </xdr:twoCellAnchor>
  <xdr:twoCellAnchor editAs="oneCell">
    <xdr:from>
      <xdr:col>0</xdr:col>
      <xdr:colOff>161700</xdr:colOff>
      <xdr:row>35</xdr:row>
      <xdr:rowOff>190275</xdr:rowOff>
    </xdr:from>
    <xdr:to>
      <xdr:col>2</xdr:col>
      <xdr:colOff>333149</xdr:colOff>
      <xdr:row>44</xdr:row>
      <xdr:rowOff>158978</xdr:rowOff>
    </xdr:to>
    <xdr:pic>
      <xdr:nvPicPr>
        <xdr:cNvPr id="15" name="図 14">
          <a:extLst>
            <a:ext uri="{FF2B5EF4-FFF2-40B4-BE49-F238E27FC236}">
              <a16:creationId xmlns:a16="http://schemas.microsoft.com/office/drawing/2014/main" id="{4A982A0A-C131-4C70-9B15-4AC81CD2757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1700" y="8330975"/>
          <a:ext cx="1492249" cy="1476374"/>
        </a:xfrm>
        <a:prstGeom prst="rect">
          <a:avLst/>
        </a:prstGeom>
      </xdr:spPr>
    </xdr:pic>
    <xdr:clientData/>
  </xdr:twoCellAnchor>
  <xdr:twoCellAnchor editAs="oneCell">
    <xdr:from>
      <xdr:col>2</xdr:col>
      <xdr:colOff>416475</xdr:colOff>
      <xdr:row>35</xdr:row>
      <xdr:rowOff>178350</xdr:rowOff>
    </xdr:from>
    <xdr:to>
      <xdr:col>4</xdr:col>
      <xdr:colOff>587924</xdr:colOff>
      <xdr:row>44</xdr:row>
      <xdr:rowOff>159753</xdr:rowOff>
    </xdr:to>
    <xdr:pic>
      <xdr:nvPicPr>
        <xdr:cNvPr id="16" name="図 15">
          <a:extLst>
            <a:ext uri="{FF2B5EF4-FFF2-40B4-BE49-F238E27FC236}">
              <a16:creationId xmlns:a16="http://schemas.microsoft.com/office/drawing/2014/main" id="{129C3BAE-C000-4E3B-B008-F247524512D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37275" y="8319050"/>
          <a:ext cx="1492249" cy="1476374"/>
        </a:xfrm>
        <a:prstGeom prst="rect">
          <a:avLst/>
        </a:prstGeom>
      </xdr:spPr>
    </xdr:pic>
    <xdr:clientData/>
  </xdr:twoCellAnchor>
  <xdr:twoCellAnchor editAs="oneCell">
    <xdr:from>
      <xdr:col>4</xdr:col>
      <xdr:colOff>680775</xdr:colOff>
      <xdr:row>35</xdr:row>
      <xdr:rowOff>195000</xdr:rowOff>
    </xdr:from>
    <xdr:to>
      <xdr:col>7</xdr:col>
      <xdr:colOff>166424</xdr:colOff>
      <xdr:row>44</xdr:row>
      <xdr:rowOff>157353</xdr:rowOff>
    </xdr:to>
    <xdr:pic>
      <xdr:nvPicPr>
        <xdr:cNvPr id="17" name="図 16">
          <a:extLst>
            <a:ext uri="{FF2B5EF4-FFF2-40B4-BE49-F238E27FC236}">
              <a16:creationId xmlns:a16="http://schemas.microsoft.com/office/drawing/2014/main" id="{8098FE21-277B-4BE1-8955-CF54FF8131C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303325" y="8335700"/>
          <a:ext cx="1485899" cy="1476374"/>
        </a:xfrm>
        <a:prstGeom prst="rect">
          <a:avLst/>
        </a:prstGeom>
      </xdr:spPr>
    </xdr:pic>
    <xdr:clientData/>
  </xdr:twoCellAnchor>
  <xdr:twoCellAnchor editAs="oneCell">
    <xdr:from>
      <xdr:col>7</xdr:col>
      <xdr:colOff>268800</xdr:colOff>
      <xdr:row>35</xdr:row>
      <xdr:rowOff>192600</xdr:rowOff>
    </xdr:from>
    <xdr:to>
      <xdr:col>9</xdr:col>
      <xdr:colOff>440249</xdr:colOff>
      <xdr:row>44</xdr:row>
      <xdr:rowOff>161303</xdr:rowOff>
    </xdr:to>
    <xdr:pic>
      <xdr:nvPicPr>
        <xdr:cNvPr id="18" name="図 17">
          <a:extLst>
            <a:ext uri="{FF2B5EF4-FFF2-40B4-BE49-F238E27FC236}">
              <a16:creationId xmlns:a16="http://schemas.microsoft.com/office/drawing/2014/main" id="{D6B467D8-62EA-49F6-AB15-EDA678CC56C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891600" y="8333300"/>
          <a:ext cx="1492249" cy="1476374"/>
        </a:xfrm>
        <a:prstGeom prst="rect">
          <a:avLst/>
        </a:prstGeom>
      </xdr:spPr>
    </xdr:pic>
    <xdr:clientData/>
  </xdr:twoCellAnchor>
  <xdr:twoCellAnchor editAs="oneCell">
    <xdr:from>
      <xdr:col>9</xdr:col>
      <xdr:colOff>514050</xdr:colOff>
      <xdr:row>35</xdr:row>
      <xdr:rowOff>209250</xdr:rowOff>
    </xdr:from>
    <xdr:to>
      <xdr:col>12</xdr:col>
      <xdr:colOff>1513</xdr:colOff>
      <xdr:row>44</xdr:row>
      <xdr:rowOff>158903</xdr:rowOff>
    </xdr:to>
    <xdr:pic>
      <xdr:nvPicPr>
        <xdr:cNvPr id="19" name="図 18">
          <a:extLst>
            <a:ext uri="{FF2B5EF4-FFF2-40B4-BE49-F238E27FC236}">
              <a16:creationId xmlns:a16="http://schemas.microsoft.com/office/drawing/2014/main" id="{B0CFAAC3-4D66-4703-B120-30E5C56677E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457650" y="8349950"/>
          <a:ext cx="1466849" cy="1476374"/>
        </a:xfrm>
        <a:prstGeom prst="rect">
          <a:avLst/>
        </a:prstGeom>
      </xdr:spPr>
    </xdr:pic>
    <xdr:clientData/>
  </xdr:twoCellAnchor>
  <xdr:twoCellAnchor editAs="oneCell">
    <xdr:from>
      <xdr:col>12</xdr:col>
      <xdr:colOff>40844</xdr:colOff>
      <xdr:row>36</xdr:row>
      <xdr:rowOff>23152</xdr:rowOff>
    </xdr:from>
    <xdr:to>
      <xdr:col>14</xdr:col>
      <xdr:colOff>213653</xdr:colOff>
      <xdr:row>45</xdr:row>
      <xdr:rowOff>14988</xdr:rowOff>
    </xdr:to>
    <xdr:pic>
      <xdr:nvPicPr>
        <xdr:cNvPr id="20" name="図 19">
          <a:extLst>
            <a:ext uri="{FF2B5EF4-FFF2-40B4-BE49-F238E27FC236}">
              <a16:creationId xmlns:a16="http://schemas.microsoft.com/office/drawing/2014/main" id="{F187866C-8D7D-41AB-B11A-64AA8E7F42A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965644" y="8392452"/>
          <a:ext cx="1493609" cy="1472293"/>
        </a:xfrm>
        <a:prstGeom prst="rect">
          <a:avLst/>
        </a:prstGeom>
      </xdr:spPr>
    </xdr:pic>
    <xdr:clientData/>
  </xdr:twoCellAnchor>
  <xdr:twoCellAnchor editAs="oneCell">
    <xdr:from>
      <xdr:col>7</xdr:col>
      <xdr:colOff>276225</xdr:colOff>
      <xdr:row>2</xdr:row>
      <xdr:rowOff>47625</xdr:rowOff>
    </xdr:from>
    <xdr:to>
      <xdr:col>19</xdr:col>
      <xdr:colOff>304800</xdr:colOff>
      <xdr:row>10</xdr:row>
      <xdr:rowOff>37192</xdr:rowOff>
    </xdr:to>
    <xdr:pic>
      <xdr:nvPicPr>
        <xdr:cNvPr id="21" name="図 20">
          <a:extLst>
            <a:ext uri="{FF2B5EF4-FFF2-40B4-BE49-F238E27FC236}">
              <a16:creationId xmlns:a16="http://schemas.microsoft.com/office/drawing/2014/main" id="{14008052-FF30-489E-AC6D-09F74A13FD6C}"/>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99025" y="276225"/>
          <a:ext cx="7953375"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285750</xdr:colOff>
      <xdr:row>9</xdr:row>
      <xdr:rowOff>47625</xdr:rowOff>
    </xdr:from>
    <xdr:to>
      <xdr:col>13</xdr:col>
      <xdr:colOff>542925</xdr:colOff>
      <xdr:row>21</xdr:row>
      <xdr:rowOff>202746</xdr:rowOff>
    </xdr:to>
    <xdr:pic>
      <xdr:nvPicPr>
        <xdr:cNvPr id="22" name="図 21">
          <a:extLst>
            <a:ext uri="{FF2B5EF4-FFF2-40B4-BE49-F238E27FC236}">
              <a16:creationId xmlns:a16="http://schemas.microsoft.com/office/drawing/2014/main" id="{BF7B1D66-FDA4-4BB8-BD09-7F9ABB2E548F}"/>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908550" y="1876425"/>
          <a:ext cx="4219575" cy="226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447675</xdr:colOff>
      <xdr:row>18</xdr:row>
      <xdr:rowOff>66675</xdr:rowOff>
    </xdr:from>
    <xdr:to>
      <xdr:col>28</xdr:col>
      <xdr:colOff>1814</xdr:colOff>
      <xdr:row>49</xdr:row>
      <xdr:rowOff>105682</xdr:rowOff>
    </xdr:to>
    <xdr:pic>
      <xdr:nvPicPr>
        <xdr:cNvPr id="23" name="図 22">
          <a:extLst>
            <a:ext uri="{FF2B5EF4-FFF2-40B4-BE49-F238E27FC236}">
              <a16:creationId xmlns:a16="http://schemas.microsoft.com/office/drawing/2014/main" id="{0E68B160-AE4C-4EE8-A84E-A2F5B1F4BF0F}"/>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693275" y="4137025"/>
          <a:ext cx="8766175" cy="527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190275</xdr:colOff>
      <xdr:row>35</xdr:row>
      <xdr:rowOff>190275</xdr:rowOff>
    </xdr:from>
    <xdr:to>
      <xdr:col>2</xdr:col>
      <xdr:colOff>361724</xdr:colOff>
      <xdr:row>44</xdr:row>
      <xdr:rowOff>158978</xdr:rowOff>
    </xdr:to>
    <xdr:pic>
      <xdr:nvPicPr>
        <xdr:cNvPr id="24" name="図 23">
          <a:extLst>
            <a:ext uri="{FF2B5EF4-FFF2-40B4-BE49-F238E27FC236}">
              <a16:creationId xmlns:a16="http://schemas.microsoft.com/office/drawing/2014/main" id="{82692BF1-4E18-4D56-9FDE-6AFC8276D59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90275" y="8330975"/>
          <a:ext cx="1492249" cy="1476374"/>
        </a:xfrm>
        <a:prstGeom prst="rect">
          <a:avLst/>
        </a:prstGeom>
      </xdr:spPr>
    </xdr:pic>
    <xdr:clientData/>
  </xdr:twoCellAnchor>
  <xdr:twoCellAnchor editAs="oneCell">
    <xdr:from>
      <xdr:col>2</xdr:col>
      <xdr:colOff>445050</xdr:colOff>
      <xdr:row>35</xdr:row>
      <xdr:rowOff>178350</xdr:rowOff>
    </xdr:from>
    <xdr:to>
      <xdr:col>5</xdr:col>
      <xdr:colOff>2363</xdr:colOff>
      <xdr:row>44</xdr:row>
      <xdr:rowOff>159753</xdr:rowOff>
    </xdr:to>
    <xdr:pic>
      <xdr:nvPicPr>
        <xdr:cNvPr id="25" name="図 24">
          <a:extLst>
            <a:ext uri="{FF2B5EF4-FFF2-40B4-BE49-F238E27FC236}">
              <a16:creationId xmlns:a16="http://schemas.microsoft.com/office/drawing/2014/main" id="{5E919866-13E5-41A3-97D2-EBF1A32E6DF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65850" y="8319050"/>
          <a:ext cx="1492249" cy="1476374"/>
        </a:xfrm>
        <a:prstGeom prst="rect">
          <a:avLst/>
        </a:prstGeom>
      </xdr:spPr>
    </xdr:pic>
    <xdr:clientData/>
  </xdr:twoCellAnchor>
  <xdr:twoCellAnchor editAs="oneCell">
    <xdr:from>
      <xdr:col>5</xdr:col>
      <xdr:colOff>23550</xdr:colOff>
      <xdr:row>35</xdr:row>
      <xdr:rowOff>195000</xdr:rowOff>
    </xdr:from>
    <xdr:to>
      <xdr:col>7</xdr:col>
      <xdr:colOff>194999</xdr:colOff>
      <xdr:row>44</xdr:row>
      <xdr:rowOff>157353</xdr:rowOff>
    </xdr:to>
    <xdr:pic>
      <xdr:nvPicPr>
        <xdr:cNvPr id="26" name="図 25">
          <a:extLst>
            <a:ext uri="{FF2B5EF4-FFF2-40B4-BE49-F238E27FC236}">
              <a16:creationId xmlns:a16="http://schemas.microsoft.com/office/drawing/2014/main" id="{0723894D-050E-4443-9AEC-3362BE96E85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325550" y="8335700"/>
          <a:ext cx="1492249" cy="14763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39</xdr:row>
      <xdr:rowOff>0</xdr:rowOff>
    </xdr:from>
    <xdr:to>
      <xdr:col>9</xdr:col>
      <xdr:colOff>152400</xdr:colOff>
      <xdr:row>56</xdr:row>
      <xdr:rowOff>9525</xdr:rowOff>
    </xdr:to>
    <xdr:pic>
      <xdr:nvPicPr>
        <xdr:cNvPr id="175178" name="Picture 1">
          <a:extLst>
            <a:ext uri="{FF2B5EF4-FFF2-40B4-BE49-F238E27FC236}">
              <a16:creationId xmlns:a16="http://schemas.microsoft.com/office/drawing/2014/main" id="{00000000-0008-0000-0400-00004AAC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5249525"/>
          <a:ext cx="4800600" cy="29241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0</xdr:colOff>
      <xdr:row>8</xdr:row>
      <xdr:rowOff>19050</xdr:rowOff>
    </xdr:from>
    <xdr:to>
      <xdr:col>6</xdr:col>
      <xdr:colOff>76200</xdr:colOff>
      <xdr:row>8</xdr:row>
      <xdr:rowOff>161925</xdr:rowOff>
    </xdr:to>
    <xdr:sp macro="" textlink="">
      <xdr:nvSpPr>
        <xdr:cNvPr id="175179" name="AutoShape 2">
          <a:extLst>
            <a:ext uri="{FF2B5EF4-FFF2-40B4-BE49-F238E27FC236}">
              <a16:creationId xmlns:a16="http://schemas.microsoft.com/office/drawing/2014/main" id="{00000000-0008-0000-0400-00004BAC0200}"/>
            </a:ext>
          </a:extLst>
        </xdr:cNvPr>
        <xdr:cNvSpPr>
          <a:spLocks noChangeArrowheads="1"/>
        </xdr:cNvSpPr>
      </xdr:nvSpPr>
      <xdr:spPr bwMode="auto">
        <a:xfrm>
          <a:off x="3429000" y="1628775"/>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647700</xdr:colOff>
      <xdr:row>10</xdr:row>
      <xdr:rowOff>19050</xdr:rowOff>
    </xdr:from>
    <xdr:to>
      <xdr:col>6</xdr:col>
      <xdr:colOff>38100</xdr:colOff>
      <xdr:row>10</xdr:row>
      <xdr:rowOff>161925</xdr:rowOff>
    </xdr:to>
    <xdr:sp macro="" textlink="">
      <xdr:nvSpPr>
        <xdr:cNvPr id="175180" name="AutoShape 3">
          <a:extLst>
            <a:ext uri="{FF2B5EF4-FFF2-40B4-BE49-F238E27FC236}">
              <a16:creationId xmlns:a16="http://schemas.microsoft.com/office/drawing/2014/main" id="{00000000-0008-0000-0400-00004CAC0200}"/>
            </a:ext>
          </a:extLst>
        </xdr:cNvPr>
        <xdr:cNvSpPr>
          <a:spLocks noChangeArrowheads="1"/>
        </xdr:cNvSpPr>
      </xdr:nvSpPr>
      <xdr:spPr bwMode="auto">
        <a:xfrm>
          <a:off x="3390900" y="2228850"/>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12</xdr:row>
      <xdr:rowOff>19050</xdr:rowOff>
    </xdr:from>
    <xdr:to>
      <xdr:col>6</xdr:col>
      <xdr:colOff>66675</xdr:colOff>
      <xdr:row>12</xdr:row>
      <xdr:rowOff>161925</xdr:rowOff>
    </xdr:to>
    <xdr:sp macro="" textlink="">
      <xdr:nvSpPr>
        <xdr:cNvPr id="175181" name="AutoShape 4">
          <a:extLst>
            <a:ext uri="{FF2B5EF4-FFF2-40B4-BE49-F238E27FC236}">
              <a16:creationId xmlns:a16="http://schemas.microsoft.com/office/drawing/2014/main" id="{00000000-0008-0000-0400-00004DAC0200}"/>
            </a:ext>
          </a:extLst>
        </xdr:cNvPr>
        <xdr:cNvSpPr>
          <a:spLocks noChangeArrowheads="1"/>
        </xdr:cNvSpPr>
      </xdr:nvSpPr>
      <xdr:spPr bwMode="auto">
        <a:xfrm>
          <a:off x="3419475" y="3305175"/>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14</xdr:row>
      <xdr:rowOff>19050</xdr:rowOff>
    </xdr:from>
    <xdr:to>
      <xdr:col>6</xdr:col>
      <xdr:colOff>66675</xdr:colOff>
      <xdr:row>14</xdr:row>
      <xdr:rowOff>161925</xdr:rowOff>
    </xdr:to>
    <xdr:sp macro="" textlink="">
      <xdr:nvSpPr>
        <xdr:cNvPr id="175182" name="AutoShape 5">
          <a:extLst>
            <a:ext uri="{FF2B5EF4-FFF2-40B4-BE49-F238E27FC236}">
              <a16:creationId xmlns:a16="http://schemas.microsoft.com/office/drawing/2014/main" id="{00000000-0008-0000-0400-00004EAC0200}"/>
            </a:ext>
          </a:extLst>
        </xdr:cNvPr>
        <xdr:cNvSpPr>
          <a:spLocks noChangeArrowheads="1"/>
        </xdr:cNvSpPr>
      </xdr:nvSpPr>
      <xdr:spPr bwMode="auto">
        <a:xfrm>
          <a:off x="3419475" y="4010025"/>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16</xdr:row>
      <xdr:rowOff>19050</xdr:rowOff>
    </xdr:from>
    <xdr:to>
      <xdr:col>6</xdr:col>
      <xdr:colOff>66675</xdr:colOff>
      <xdr:row>16</xdr:row>
      <xdr:rowOff>161925</xdr:rowOff>
    </xdr:to>
    <xdr:sp macro="" textlink="">
      <xdr:nvSpPr>
        <xdr:cNvPr id="175183" name="AutoShape 6">
          <a:extLst>
            <a:ext uri="{FF2B5EF4-FFF2-40B4-BE49-F238E27FC236}">
              <a16:creationId xmlns:a16="http://schemas.microsoft.com/office/drawing/2014/main" id="{00000000-0008-0000-0400-00004FAC0200}"/>
            </a:ext>
          </a:extLst>
        </xdr:cNvPr>
        <xdr:cNvSpPr>
          <a:spLocks noChangeArrowheads="1"/>
        </xdr:cNvSpPr>
      </xdr:nvSpPr>
      <xdr:spPr bwMode="auto">
        <a:xfrm>
          <a:off x="3419475" y="4705350"/>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18</xdr:row>
      <xdr:rowOff>19050</xdr:rowOff>
    </xdr:from>
    <xdr:to>
      <xdr:col>6</xdr:col>
      <xdr:colOff>66675</xdr:colOff>
      <xdr:row>18</xdr:row>
      <xdr:rowOff>161925</xdr:rowOff>
    </xdr:to>
    <xdr:sp macro="" textlink="">
      <xdr:nvSpPr>
        <xdr:cNvPr id="175184" name="AutoShape 7">
          <a:extLst>
            <a:ext uri="{FF2B5EF4-FFF2-40B4-BE49-F238E27FC236}">
              <a16:creationId xmlns:a16="http://schemas.microsoft.com/office/drawing/2014/main" id="{00000000-0008-0000-0400-000050AC0200}"/>
            </a:ext>
          </a:extLst>
        </xdr:cNvPr>
        <xdr:cNvSpPr>
          <a:spLocks noChangeArrowheads="1"/>
        </xdr:cNvSpPr>
      </xdr:nvSpPr>
      <xdr:spPr bwMode="auto">
        <a:xfrm>
          <a:off x="3419475" y="5238750"/>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20</xdr:row>
      <xdr:rowOff>19050</xdr:rowOff>
    </xdr:from>
    <xdr:to>
      <xdr:col>6</xdr:col>
      <xdr:colOff>66675</xdr:colOff>
      <xdr:row>20</xdr:row>
      <xdr:rowOff>161925</xdr:rowOff>
    </xdr:to>
    <xdr:sp macro="" textlink="">
      <xdr:nvSpPr>
        <xdr:cNvPr id="175185" name="AutoShape 8">
          <a:extLst>
            <a:ext uri="{FF2B5EF4-FFF2-40B4-BE49-F238E27FC236}">
              <a16:creationId xmlns:a16="http://schemas.microsoft.com/office/drawing/2014/main" id="{00000000-0008-0000-0400-000051AC0200}"/>
            </a:ext>
          </a:extLst>
        </xdr:cNvPr>
        <xdr:cNvSpPr>
          <a:spLocks noChangeArrowheads="1"/>
        </xdr:cNvSpPr>
      </xdr:nvSpPr>
      <xdr:spPr bwMode="auto">
        <a:xfrm>
          <a:off x="3419475" y="5819775"/>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22</xdr:row>
      <xdr:rowOff>19050</xdr:rowOff>
    </xdr:from>
    <xdr:to>
      <xdr:col>6</xdr:col>
      <xdr:colOff>66675</xdr:colOff>
      <xdr:row>22</xdr:row>
      <xdr:rowOff>161925</xdr:rowOff>
    </xdr:to>
    <xdr:sp macro="" textlink="">
      <xdr:nvSpPr>
        <xdr:cNvPr id="175186" name="AutoShape 9">
          <a:extLst>
            <a:ext uri="{FF2B5EF4-FFF2-40B4-BE49-F238E27FC236}">
              <a16:creationId xmlns:a16="http://schemas.microsoft.com/office/drawing/2014/main" id="{00000000-0008-0000-0400-000052AC0200}"/>
            </a:ext>
          </a:extLst>
        </xdr:cNvPr>
        <xdr:cNvSpPr>
          <a:spLocks noChangeArrowheads="1"/>
        </xdr:cNvSpPr>
      </xdr:nvSpPr>
      <xdr:spPr bwMode="auto">
        <a:xfrm>
          <a:off x="3419475" y="6381750"/>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24</xdr:row>
      <xdr:rowOff>19050</xdr:rowOff>
    </xdr:from>
    <xdr:to>
      <xdr:col>6</xdr:col>
      <xdr:colOff>66675</xdr:colOff>
      <xdr:row>24</xdr:row>
      <xdr:rowOff>161925</xdr:rowOff>
    </xdr:to>
    <xdr:sp macro="" textlink="">
      <xdr:nvSpPr>
        <xdr:cNvPr id="175187" name="AutoShape 10">
          <a:extLst>
            <a:ext uri="{FF2B5EF4-FFF2-40B4-BE49-F238E27FC236}">
              <a16:creationId xmlns:a16="http://schemas.microsoft.com/office/drawing/2014/main" id="{00000000-0008-0000-0400-000053AC0200}"/>
            </a:ext>
          </a:extLst>
        </xdr:cNvPr>
        <xdr:cNvSpPr>
          <a:spLocks noChangeArrowheads="1"/>
        </xdr:cNvSpPr>
      </xdr:nvSpPr>
      <xdr:spPr bwMode="auto">
        <a:xfrm>
          <a:off x="3419475" y="7248525"/>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26</xdr:row>
      <xdr:rowOff>19050</xdr:rowOff>
    </xdr:from>
    <xdr:to>
      <xdr:col>6</xdr:col>
      <xdr:colOff>66675</xdr:colOff>
      <xdr:row>26</xdr:row>
      <xdr:rowOff>161925</xdr:rowOff>
    </xdr:to>
    <xdr:sp macro="" textlink="">
      <xdr:nvSpPr>
        <xdr:cNvPr id="175188" name="AutoShape 11">
          <a:extLst>
            <a:ext uri="{FF2B5EF4-FFF2-40B4-BE49-F238E27FC236}">
              <a16:creationId xmlns:a16="http://schemas.microsoft.com/office/drawing/2014/main" id="{00000000-0008-0000-0400-000054AC0200}"/>
            </a:ext>
          </a:extLst>
        </xdr:cNvPr>
        <xdr:cNvSpPr>
          <a:spLocks noChangeArrowheads="1"/>
        </xdr:cNvSpPr>
      </xdr:nvSpPr>
      <xdr:spPr bwMode="auto">
        <a:xfrm>
          <a:off x="3419475" y="8963025"/>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28</xdr:row>
      <xdr:rowOff>19050</xdr:rowOff>
    </xdr:from>
    <xdr:to>
      <xdr:col>6</xdr:col>
      <xdr:colOff>66675</xdr:colOff>
      <xdr:row>28</xdr:row>
      <xdr:rowOff>161925</xdr:rowOff>
    </xdr:to>
    <xdr:sp macro="" textlink="">
      <xdr:nvSpPr>
        <xdr:cNvPr id="175189" name="AutoShape 12">
          <a:extLst>
            <a:ext uri="{FF2B5EF4-FFF2-40B4-BE49-F238E27FC236}">
              <a16:creationId xmlns:a16="http://schemas.microsoft.com/office/drawing/2014/main" id="{00000000-0008-0000-0400-000055AC0200}"/>
            </a:ext>
          </a:extLst>
        </xdr:cNvPr>
        <xdr:cNvSpPr>
          <a:spLocks noChangeArrowheads="1"/>
        </xdr:cNvSpPr>
      </xdr:nvSpPr>
      <xdr:spPr bwMode="auto">
        <a:xfrm>
          <a:off x="3419475" y="9486900"/>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30</xdr:row>
      <xdr:rowOff>19050</xdr:rowOff>
    </xdr:from>
    <xdr:to>
      <xdr:col>6</xdr:col>
      <xdr:colOff>66675</xdr:colOff>
      <xdr:row>30</xdr:row>
      <xdr:rowOff>161925</xdr:rowOff>
    </xdr:to>
    <xdr:sp macro="" textlink="">
      <xdr:nvSpPr>
        <xdr:cNvPr id="175190" name="AutoShape 13">
          <a:extLst>
            <a:ext uri="{FF2B5EF4-FFF2-40B4-BE49-F238E27FC236}">
              <a16:creationId xmlns:a16="http://schemas.microsoft.com/office/drawing/2014/main" id="{00000000-0008-0000-0400-000056AC0200}"/>
            </a:ext>
          </a:extLst>
        </xdr:cNvPr>
        <xdr:cNvSpPr>
          <a:spLocks noChangeArrowheads="1"/>
        </xdr:cNvSpPr>
      </xdr:nvSpPr>
      <xdr:spPr bwMode="auto">
        <a:xfrm>
          <a:off x="3419475" y="11410950"/>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32</xdr:row>
      <xdr:rowOff>19050</xdr:rowOff>
    </xdr:from>
    <xdr:to>
      <xdr:col>6</xdr:col>
      <xdr:colOff>66675</xdr:colOff>
      <xdr:row>32</xdr:row>
      <xdr:rowOff>161925</xdr:rowOff>
    </xdr:to>
    <xdr:sp macro="" textlink="">
      <xdr:nvSpPr>
        <xdr:cNvPr id="175191" name="AutoShape 14">
          <a:extLst>
            <a:ext uri="{FF2B5EF4-FFF2-40B4-BE49-F238E27FC236}">
              <a16:creationId xmlns:a16="http://schemas.microsoft.com/office/drawing/2014/main" id="{00000000-0008-0000-0400-000057AC0200}"/>
            </a:ext>
          </a:extLst>
        </xdr:cNvPr>
        <xdr:cNvSpPr>
          <a:spLocks noChangeArrowheads="1"/>
        </xdr:cNvSpPr>
      </xdr:nvSpPr>
      <xdr:spPr bwMode="auto">
        <a:xfrm>
          <a:off x="3419475" y="12868275"/>
          <a:ext cx="762000" cy="1428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676275</xdr:colOff>
      <xdr:row>34</xdr:row>
      <xdr:rowOff>19050</xdr:rowOff>
    </xdr:from>
    <xdr:to>
      <xdr:col>6</xdr:col>
      <xdr:colOff>66675</xdr:colOff>
      <xdr:row>35</xdr:row>
      <xdr:rowOff>171450</xdr:rowOff>
    </xdr:to>
    <xdr:sp macro="" textlink="">
      <xdr:nvSpPr>
        <xdr:cNvPr id="175192" name="AutoShape 15">
          <a:extLst>
            <a:ext uri="{FF2B5EF4-FFF2-40B4-BE49-F238E27FC236}">
              <a16:creationId xmlns:a16="http://schemas.microsoft.com/office/drawing/2014/main" id="{00000000-0008-0000-0400-000058AC0200}"/>
            </a:ext>
          </a:extLst>
        </xdr:cNvPr>
        <xdr:cNvSpPr>
          <a:spLocks noChangeArrowheads="1"/>
        </xdr:cNvSpPr>
      </xdr:nvSpPr>
      <xdr:spPr bwMode="auto">
        <a:xfrm>
          <a:off x="3419475" y="13735050"/>
          <a:ext cx="762000" cy="323850"/>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95700</xdr:colOff>
      <xdr:row>132</xdr:row>
      <xdr:rowOff>0</xdr:rowOff>
    </xdr:from>
    <xdr:to>
      <xdr:col>36</xdr:col>
      <xdr:colOff>76650</xdr:colOff>
      <xdr:row>134</xdr:row>
      <xdr:rowOff>59844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4753425" y="24532113"/>
          <a:ext cx="2781300" cy="96900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代表者のエコアクション</a:t>
          </a:r>
          <a:r>
            <a:rPr kumimoji="1" lang="en-US" altLang="ja-JP" sz="1100">
              <a:solidFill>
                <a:schemeClr val="dk1"/>
              </a:solidFill>
              <a:effectLst/>
              <a:latin typeface="+mn-lt"/>
              <a:ea typeface="+mn-ea"/>
              <a:cs typeface="+mn-cs"/>
            </a:rPr>
            <a:t>21</a:t>
          </a:r>
          <a:r>
            <a:rPr kumimoji="1" lang="ja-JP" altLang="en-US" sz="1100">
              <a:solidFill>
                <a:schemeClr val="dk1"/>
              </a:solidFill>
              <a:effectLst/>
              <a:latin typeface="+mn-lt"/>
              <a:ea typeface="+mn-ea"/>
              <a:cs typeface="+mn-cs"/>
            </a:rPr>
            <a:t>を活用して環境への取組の推進や事業を発展させたいなどの思いや意志を書いてください。</a:t>
          </a:r>
          <a:endParaRPr kumimoji="1" lang="ja-JP" altLang="en-US" sz="1100"/>
        </a:p>
      </xdr:txBody>
    </xdr:sp>
    <xdr:clientData/>
  </xdr:twoCellAnchor>
  <xdr:twoCellAnchor>
    <xdr:from>
      <xdr:col>24</xdr:col>
      <xdr:colOff>76200</xdr:colOff>
      <xdr:row>180</xdr:row>
      <xdr:rowOff>152400</xdr:rowOff>
    </xdr:from>
    <xdr:to>
      <xdr:col>34</xdr:col>
      <xdr:colOff>38100</xdr:colOff>
      <xdr:row>183</xdr:row>
      <xdr:rowOff>152400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933950" y="21821775"/>
          <a:ext cx="1962150" cy="68580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自社の組織に合わせて仕上げてください</a:t>
          </a:r>
          <a:endParaRPr kumimoji="1" lang="ja-JP" altLang="en-US" sz="1100"/>
        </a:p>
      </xdr:txBody>
    </xdr:sp>
    <xdr:clientData/>
  </xdr:twoCellAnchor>
  <xdr:twoCellAnchor>
    <xdr:from>
      <xdr:col>28</xdr:col>
      <xdr:colOff>45508</xdr:colOff>
      <xdr:row>281</xdr:row>
      <xdr:rowOff>215901</xdr:rowOff>
    </xdr:from>
    <xdr:to>
      <xdr:col>36</xdr:col>
      <xdr:colOff>83608</xdr:colOff>
      <xdr:row>286</xdr:row>
      <xdr:rowOff>85725</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5903383" y="54603651"/>
          <a:ext cx="1638300" cy="86042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様式</a:t>
          </a:r>
          <a:r>
            <a:rPr kumimoji="1" lang="ja-JP" altLang="en-US" sz="1100">
              <a:solidFill>
                <a:schemeClr val="dk1"/>
              </a:solidFill>
              <a:effectLst/>
              <a:latin typeface="+mn-lt"/>
              <a:ea typeface="+mn-ea"/>
              <a:cs typeface="+mn-cs"/>
            </a:rPr>
            <a:t>４負荷</a:t>
          </a:r>
          <a:r>
            <a:rPr kumimoji="1" lang="ja-JP" altLang="ja-JP" sz="1100">
              <a:solidFill>
                <a:schemeClr val="dk1"/>
              </a:solidFill>
              <a:effectLst/>
              <a:latin typeface="+mn-lt"/>
              <a:ea typeface="+mn-ea"/>
              <a:cs typeface="+mn-cs"/>
            </a:rPr>
            <a:t>からリンクしています。</a:t>
          </a:r>
          <a:r>
            <a:rPr kumimoji="1" lang="ja-JP" altLang="en-US" sz="1100">
              <a:solidFill>
                <a:schemeClr val="dk1"/>
              </a:solidFill>
              <a:effectLst/>
              <a:latin typeface="+mn-lt"/>
              <a:ea typeface="+mn-ea"/>
              <a:cs typeface="+mn-cs"/>
            </a:rPr>
            <a:t>該当しない年度は文字を白にして見えないようにしてください</a:t>
          </a:r>
          <a:endParaRPr kumimoji="1" lang="ja-JP" altLang="en-US" sz="1100"/>
        </a:p>
      </xdr:txBody>
    </xdr:sp>
    <xdr:clientData/>
  </xdr:twoCellAnchor>
  <xdr:twoCellAnchor>
    <xdr:from>
      <xdr:col>18</xdr:col>
      <xdr:colOff>93133</xdr:colOff>
      <xdr:row>357</xdr:row>
      <xdr:rowOff>31750</xdr:rowOff>
    </xdr:from>
    <xdr:to>
      <xdr:col>26</xdr:col>
      <xdr:colOff>178858</xdr:colOff>
      <xdr:row>359</xdr:row>
      <xdr:rowOff>169333</xdr:rowOff>
    </xdr:to>
    <xdr:sp macro="" textlink="">
      <xdr:nvSpPr>
        <xdr:cNvPr id="8" name="線吹き出し 1 (枠付き) 7">
          <a:extLst>
            <a:ext uri="{FF2B5EF4-FFF2-40B4-BE49-F238E27FC236}">
              <a16:creationId xmlns:a16="http://schemas.microsoft.com/office/drawing/2014/main" id="{00000000-0008-0000-0700-000008000000}"/>
            </a:ext>
          </a:extLst>
        </xdr:cNvPr>
        <xdr:cNvSpPr/>
      </xdr:nvSpPr>
      <xdr:spPr>
        <a:xfrm>
          <a:off x="3966633" y="52884917"/>
          <a:ext cx="1694392" cy="476249"/>
        </a:xfrm>
        <a:prstGeom prst="borderCallout1">
          <a:avLst>
            <a:gd name="adj1" fmla="val 18750"/>
            <a:gd name="adj2" fmla="val -8333"/>
            <a:gd name="adj3" fmla="val 2227"/>
            <a:gd name="adj4" fmla="val -44579"/>
          </a:avLst>
        </a:prstGeom>
        <a:solidFill>
          <a:srgbClr val="FFFF66"/>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環境活動計画書のＴ列とリンクしています</a:t>
          </a:r>
        </a:p>
      </xdr:txBody>
    </xdr:sp>
    <xdr:clientData/>
  </xdr:twoCellAnchor>
  <xdr:twoCellAnchor>
    <xdr:from>
      <xdr:col>21</xdr:col>
      <xdr:colOff>152400</xdr:colOff>
      <xdr:row>650</xdr:row>
      <xdr:rowOff>47625</xdr:rowOff>
    </xdr:from>
    <xdr:to>
      <xdr:col>30</xdr:col>
      <xdr:colOff>9525</xdr:colOff>
      <xdr:row>654</xdr:row>
      <xdr:rowOff>161926</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4410075" y="68551425"/>
          <a:ext cx="1657350" cy="45720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様式５より転記する</a:t>
          </a:r>
          <a:endParaRPr kumimoji="1" lang="ja-JP" altLang="en-US" sz="1100"/>
        </a:p>
      </xdr:txBody>
    </xdr:sp>
    <xdr:clientData/>
  </xdr:twoCellAnchor>
  <xdr:twoCellAnchor>
    <xdr:from>
      <xdr:col>7</xdr:col>
      <xdr:colOff>104775</xdr:colOff>
      <xdr:row>721</xdr:row>
      <xdr:rowOff>9525</xdr:rowOff>
    </xdr:from>
    <xdr:to>
      <xdr:col>28</xdr:col>
      <xdr:colOff>180977</xdr:colOff>
      <xdr:row>731</xdr:row>
      <xdr:rowOff>57151</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562100" y="73171050"/>
          <a:ext cx="4276727" cy="200977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a:solidFill>
                <a:schemeClr val="dk1"/>
              </a:solidFill>
              <a:effectLst/>
              <a:latin typeface="+mn-lt"/>
              <a:ea typeface="+mn-ea"/>
              <a:cs typeface="+mn-cs"/>
            </a:rPr>
            <a:t>日ごろから活動の写真を撮って、紹介してください。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過去の取組を記録として残すのも一案です。</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＜活用方法＞</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・自社の商品をＰＲ（特に環境に配慮したことを）</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・利害関係者に自組織の活発な稼働をＰＲ（就活者もよく閲覧します）</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・従業員へのメッセージ</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・従業員の声（活動紹介）</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・部門長の声</a:t>
          </a:r>
          <a:r>
            <a:rPr kumimoji="1" lang="ja-JP" altLang="ja-JP" sz="1100">
              <a:solidFill>
                <a:schemeClr val="dk1"/>
              </a:solidFill>
              <a:effectLst/>
              <a:latin typeface="+mn-lt"/>
              <a:ea typeface="+mn-ea"/>
              <a:cs typeface="+mn-cs"/>
            </a:rPr>
            <a:t>（活動紹介）</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・データが蓄積後は負荷の推移をグラフで紹介</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・その他いろいろ</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この部分を全体に散りばめるのもよいでしょう。</a:t>
          </a:r>
        </a:p>
      </xdr:txBody>
    </xdr:sp>
    <xdr:clientData/>
  </xdr:twoCellAnchor>
  <xdr:twoCellAnchor>
    <xdr:from>
      <xdr:col>38</xdr:col>
      <xdr:colOff>97366</xdr:colOff>
      <xdr:row>321</xdr:row>
      <xdr:rowOff>87842</xdr:rowOff>
    </xdr:from>
    <xdr:to>
      <xdr:col>42</xdr:col>
      <xdr:colOff>81492</xdr:colOff>
      <xdr:row>325</xdr:row>
      <xdr:rowOff>144993</xdr:rowOff>
    </xdr:to>
    <xdr:sp macro="" textlink="">
      <xdr:nvSpPr>
        <xdr:cNvPr id="13" name="線吹き出し 1 (枠付き) 12">
          <a:extLst>
            <a:ext uri="{FF2B5EF4-FFF2-40B4-BE49-F238E27FC236}">
              <a16:creationId xmlns:a16="http://schemas.microsoft.com/office/drawing/2014/main" id="{00000000-0008-0000-0700-00000D000000}"/>
            </a:ext>
          </a:extLst>
        </xdr:cNvPr>
        <xdr:cNvSpPr/>
      </xdr:nvSpPr>
      <xdr:spPr>
        <a:xfrm>
          <a:off x="8126941" y="62619467"/>
          <a:ext cx="2860676" cy="752476"/>
        </a:xfrm>
        <a:prstGeom prst="borderCallout1">
          <a:avLst>
            <a:gd name="adj1" fmla="val 18750"/>
            <a:gd name="adj2" fmla="val -8333"/>
            <a:gd name="adj3" fmla="val -84277"/>
            <a:gd name="adj4" fmla="val -149550"/>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環境経営計画書から仮締めした対象期間のデータにリンクを修正する</a:t>
          </a:r>
          <a:endParaRPr kumimoji="1" lang="en-US" altLang="ja-JP" sz="1100">
            <a:solidFill>
              <a:sysClr val="windowText" lastClr="000000"/>
            </a:solidFill>
          </a:endParaRPr>
        </a:p>
        <a:p>
          <a:pPr algn="l"/>
          <a:r>
            <a:rPr kumimoji="1" lang="ja-JP" altLang="en-US" sz="1100">
              <a:solidFill>
                <a:sysClr val="windowText" lastClr="000000"/>
              </a:solidFill>
            </a:rPr>
            <a:t>年度終了後はこの１行を削除する</a:t>
          </a:r>
        </a:p>
      </xdr:txBody>
    </xdr:sp>
    <xdr:clientData/>
  </xdr:twoCellAnchor>
  <xdr:twoCellAnchor>
    <xdr:from>
      <xdr:col>2</xdr:col>
      <xdr:colOff>57150</xdr:colOff>
      <xdr:row>20</xdr:row>
      <xdr:rowOff>19049</xdr:rowOff>
    </xdr:from>
    <xdr:to>
      <xdr:col>34</xdr:col>
      <xdr:colOff>2117</xdr:colOff>
      <xdr:row>43</xdr:row>
      <xdr:rowOff>19050</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714375" y="4314824"/>
          <a:ext cx="6345767" cy="436245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事業所の写真、従業員の集合写真、製品（商品）等の写真を入れるとよい。</a:t>
          </a:r>
          <a:endParaRPr kumimoji="1" lang="en-US" altLang="ja-JP" sz="11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3</xdr:col>
      <xdr:colOff>59348</xdr:colOff>
      <xdr:row>679</xdr:row>
      <xdr:rowOff>152400</xdr:rowOff>
    </xdr:from>
    <xdr:to>
      <xdr:col>20</xdr:col>
      <xdr:colOff>59348</xdr:colOff>
      <xdr:row>682</xdr:row>
      <xdr:rowOff>47625</xdr:rowOff>
    </xdr:to>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916598" y="129397125"/>
          <a:ext cx="3400425" cy="4667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訓練の写真を張り付ける</a:t>
          </a:r>
          <a:endParaRPr kumimoji="1" lang="en-US" altLang="ja-JP" sz="1100"/>
        </a:p>
        <a:p>
          <a:endParaRPr kumimoji="1" lang="ja-JP" altLang="en-US" sz="1100"/>
        </a:p>
      </xdr:txBody>
    </xdr:sp>
    <xdr:clientData/>
  </xdr:twoCellAnchor>
  <xdr:twoCellAnchor>
    <xdr:from>
      <xdr:col>0</xdr:col>
      <xdr:colOff>179918</xdr:colOff>
      <xdr:row>363</xdr:row>
      <xdr:rowOff>21166</xdr:rowOff>
    </xdr:from>
    <xdr:to>
      <xdr:col>15</xdr:col>
      <xdr:colOff>190500</xdr:colOff>
      <xdr:row>373</xdr:row>
      <xdr:rowOff>148166</xdr:rowOff>
    </xdr:to>
    <xdr:graphicFrame macro="">
      <xdr:nvGraphicFramePr>
        <xdr:cNvPr id="30" name="グラフ 29">
          <a:extLst>
            <a:ext uri="{FF2B5EF4-FFF2-40B4-BE49-F238E27FC236}">
              <a16:creationId xmlns:a16="http://schemas.microsoft.com/office/drawing/2014/main" id="{C5BD94BD-60CE-44B2-9FDE-741B57B50C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74084</xdr:colOff>
      <xdr:row>384</xdr:row>
      <xdr:rowOff>148166</xdr:rowOff>
    </xdr:from>
    <xdr:to>
      <xdr:col>16</xdr:col>
      <xdr:colOff>10585</xdr:colOff>
      <xdr:row>395</xdr:row>
      <xdr:rowOff>149224</xdr:rowOff>
    </xdr:to>
    <xdr:graphicFrame macro="">
      <xdr:nvGraphicFramePr>
        <xdr:cNvPr id="39" name="グラフ 38">
          <a:extLst>
            <a:ext uri="{FF2B5EF4-FFF2-40B4-BE49-F238E27FC236}">
              <a16:creationId xmlns:a16="http://schemas.microsoft.com/office/drawing/2014/main" id="{DB99EF0B-498E-47D6-BA43-B5A2348121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95250</xdr:colOff>
      <xdr:row>213</xdr:row>
      <xdr:rowOff>210608</xdr:rowOff>
    </xdr:from>
    <xdr:to>
      <xdr:col>21</xdr:col>
      <xdr:colOff>10584</xdr:colOff>
      <xdr:row>221</xdr:row>
      <xdr:rowOff>45508</xdr:rowOff>
    </xdr:to>
    <xdr:sp macro="" textlink="">
      <xdr:nvSpPr>
        <xdr:cNvPr id="7" name="テキスト ボックス 6">
          <a:extLst>
            <a:ext uri="{FF2B5EF4-FFF2-40B4-BE49-F238E27FC236}">
              <a16:creationId xmlns:a16="http://schemas.microsoft.com/office/drawing/2014/main" id="{18AD5A37-280E-4D10-9AD9-420CB38D079D}"/>
            </a:ext>
          </a:extLst>
        </xdr:cNvPr>
        <xdr:cNvSpPr txBox="1"/>
      </xdr:nvSpPr>
      <xdr:spPr>
        <a:xfrm>
          <a:off x="3152775" y="41530058"/>
          <a:ext cx="1315509" cy="166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施工例の紹介</a:t>
          </a:r>
        </a:p>
      </xdr:txBody>
    </xdr:sp>
    <xdr:clientData/>
  </xdr:twoCellAnchor>
  <xdr:twoCellAnchor>
    <xdr:from>
      <xdr:col>23</xdr:col>
      <xdr:colOff>169333</xdr:colOff>
      <xdr:row>213</xdr:row>
      <xdr:rowOff>168276</xdr:rowOff>
    </xdr:from>
    <xdr:to>
      <xdr:col>30</xdr:col>
      <xdr:colOff>84667</xdr:colOff>
      <xdr:row>221</xdr:row>
      <xdr:rowOff>3176</xdr:rowOff>
    </xdr:to>
    <xdr:sp macro="" textlink="">
      <xdr:nvSpPr>
        <xdr:cNvPr id="38" name="テキスト ボックス 37">
          <a:extLst>
            <a:ext uri="{FF2B5EF4-FFF2-40B4-BE49-F238E27FC236}">
              <a16:creationId xmlns:a16="http://schemas.microsoft.com/office/drawing/2014/main" id="{66623C5D-F478-45AB-82D2-D438689FD464}"/>
            </a:ext>
          </a:extLst>
        </xdr:cNvPr>
        <xdr:cNvSpPr txBox="1"/>
      </xdr:nvSpPr>
      <xdr:spPr>
        <a:xfrm>
          <a:off x="5027083" y="41487726"/>
          <a:ext cx="1315509" cy="166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サービスの紹介</a:t>
          </a:r>
        </a:p>
      </xdr:txBody>
    </xdr:sp>
    <xdr:clientData/>
  </xdr:twoCellAnchor>
  <xdr:twoCellAnchor>
    <xdr:from>
      <xdr:col>2</xdr:col>
      <xdr:colOff>179916</xdr:colOff>
      <xdr:row>213</xdr:row>
      <xdr:rowOff>210608</xdr:rowOff>
    </xdr:from>
    <xdr:to>
      <xdr:col>9</xdr:col>
      <xdr:colOff>95250</xdr:colOff>
      <xdr:row>221</xdr:row>
      <xdr:rowOff>45508</xdr:rowOff>
    </xdr:to>
    <xdr:sp macro="" textlink="">
      <xdr:nvSpPr>
        <xdr:cNvPr id="40" name="テキスト ボックス 39">
          <a:extLst>
            <a:ext uri="{FF2B5EF4-FFF2-40B4-BE49-F238E27FC236}">
              <a16:creationId xmlns:a16="http://schemas.microsoft.com/office/drawing/2014/main" id="{1E0C830A-BA94-41DD-8CFD-BB4A0FE6A9A8}"/>
            </a:ext>
          </a:extLst>
        </xdr:cNvPr>
        <xdr:cNvSpPr txBox="1"/>
      </xdr:nvSpPr>
      <xdr:spPr>
        <a:xfrm>
          <a:off x="837141" y="41530058"/>
          <a:ext cx="1315509" cy="166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主な事業の紹介</a:t>
          </a:r>
        </a:p>
      </xdr:txBody>
    </xdr:sp>
    <xdr:clientData/>
  </xdr:twoCellAnchor>
  <xdr:twoCellAnchor>
    <xdr:from>
      <xdr:col>0</xdr:col>
      <xdr:colOff>31751</xdr:colOff>
      <xdr:row>406</xdr:row>
      <xdr:rowOff>52916</xdr:rowOff>
    </xdr:from>
    <xdr:to>
      <xdr:col>15</xdr:col>
      <xdr:colOff>190500</xdr:colOff>
      <xdr:row>417</xdr:row>
      <xdr:rowOff>149224</xdr:rowOff>
    </xdr:to>
    <xdr:graphicFrame macro="">
      <xdr:nvGraphicFramePr>
        <xdr:cNvPr id="29" name="グラフ 28">
          <a:extLst>
            <a:ext uri="{FF2B5EF4-FFF2-40B4-BE49-F238E27FC236}">
              <a16:creationId xmlns:a16="http://schemas.microsoft.com/office/drawing/2014/main" id="{5F786967-80E7-4811-A02C-080EA1920F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422</xdr:row>
      <xdr:rowOff>84665</xdr:rowOff>
    </xdr:from>
    <xdr:to>
      <xdr:col>16</xdr:col>
      <xdr:colOff>0</xdr:colOff>
      <xdr:row>433</xdr:row>
      <xdr:rowOff>149224</xdr:rowOff>
    </xdr:to>
    <xdr:graphicFrame macro="">
      <xdr:nvGraphicFramePr>
        <xdr:cNvPr id="43" name="グラフ 42">
          <a:extLst>
            <a:ext uri="{FF2B5EF4-FFF2-40B4-BE49-F238E27FC236}">
              <a16:creationId xmlns:a16="http://schemas.microsoft.com/office/drawing/2014/main" id="{853BCF53-C1A8-486E-8828-D509A56D67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74084</xdr:colOff>
      <xdr:row>506</xdr:row>
      <xdr:rowOff>31750</xdr:rowOff>
    </xdr:from>
    <xdr:to>
      <xdr:col>15</xdr:col>
      <xdr:colOff>179917</xdr:colOff>
      <xdr:row>517</xdr:row>
      <xdr:rowOff>133350</xdr:rowOff>
    </xdr:to>
    <xdr:graphicFrame macro="">
      <xdr:nvGraphicFramePr>
        <xdr:cNvPr id="46" name="グラフ 45">
          <a:extLst>
            <a:ext uri="{FF2B5EF4-FFF2-40B4-BE49-F238E27FC236}">
              <a16:creationId xmlns:a16="http://schemas.microsoft.com/office/drawing/2014/main" id="{601BB8FD-4DEE-47B8-8334-002C41FB6F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63500</xdr:colOff>
      <xdr:row>443</xdr:row>
      <xdr:rowOff>42333</xdr:rowOff>
    </xdr:from>
    <xdr:to>
      <xdr:col>16</xdr:col>
      <xdr:colOff>0</xdr:colOff>
      <xdr:row>454</xdr:row>
      <xdr:rowOff>91016</xdr:rowOff>
    </xdr:to>
    <xdr:graphicFrame macro="">
      <xdr:nvGraphicFramePr>
        <xdr:cNvPr id="12" name="グラフ 11">
          <a:extLst>
            <a:ext uri="{FF2B5EF4-FFF2-40B4-BE49-F238E27FC236}">
              <a16:creationId xmlns:a16="http://schemas.microsoft.com/office/drawing/2014/main" id="{32626B4D-F224-4C8B-9F29-1CF8181834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74084</xdr:colOff>
      <xdr:row>465</xdr:row>
      <xdr:rowOff>31749</xdr:rowOff>
    </xdr:from>
    <xdr:to>
      <xdr:col>16</xdr:col>
      <xdr:colOff>21167</xdr:colOff>
      <xdr:row>476</xdr:row>
      <xdr:rowOff>122766</xdr:rowOff>
    </xdr:to>
    <xdr:graphicFrame macro="">
      <xdr:nvGraphicFramePr>
        <xdr:cNvPr id="41" name="グラフ 40">
          <a:extLst>
            <a:ext uri="{FF2B5EF4-FFF2-40B4-BE49-F238E27FC236}">
              <a16:creationId xmlns:a16="http://schemas.microsoft.com/office/drawing/2014/main" id="{1605D2E9-A355-49A0-B7AB-DCF8CAB5F9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84667</xdr:colOff>
      <xdr:row>255</xdr:row>
      <xdr:rowOff>31750</xdr:rowOff>
    </xdr:from>
    <xdr:to>
      <xdr:col>26</xdr:col>
      <xdr:colOff>0</xdr:colOff>
      <xdr:row>257</xdr:row>
      <xdr:rowOff>57150</xdr:rowOff>
    </xdr:to>
    <xdr:sp macro="" textlink="">
      <xdr:nvSpPr>
        <xdr:cNvPr id="49" name="テキスト ボックス 48">
          <a:extLst>
            <a:ext uri="{FF2B5EF4-FFF2-40B4-BE49-F238E27FC236}">
              <a16:creationId xmlns:a16="http://schemas.microsoft.com/office/drawing/2014/main" id="{88A92220-3500-42A1-B0C0-248E7060B398}"/>
            </a:ext>
          </a:extLst>
        </xdr:cNvPr>
        <xdr:cNvSpPr txBox="1"/>
      </xdr:nvSpPr>
      <xdr:spPr>
        <a:xfrm>
          <a:off x="2142067" y="50161825"/>
          <a:ext cx="3315758" cy="43497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従業員の集合写真などをいれましょう</a:t>
          </a:r>
          <a:endParaRPr kumimoji="1" lang="ja-JP" altLang="en-US" sz="1100"/>
        </a:p>
      </xdr:txBody>
    </xdr:sp>
    <xdr:clientData/>
  </xdr:twoCellAnchor>
  <xdr:twoCellAnchor>
    <xdr:from>
      <xdr:col>0</xdr:col>
      <xdr:colOff>95250</xdr:colOff>
      <xdr:row>1</xdr:row>
      <xdr:rowOff>95250</xdr:rowOff>
    </xdr:from>
    <xdr:to>
      <xdr:col>36</xdr:col>
      <xdr:colOff>95250</xdr:colOff>
      <xdr:row>6</xdr:row>
      <xdr:rowOff>142875</xdr:rowOff>
    </xdr:to>
    <xdr:sp macro="" textlink="">
      <xdr:nvSpPr>
        <xdr:cNvPr id="51" name="テキスト ボックス 50">
          <a:extLst>
            <a:ext uri="{FF2B5EF4-FFF2-40B4-BE49-F238E27FC236}">
              <a16:creationId xmlns:a16="http://schemas.microsoft.com/office/drawing/2014/main" id="{192433E1-CD00-436B-8C4E-3C5AC693011D}"/>
            </a:ext>
          </a:extLst>
        </xdr:cNvPr>
        <xdr:cNvSpPr txBox="1"/>
      </xdr:nvSpPr>
      <xdr:spPr>
        <a:xfrm>
          <a:off x="95250" y="266700"/>
          <a:ext cx="7458075" cy="94297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組織の特徴を表す写真・絵などを入れるとよい</a:t>
          </a:r>
        </a:p>
      </xdr:txBody>
    </xdr:sp>
    <xdr:clientData/>
  </xdr:twoCellAnchor>
  <xdr:twoCellAnchor>
    <xdr:from>
      <xdr:col>8</xdr:col>
      <xdr:colOff>150812</xdr:colOff>
      <xdr:row>166</xdr:row>
      <xdr:rowOff>201083</xdr:rowOff>
    </xdr:from>
    <xdr:to>
      <xdr:col>14</xdr:col>
      <xdr:colOff>74896</xdr:colOff>
      <xdr:row>170</xdr:row>
      <xdr:rowOff>155981</xdr:rowOff>
    </xdr:to>
    <xdr:sp macro="" textlink="">
      <xdr:nvSpPr>
        <xdr:cNvPr id="53" name="テキスト ボックス 52">
          <a:extLst>
            <a:ext uri="{FF2B5EF4-FFF2-40B4-BE49-F238E27FC236}">
              <a16:creationId xmlns:a16="http://schemas.microsoft.com/office/drawing/2014/main" id="{4310DAC5-FC34-452B-9D37-3340B683EF53}"/>
            </a:ext>
          </a:extLst>
        </xdr:cNvPr>
        <xdr:cNvSpPr txBox="1"/>
      </xdr:nvSpPr>
      <xdr:spPr>
        <a:xfrm>
          <a:off x="2000250" y="32093958"/>
          <a:ext cx="1114709" cy="89152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代表者の写真をいれるとよい</a:t>
          </a:r>
          <a:endParaRPr kumimoji="1" lang="ja-JP" altLang="en-US" sz="1100"/>
        </a:p>
      </xdr:txBody>
    </xdr:sp>
    <xdr:clientData/>
  </xdr:twoCellAnchor>
  <xdr:twoCellAnchor>
    <xdr:from>
      <xdr:col>2</xdr:col>
      <xdr:colOff>190500</xdr:colOff>
      <xdr:row>737</xdr:row>
      <xdr:rowOff>42333</xdr:rowOff>
    </xdr:from>
    <xdr:to>
      <xdr:col>16</xdr:col>
      <xdr:colOff>200026</xdr:colOff>
      <xdr:row>742</xdr:row>
      <xdr:rowOff>36064</xdr:rowOff>
    </xdr:to>
    <xdr:sp macro="" textlink="">
      <xdr:nvSpPr>
        <xdr:cNvPr id="54" name="テキスト ボックス 53">
          <a:extLst>
            <a:ext uri="{FF2B5EF4-FFF2-40B4-BE49-F238E27FC236}">
              <a16:creationId xmlns:a16="http://schemas.microsoft.com/office/drawing/2014/main" id="{0B57EF63-F25D-4770-8774-9CF063217B5B}"/>
            </a:ext>
          </a:extLst>
        </xdr:cNvPr>
        <xdr:cNvSpPr txBox="1"/>
      </xdr:nvSpPr>
      <xdr:spPr>
        <a:xfrm>
          <a:off x="846667" y="111156750"/>
          <a:ext cx="2824692" cy="8509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レポートの編集者（委員）の想いや苦労話など掲載してはいかがでしょうか。</a:t>
          </a:r>
          <a:endParaRPr kumimoji="1" lang="ja-JP" altLang="en-US" sz="1100"/>
        </a:p>
      </xdr:txBody>
    </xdr:sp>
    <xdr:clientData/>
  </xdr:twoCellAnchor>
  <xdr:twoCellAnchor>
    <xdr:from>
      <xdr:col>18</xdr:col>
      <xdr:colOff>11417</xdr:colOff>
      <xdr:row>160</xdr:row>
      <xdr:rowOff>57707</xdr:rowOff>
    </xdr:from>
    <xdr:to>
      <xdr:col>32</xdr:col>
      <xdr:colOff>305</xdr:colOff>
      <xdr:row>163</xdr:row>
      <xdr:rowOff>15374</xdr:rowOff>
    </xdr:to>
    <xdr:sp macro="" textlink="">
      <xdr:nvSpPr>
        <xdr:cNvPr id="56" name="テキスト ボックス 55">
          <a:extLst>
            <a:ext uri="{FF2B5EF4-FFF2-40B4-BE49-F238E27FC236}">
              <a16:creationId xmlns:a16="http://schemas.microsoft.com/office/drawing/2014/main" id="{C22DF518-F9C6-48A9-8483-0055E62CAD37}"/>
            </a:ext>
          </a:extLst>
        </xdr:cNvPr>
        <xdr:cNvSpPr txBox="1"/>
      </xdr:nvSpPr>
      <xdr:spPr>
        <a:xfrm>
          <a:off x="3572240" y="30425175"/>
          <a:ext cx="2577116" cy="6328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組織の課題やチャンスを考慮して取り組むべきテーマを設定する</a:t>
          </a:r>
          <a:endParaRPr kumimoji="1" lang="ja-JP" altLang="en-US" sz="1100"/>
        </a:p>
      </xdr:txBody>
    </xdr:sp>
    <xdr:clientData/>
  </xdr:twoCellAnchor>
  <xdr:twoCellAnchor>
    <xdr:from>
      <xdr:col>20</xdr:col>
      <xdr:colOff>140129</xdr:colOff>
      <xdr:row>145</xdr:row>
      <xdr:rowOff>90159</xdr:rowOff>
    </xdr:from>
    <xdr:to>
      <xdr:col>34</xdr:col>
      <xdr:colOff>121080</xdr:colOff>
      <xdr:row>147</xdr:row>
      <xdr:rowOff>158348</xdr:rowOff>
    </xdr:to>
    <xdr:sp macro="" textlink="">
      <xdr:nvSpPr>
        <xdr:cNvPr id="57" name="テキスト ボックス 56">
          <a:extLst>
            <a:ext uri="{FF2B5EF4-FFF2-40B4-BE49-F238E27FC236}">
              <a16:creationId xmlns:a16="http://schemas.microsoft.com/office/drawing/2014/main" id="{2B5E9FE5-0B2D-4142-8391-09A96545884B}"/>
            </a:ext>
          </a:extLst>
        </xdr:cNvPr>
        <xdr:cNvSpPr txBox="1"/>
      </xdr:nvSpPr>
      <xdr:spPr>
        <a:xfrm>
          <a:off x="4070699" y="27178134"/>
          <a:ext cx="2569178" cy="5183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法令以外にも組織が約束したことを遵守することを宣言する</a:t>
          </a:r>
          <a:endParaRPr kumimoji="1" lang="ja-JP" altLang="en-US" sz="1100"/>
        </a:p>
      </xdr:txBody>
    </xdr:sp>
    <xdr:clientData/>
  </xdr:twoCellAnchor>
  <xdr:twoCellAnchor>
    <xdr:from>
      <xdr:col>19</xdr:col>
      <xdr:colOff>116417</xdr:colOff>
      <xdr:row>153</xdr:row>
      <xdr:rowOff>222250</xdr:rowOff>
    </xdr:from>
    <xdr:to>
      <xdr:col>33</xdr:col>
      <xdr:colOff>97367</xdr:colOff>
      <xdr:row>156</xdr:row>
      <xdr:rowOff>52917</xdr:rowOff>
    </xdr:to>
    <xdr:sp macro="" textlink="">
      <xdr:nvSpPr>
        <xdr:cNvPr id="58" name="テキスト ボックス 57">
          <a:extLst>
            <a:ext uri="{FF2B5EF4-FFF2-40B4-BE49-F238E27FC236}">
              <a16:creationId xmlns:a16="http://schemas.microsoft.com/office/drawing/2014/main" id="{CAD9DBA9-AC8C-4D5B-B554-6547CFE929A5}"/>
            </a:ext>
          </a:extLst>
        </xdr:cNvPr>
        <xdr:cNvSpPr txBox="1"/>
      </xdr:nvSpPr>
      <xdr:spPr>
        <a:xfrm>
          <a:off x="4191000" y="17155583"/>
          <a:ext cx="2796117" cy="52916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建設業は建設副産物のリサイクルに取り組むことを宣言するとよい</a:t>
          </a:r>
          <a:endParaRPr kumimoji="1" lang="ja-JP" altLang="en-US" sz="1100"/>
        </a:p>
      </xdr:txBody>
    </xdr:sp>
    <xdr:clientData/>
  </xdr:twoCellAnchor>
  <xdr:twoCellAnchor>
    <xdr:from>
      <xdr:col>17</xdr:col>
      <xdr:colOff>25400</xdr:colOff>
      <xdr:row>156</xdr:row>
      <xdr:rowOff>110067</xdr:rowOff>
    </xdr:from>
    <xdr:to>
      <xdr:col>26</xdr:col>
      <xdr:colOff>169333</xdr:colOff>
      <xdr:row>158</xdr:row>
      <xdr:rowOff>173567</xdr:rowOff>
    </xdr:to>
    <xdr:sp macro="" textlink="">
      <xdr:nvSpPr>
        <xdr:cNvPr id="59" name="テキスト ボックス 58">
          <a:extLst>
            <a:ext uri="{FF2B5EF4-FFF2-40B4-BE49-F238E27FC236}">
              <a16:creationId xmlns:a16="http://schemas.microsoft.com/office/drawing/2014/main" id="{DC9E9F4D-DCBC-46DC-AD3D-295BEE505B3A}"/>
            </a:ext>
          </a:extLst>
        </xdr:cNvPr>
        <xdr:cNvSpPr txBox="1"/>
      </xdr:nvSpPr>
      <xdr:spPr>
        <a:xfrm>
          <a:off x="3697817" y="17741900"/>
          <a:ext cx="1953683" cy="52916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削減可能な物質は削減に取り組むことを宣言する</a:t>
          </a:r>
          <a:endParaRPr kumimoji="1" lang="ja-JP" altLang="en-US" sz="1100"/>
        </a:p>
      </xdr:txBody>
    </xdr:sp>
    <xdr:clientData/>
  </xdr:twoCellAnchor>
  <xdr:twoCellAnchor>
    <xdr:from>
      <xdr:col>15</xdr:col>
      <xdr:colOff>63499</xdr:colOff>
      <xdr:row>164</xdr:row>
      <xdr:rowOff>0</xdr:rowOff>
    </xdr:from>
    <xdr:to>
      <xdr:col>29</xdr:col>
      <xdr:colOff>44449</xdr:colOff>
      <xdr:row>166</xdr:row>
      <xdr:rowOff>63500</xdr:rowOff>
    </xdr:to>
    <xdr:sp macro="" textlink="">
      <xdr:nvSpPr>
        <xdr:cNvPr id="60" name="テキスト ボックス 59">
          <a:extLst>
            <a:ext uri="{FF2B5EF4-FFF2-40B4-BE49-F238E27FC236}">
              <a16:creationId xmlns:a16="http://schemas.microsoft.com/office/drawing/2014/main" id="{4FBEDF22-69DF-40E5-A578-DB9BF328D8A7}"/>
            </a:ext>
          </a:extLst>
        </xdr:cNvPr>
        <xdr:cNvSpPr txBox="1"/>
      </xdr:nvSpPr>
      <xdr:spPr>
        <a:xfrm>
          <a:off x="3333749" y="19028833"/>
          <a:ext cx="2796117" cy="52916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ＣＳＲ（企業の社会的責任）の観点から、社会への貢献活動も入れるとよい</a:t>
          </a:r>
          <a:endParaRPr kumimoji="1" lang="ja-JP" altLang="en-US" sz="1100"/>
        </a:p>
      </xdr:txBody>
    </xdr:sp>
    <xdr:clientData/>
  </xdr:twoCellAnchor>
  <xdr:twoCellAnchor>
    <xdr:from>
      <xdr:col>21</xdr:col>
      <xdr:colOff>25464</xdr:colOff>
      <xdr:row>363</xdr:row>
      <xdr:rowOff>58452</xdr:rowOff>
    </xdr:from>
    <xdr:to>
      <xdr:col>32</xdr:col>
      <xdr:colOff>111064</xdr:colOff>
      <xdr:row>368</xdr:row>
      <xdr:rowOff>78349</xdr:rowOff>
    </xdr:to>
    <xdr:sp macro="" textlink="">
      <xdr:nvSpPr>
        <xdr:cNvPr id="68" name="線吹き出し 1 (枠付き) 14">
          <a:extLst>
            <a:ext uri="{FF2B5EF4-FFF2-40B4-BE49-F238E27FC236}">
              <a16:creationId xmlns:a16="http://schemas.microsoft.com/office/drawing/2014/main" id="{60964573-F921-437C-BDD9-EFBB39E69CEA}"/>
            </a:ext>
          </a:extLst>
        </xdr:cNvPr>
        <xdr:cNvSpPr/>
      </xdr:nvSpPr>
      <xdr:spPr>
        <a:xfrm>
          <a:off x="4140907" y="64949022"/>
          <a:ext cx="2119208" cy="863884"/>
        </a:xfrm>
        <a:prstGeom prst="borderCallout1">
          <a:avLst>
            <a:gd name="adj1" fmla="val 18750"/>
            <a:gd name="adj2" fmla="val -8333"/>
            <a:gd name="adj3" fmla="val -42012"/>
            <a:gd name="adj4" fmla="val -30419"/>
          </a:avLst>
        </a:prstGeom>
        <a:solidFill>
          <a:srgbClr val="FFFF66"/>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初回のみ取組期間での評価を行ってください。</a:t>
          </a:r>
          <a:endParaRPr kumimoji="1" lang="en-US" altLang="ja-JP" sz="1100">
            <a:solidFill>
              <a:sysClr val="windowText" lastClr="000000"/>
            </a:solidFill>
          </a:endParaRPr>
        </a:p>
        <a:p>
          <a:pPr algn="l"/>
          <a:r>
            <a:rPr kumimoji="1" lang="ja-JP" altLang="en-US" sz="1100">
              <a:solidFill>
                <a:sysClr val="windowText" lastClr="000000"/>
              </a:solidFill>
            </a:rPr>
            <a:t>数値目標が未達成の場合は、原単位でも評価を行うとよい</a:t>
          </a:r>
        </a:p>
      </xdr:txBody>
    </xdr:sp>
    <xdr:clientData/>
  </xdr:twoCellAnchor>
  <xdr:twoCellAnchor editAs="oneCell">
    <xdr:from>
      <xdr:col>3</xdr:col>
      <xdr:colOff>6551</xdr:colOff>
      <xdr:row>175</xdr:row>
      <xdr:rowOff>171450</xdr:rowOff>
    </xdr:from>
    <xdr:to>
      <xdr:col>35</xdr:col>
      <xdr:colOff>122894</xdr:colOff>
      <xdr:row>176</xdr:row>
      <xdr:rowOff>4576</xdr:rowOff>
    </xdr:to>
    <xdr:pic>
      <xdr:nvPicPr>
        <xdr:cNvPr id="71" name="図 70">
          <a:extLst>
            <a:ext uri="{FF2B5EF4-FFF2-40B4-BE49-F238E27FC236}">
              <a16:creationId xmlns:a16="http://schemas.microsoft.com/office/drawing/2014/main" id="{CD154A7D-8E9B-4077-8C6F-8E0A5A68A174}"/>
            </a:ext>
          </a:extLst>
        </xdr:cNvPr>
        <xdr:cNvPicPr>
          <a:picLocks noChangeAspect="1"/>
        </xdr:cNvPicPr>
      </xdr:nvPicPr>
      <xdr:blipFill>
        <a:blip xmlns:r="http://schemas.openxmlformats.org/officeDocument/2006/relationships" r:embed="rId8"/>
        <a:stretch>
          <a:fillRect/>
        </a:stretch>
      </xdr:blipFill>
      <xdr:spPr>
        <a:xfrm>
          <a:off x="863801" y="34204275"/>
          <a:ext cx="6517143" cy="42676"/>
        </a:xfrm>
        <a:prstGeom prst="rect">
          <a:avLst/>
        </a:prstGeom>
      </xdr:spPr>
    </xdr:pic>
    <xdr:clientData/>
  </xdr:twoCellAnchor>
  <xdr:twoCellAnchor editAs="oneCell">
    <xdr:from>
      <xdr:col>0</xdr:col>
      <xdr:colOff>0</xdr:colOff>
      <xdr:row>203</xdr:row>
      <xdr:rowOff>35126</xdr:rowOff>
    </xdr:from>
    <xdr:to>
      <xdr:col>31</xdr:col>
      <xdr:colOff>59193</xdr:colOff>
      <xdr:row>203</xdr:row>
      <xdr:rowOff>77802</xdr:rowOff>
    </xdr:to>
    <xdr:pic>
      <xdr:nvPicPr>
        <xdr:cNvPr id="72" name="図 71">
          <a:extLst>
            <a:ext uri="{FF2B5EF4-FFF2-40B4-BE49-F238E27FC236}">
              <a16:creationId xmlns:a16="http://schemas.microsoft.com/office/drawing/2014/main" id="{992746B2-7A66-4CD9-821A-611F9E715A6D}"/>
            </a:ext>
          </a:extLst>
        </xdr:cNvPr>
        <xdr:cNvPicPr>
          <a:picLocks noChangeAspect="1"/>
        </xdr:cNvPicPr>
      </xdr:nvPicPr>
      <xdr:blipFill>
        <a:blip xmlns:r="http://schemas.openxmlformats.org/officeDocument/2006/relationships" r:embed="rId8"/>
        <a:stretch>
          <a:fillRect/>
        </a:stretch>
      </xdr:blipFill>
      <xdr:spPr>
        <a:xfrm>
          <a:off x="0" y="39068576"/>
          <a:ext cx="6517143" cy="42676"/>
        </a:xfrm>
        <a:prstGeom prst="rect">
          <a:avLst/>
        </a:prstGeom>
      </xdr:spPr>
    </xdr:pic>
    <xdr:clientData/>
  </xdr:twoCellAnchor>
  <xdr:twoCellAnchor editAs="oneCell">
    <xdr:from>
      <xdr:col>0</xdr:col>
      <xdr:colOff>0</xdr:colOff>
      <xdr:row>280</xdr:row>
      <xdr:rowOff>178001</xdr:rowOff>
    </xdr:from>
    <xdr:to>
      <xdr:col>31</xdr:col>
      <xdr:colOff>59193</xdr:colOff>
      <xdr:row>281</xdr:row>
      <xdr:rowOff>20652</xdr:rowOff>
    </xdr:to>
    <xdr:pic>
      <xdr:nvPicPr>
        <xdr:cNvPr id="74" name="図 73">
          <a:extLst>
            <a:ext uri="{FF2B5EF4-FFF2-40B4-BE49-F238E27FC236}">
              <a16:creationId xmlns:a16="http://schemas.microsoft.com/office/drawing/2014/main" id="{9A24404F-FB69-4B4E-92F6-E748AB752A20}"/>
            </a:ext>
          </a:extLst>
        </xdr:cNvPr>
        <xdr:cNvPicPr>
          <a:picLocks noChangeAspect="1"/>
        </xdr:cNvPicPr>
      </xdr:nvPicPr>
      <xdr:blipFill>
        <a:blip xmlns:r="http://schemas.openxmlformats.org/officeDocument/2006/relationships" r:embed="rId8"/>
        <a:stretch>
          <a:fillRect/>
        </a:stretch>
      </xdr:blipFill>
      <xdr:spPr>
        <a:xfrm>
          <a:off x="0" y="52032101"/>
          <a:ext cx="6517143" cy="42676"/>
        </a:xfrm>
        <a:prstGeom prst="rect">
          <a:avLst/>
        </a:prstGeom>
      </xdr:spPr>
    </xdr:pic>
    <xdr:clientData/>
  </xdr:twoCellAnchor>
  <xdr:twoCellAnchor editAs="oneCell">
    <xdr:from>
      <xdr:col>0</xdr:col>
      <xdr:colOff>180975</xdr:colOff>
      <xdr:row>349</xdr:row>
      <xdr:rowOff>157465</xdr:rowOff>
    </xdr:from>
    <xdr:to>
      <xdr:col>32</xdr:col>
      <xdr:colOff>40143</xdr:colOff>
      <xdr:row>350</xdr:row>
      <xdr:rowOff>116</xdr:rowOff>
    </xdr:to>
    <xdr:pic>
      <xdr:nvPicPr>
        <xdr:cNvPr id="75" name="図 74">
          <a:extLst>
            <a:ext uri="{FF2B5EF4-FFF2-40B4-BE49-F238E27FC236}">
              <a16:creationId xmlns:a16="http://schemas.microsoft.com/office/drawing/2014/main" id="{A59645DC-576F-4603-901B-BEEB71B2B5DF}"/>
            </a:ext>
          </a:extLst>
        </xdr:cNvPr>
        <xdr:cNvPicPr>
          <a:picLocks noChangeAspect="1"/>
        </xdr:cNvPicPr>
      </xdr:nvPicPr>
      <xdr:blipFill>
        <a:blip xmlns:r="http://schemas.openxmlformats.org/officeDocument/2006/relationships" r:embed="rId8"/>
        <a:stretch>
          <a:fillRect/>
        </a:stretch>
      </xdr:blipFill>
      <xdr:spPr>
        <a:xfrm>
          <a:off x="180975" y="67804015"/>
          <a:ext cx="6517143" cy="42676"/>
        </a:xfrm>
        <a:prstGeom prst="rect">
          <a:avLst/>
        </a:prstGeom>
      </xdr:spPr>
    </xdr:pic>
    <xdr:clientData/>
  </xdr:twoCellAnchor>
  <xdr:twoCellAnchor editAs="oneCell">
    <xdr:from>
      <xdr:col>0</xdr:col>
      <xdr:colOff>0</xdr:colOff>
      <xdr:row>737</xdr:row>
      <xdr:rowOff>0</xdr:rowOff>
    </xdr:from>
    <xdr:to>
      <xdr:col>31</xdr:col>
      <xdr:colOff>59193</xdr:colOff>
      <xdr:row>737</xdr:row>
      <xdr:rowOff>42676</xdr:rowOff>
    </xdr:to>
    <xdr:pic>
      <xdr:nvPicPr>
        <xdr:cNvPr id="80" name="図 79">
          <a:extLst>
            <a:ext uri="{FF2B5EF4-FFF2-40B4-BE49-F238E27FC236}">
              <a16:creationId xmlns:a16="http://schemas.microsoft.com/office/drawing/2014/main" id="{4E674CA8-E7D1-4FD5-8ED3-D86DE6167E2F}"/>
            </a:ext>
          </a:extLst>
        </xdr:cNvPr>
        <xdr:cNvPicPr>
          <a:picLocks noChangeAspect="1"/>
        </xdr:cNvPicPr>
      </xdr:nvPicPr>
      <xdr:blipFill>
        <a:blip xmlns:r="http://schemas.openxmlformats.org/officeDocument/2006/relationships" r:embed="rId8"/>
        <a:stretch>
          <a:fillRect/>
        </a:stretch>
      </xdr:blipFill>
      <xdr:spPr>
        <a:xfrm>
          <a:off x="0" y="120055190"/>
          <a:ext cx="6023370" cy="42676"/>
        </a:xfrm>
        <a:prstGeom prst="rect">
          <a:avLst/>
        </a:prstGeom>
      </xdr:spPr>
    </xdr:pic>
    <xdr:clientData/>
  </xdr:twoCellAnchor>
  <xdr:twoCellAnchor editAs="oneCell">
    <xdr:from>
      <xdr:col>31</xdr:col>
      <xdr:colOff>196167</xdr:colOff>
      <xdr:row>148</xdr:row>
      <xdr:rowOff>108351</xdr:rowOff>
    </xdr:from>
    <xdr:to>
      <xdr:col>33</xdr:col>
      <xdr:colOff>177297</xdr:colOff>
      <xdr:row>150</xdr:row>
      <xdr:rowOff>87351</xdr:rowOff>
    </xdr:to>
    <xdr:pic>
      <xdr:nvPicPr>
        <xdr:cNvPr id="83" name="図 82">
          <a:extLst>
            <a:ext uri="{FF2B5EF4-FFF2-40B4-BE49-F238E27FC236}">
              <a16:creationId xmlns:a16="http://schemas.microsoft.com/office/drawing/2014/main" id="{34EC4D7F-15FE-4865-A862-3ACA28242773}"/>
            </a:ext>
          </a:extLst>
        </xdr:cNvPr>
        <xdr:cNvPicPr>
          <a:picLocks noChangeAspect="1"/>
        </xdr:cNvPicPr>
      </xdr:nvPicPr>
      <xdr:blipFill>
        <a:blip xmlns:r="http://schemas.openxmlformats.org/officeDocument/2006/relationships" r:embed="rId9"/>
        <a:stretch>
          <a:fillRect/>
        </a:stretch>
      </xdr:blipFill>
      <xdr:spPr>
        <a:xfrm>
          <a:off x="6654117" y="27549876"/>
          <a:ext cx="381180" cy="360000"/>
        </a:xfrm>
        <a:prstGeom prst="rect">
          <a:avLst/>
        </a:prstGeom>
      </xdr:spPr>
    </xdr:pic>
    <xdr:clientData/>
  </xdr:twoCellAnchor>
  <xdr:twoCellAnchor editAs="oneCell">
    <xdr:from>
      <xdr:col>31</xdr:col>
      <xdr:colOff>195881</xdr:colOff>
      <xdr:row>150</xdr:row>
      <xdr:rowOff>112532</xdr:rowOff>
    </xdr:from>
    <xdr:to>
      <xdr:col>33</xdr:col>
      <xdr:colOff>191101</xdr:colOff>
      <xdr:row>152</xdr:row>
      <xdr:rowOff>91532</xdr:rowOff>
    </xdr:to>
    <xdr:pic>
      <xdr:nvPicPr>
        <xdr:cNvPr id="84" name="図 83">
          <a:extLst>
            <a:ext uri="{FF2B5EF4-FFF2-40B4-BE49-F238E27FC236}">
              <a16:creationId xmlns:a16="http://schemas.microsoft.com/office/drawing/2014/main" id="{726F27F7-D8DB-48AA-A283-FB69B29E312D}"/>
            </a:ext>
          </a:extLst>
        </xdr:cNvPr>
        <xdr:cNvPicPr>
          <a:picLocks noChangeAspect="1"/>
        </xdr:cNvPicPr>
      </xdr:nvPicPr>
      <xdr:blipFill>
        <a:blip xmlns:r="http://schemas.openxmlformats.org/officeDocument/2006/relationships" r:embed="rId10"/>
        <a:stretch>
          <a:fillRect/>
        </a:stretch>
      </xdr:blipFill>
      <xdr:spPr>
        <a:xfrm>
          <a:off x="6653831" y="27935057"/>
          <a:ext cx="395270" cy="360000"/>
        </a:xfrm>
        <a:prstGeom prst="rect">
          <a:avLst/>
        </a:prstGeom>
      </xdr:spPr>
    </xdr:pic>
    <xdr:clientData/>
  </xdr:twoCellAnchor>
  <xdr:twoCellAnchor editAs="oneCell">
    <xdr:from>
      <xdr:col>34</xdr:col>
      <xdr:colOff>32755</xdr:colOff>
      <xdr:row>150</xdr:row>
      <xdr:rowOff>112532</xdr:rowOff>
    </xdr:from>
    <xdr:to>
      <xdr:col>36</xdr:col>
      <xdr:colOff>17745</xdr:colOff>
      <xdr:row>152</xdr:row>
      <xdr:rowOff>91532</xdr:rowOff>
    </xdr:to>
    <xdr:pic>
      <xdr:nvPicPr>
        <xdr:cNvPr id="18" name="図 17">
          <a:extLst>
            <a:ext uri="{FF2B5EF4-FFF2-40B4-BE49-F238E27FC236}">
              <a16:creationId xmlns:a16="http://schemas.microsoft.com/office/drawing/2014/main" id="{D462ECE1-79CE-4886-B5E9-D47B96AEFB67}"/>
            </a:ext>
          </a:extLst>
        </xdr:cNvPr>
        <xdr:cNvPicPr>
          <a:picLocks noChangeAspect="1"/>
        </xdr:cNvPicPr>
      </xdr:nvPicPr>
      <xdr:blipFill>
        <a:blip xmlns:r="http://schemas.openxmlformats.org/officeDocument/2006/relationships" r:embed="rId11"/>
        <a:stretch>
          <a:fillRect/>
        </a:stretch>
      </xdr:blipFill>
      <xdr:spPr>
        <a:xfrm>
          <a:off x="7090780" y="27935057"/>
          <a:ext cx="385040" cy="360000"/>
        </a:xfrm>
        <a:prstGeom prst="rect">
          <a:avLst/>
        </a:prstGeom>
      </xdr:spPr>
    </xdr:pic>
    <xdr:clientData/>
  </xdr:twoCellAnchor>
  <xdr:twoCellAnchor editAs="oneCell">
    <xdr:from>
      <xdr:col>31</xdr:col>
      <xdr:colOff>200020</xdr:colOff>
      <xdr:row>152</xdr:row>
      <xdr:rowOff>128607</xdr:rowOff>
    </xdr:from>
    <xdr:to>
      <xdr:col>33</xdr:col>
      <xdr:colOff>180280</xdr:colOff>
      <xdr:row>154</xdr:row>
      <xdr:rowOff>107607</xdr:rowOff>
    </xdr:to>
    <xdr:pic>
      <xdr:nvPicPr>
        <xdr:cNvPr id="85" name="図 84">
          <a:extLst>
            <a:ext uri="{FF2B5EF4-FFF2-40B4-BE49-F238E27FC236}">
              <a16:creationId xmlns:a16="http://schemas.microsoft.com/office/drawing/2014/main" id="{DE4E3855-DBED-4AAA-8EEE-F92519E5338B}"/>
            </a:ext>
          </a:extLst>
        </xdr:cNvPr>
        <xdr:cNvPicPr>
          <a:picLocks noChangeAspect="1"/>
        </xdr:cNvPicPr>
      </xdr:nvPicPr>
      <xdr:blipFill>
        <a:blip xmlns:r="http://schemas.openxmlformats.org/officeDocument/2006/relationships" r:embed="rId12"/>
        <a:stretch>
          <a:fillRect/>
        </a:stretch>
      </xdr:blipFill>
      <xdr:spPr>
        <a:xfrm>
          <a:off x="6657970" y="28332132"/>
          <a:ext cx="380310" cy="360000"/>
        </a:xfrm>
        <a:prstGeom prst="rect">
          <a:avLst/>
        </a:prstGeom>
      </xdr:spPr>
    </xdr:pic>
    <xdr:clientData/>
  </xdr:twoCellAnchor>
  <xdr:twoCellAnchor editAs="oneCell">
    <xdr:from>
      <xdr:col>34</xdr:col>
      <xdr:colOff>48831</xdr:colOff>
      <xdr:row>152</xdr:row>
      <xdr:rowOff>136645</xdr:rowOff>
    </xdr:from>
    <xdr:to>
      <xdr:col>36</xdr:col>
      <xdr:colOff>31121</xdr:colOff>
      <xdr:row>154</xdr:row>
      <xdr:rowOff>115645</xdr:rowOff>
    </xdr:to>
    <xdr:pic>
      <xdr:nvPicPr>
        <xdr:cNvPr id="86" name="図 85">
          <a:extLst>
            <a:ext uri="{FF2B5EF4-FFF2-40B4-BE49-F238E27FC236}">
              <a16:creationId xmlns:a16="http://schemas.microsoft.com/office/drawing/2014/main" id="{5566CC48-1579-4953-B52E-038E8B11B24E}"/>
            </a:ext>
          </a:extLst>
        </xdr:cNvPr>
        <xdr:cNvPicPr>
          <a:picLocks noChangeAspect="1"/>
        </xdr:cNvPicPr>
      </xdr:nvPicPr>
      <xdr:blipFill>
        <a:blip xmlns:r="http://schemas.openxmlformats.org/officeDocument/2006/relationships" r:embed="rId9"/>
        <a:stretch>
          <a:fillRect/>
        </a:stretch>
      </xdr:blipFill>
      <xdr:spPr>
        <a:xfrm>
          <a:off x="7106856" y="28340170"/>
          <a:ext cx="382340" cy="360000"/>
        </a:xfrm>
        <a:prstGeom prst="rect">
          <a:avLst/>
        </a:prstGeom>
      </xdr:spPr>
    </xdr:pic>
    <xdr:clientData/>
  </xdr:twoCellAnchor>
  <xdr:twoCellAnchor editAs="oneCell">
    <xdr:from>
      <xdr:col>32</xdr:col>
      <xdr:colOff>8033</xdr:colOff>
      <xdr:row>154</xdr:row>
      <xdr:rowOff>120570</xdr:rowOff>
    </xdr:from>
    <xdr:to>
      <xdr:col>33</xdr:col>
      <xdr:colOff>188518</xdr:colOff>
      <xdr:row>156</xdr:row>
      <xdr:rowOff>99570</xdr:rowOff>
    </xdr:to>
    <xdr:pic>
      <xdr:nvPicPr>
        <xdr:cNvPr id="87" name="図 86">
          <a:extLst>
            <a:ext uri="{FF2B5EF4-FFF2-40B4-BE49-F238E27FC236}">
              <a16:creationId xmlns:a16="http://schemas.microsoft.com/office/drawing/2014/main" id="{346F7F50-6BE8-44B1-A58D-37FC214BCBC3}"/>
            </a:ext>
          </a:extLst>
        </xdr:cNvPr>
        <xdr:cNvPicPr>
          <a:picLocks noChangeAspect="1"/>
        </xdr:cNvPicPr>
      </xdr:nvPicPr>
      <xdr:blipFill>
        <a:blip xmlns:r="http://schemas.openxmlformats.org/officeDocument/2006/relationships" r:embed="rId13"/>
        <a:stretch>
          <a:fillRect/>
        </a:stretch>
      </xdr:blipFill>
      <xdr:spPr>
        <a:xfrm>
          <a:off x="6666008" y="28666995"/>
          <a:ext cx="380510" cy="360000"/>
        </a:xfrm>
        <a:prstGeom prst="rect">
          <a:avLst/>
        </a:prstGeom>
      </xdr:spPr>
    </xdr:pic>
    <xdr:clientData/>
  </xdr:twoCellAnchor>
  <xdr:twoCellAnchor editAs="oneCell">
    <xdr:from>
      <xdr:col>32</xdr:col>
      <xdr:colOff>9525</xdr:colOff>
      <xdr:row>156</xdr:row>
      <xdr:rowOff>112531</xdr:rowOff>
    </xdr:from>
    <xdr:to>
      <xdr:col>33</xdr:col>
      <xdr:colOff>188840</xdr:colOff>
      <xdr:row>158</xdr:row>
      <xdr:rowOff>91531</xdr:rowOff>
    </xdr:to>
    <xdr:pic>
      <xdr:nvPicPr>
        <xdr:cNvPr id="88" name="図 87">
          <a:extLst>
            <a:ext uri="{FF2B5EF4-FFF2-40B4-BE49-F238E27FC236}">
              <a16:creationId xmlns:a16="http://schemas.microsoft.com/office/drawing/2014/main" id="{8916309B-4379-4086-B7E1-E8C66D662091}"/>
            </a:ext>
          </a:extLst>
        </xdr:cNvPr>
        <xdr:cNvPicPr>
          <a:picLocks noChangeAspect="1"/>
        </xdr:cNvPicPr>
      </xdr:nvPicPr>
      <xdr:blipFill>
        <a:blip xmlns:r="http://schemas.openxmlformats.org/officeDocument/2006/relationships" r:embed="rId14"/>
        <a:stretch>
          <a:fillRect/>
        </a:stretch>
      </xdr:blipFill>
      <xdr:spPr>
        <a:xfrm>
          <a:off x="6667500" y="29078056"/>
          <a:ext cx="379340" cy="360000"/>
        </a:xfrm>
        <a:prstGeom prst="rect">
          <a:avLst/>
        </a:prstGeom>
      </xdr:spPr>
    </xdr:pic>
    <xdr:clientData/>
  </xdr:twoCellAnchor>
  <xdr:twoCellAnchor editAs="oneCell">
    <xdr:from>
      <xdr:col>34</xdr:col>
      <xdr:colOff>48828</xdr:colOff>
      <xdr:row>156</xdr:row>
      <xdr:rowOff>120569</xdr:rowOff>
    </xdr:from>
    <xdr:to>
      <xdr:col>36</xdr:col>
      <xdr:colOff>30228</xdr:colOff>
      <xdr:row>158</xdr:row>
      <xdr:rowOff>99569</xdr:rowOff>
    </xdr:to>
    <xdr:pic>
      <xdr:nvPicPr>
        <xdr:cNvPr id="89" name="図 88">
          <a:extLst>
            <a:ext uri="{FF2B5EF4-FFF2-40B4-BE49-F238E27FC236}">
              <a16:creationId xmlns:a16="http://schemas.microsoft.com/office/drawing/2014/main" id="{8139197E-C76F-40A2-A6A1-3653F1E9DCD2}"/>
            </a:ext>
          </a:extLst>
        </xdr:cNvPr>
        <xdr:cNvPicPr>
          <a:picLocks noChangeAspect="1"/>
        </xdr:cNvPicPr>
      </xdr:nvPicPr>
      <xdr:blipFill>
        <a:blip xmlns:r="http://schemas.openxmlformats.org/officeDocument/2006/relationships" r:embed="rId12"/>
        <a:stretch>
          <a:fillRect/>
        </a:stretch>
      </xdr:blipFill>
      <xdr:spPr>
        <a:xfrm>
          <a:off x="7106853" y="29086094"/>
          <a:ext cx="381450" cy="360000"/>
        </a:xfrm>
        <a:prstGeom prst="rect">
          <a:avLst/>
        </a:prstGeom>
      </xdr:spPr>
    </xdr:pic>
    <xdr:clientData/>
  </xdr:twoCellAnchor>
  <xdr:twoCellAnchor editAs="oneCell">
    <xdr:from>
      <xdr:col>32</xdr:col>
      <xdr:colOff>7711</xdr:colOff>
      <xdr:row>158</xdr:row>
      <xdr:rowOff>104171</xdr:rowOff>
    </xdr:from>
    <xdr:to>
      <xdr:col>33</xdr:col>
      <xdr:colOff>187996</xdr:colOff>
      <xdr:row>160</xdr:row>
      <xdr:rowOff>83171</xdr:rowOff>
    </xdr:to>
    <xdr:pic>
      <xdr:nvPicPr>
        <xdr:cNvPr id="91" name="図 90">
          <a:extLst>
            <a:ext uri="{FF2B5EF4-FFF2-40B4-BE49-F238E27FC236}">
              <a16:creationId xmlns:a16="http://schemas.microsoft.com/office/drawing/2014/main" id="{BDFF40DD-B6DE-4B4B-A27A-C9E72AD6EEE3}"/>
            </a:ext>
          </a:extLst>
        </xdr:cNvPr>
        <xdr:cNvPicPr>
          <a:picLocks noChangeAspect="1"/>
        </xdr:cNvPicPr>
      </xdr:nvPicPr>
      <xdr:blipFill>
        <a:blip xmlns:r="http://schemas.openxmlformats.org/officeDocument/2006/relationships" r:embed="rId12"/>
        <a:stretch>
          <a:fillRect/>
        </a:stretch>
      </xdr:blipFill>
      <xdr:spPr>
        <a:xfrm>
          <a:off x="6665686" y="29374496"/>
          <a:ext cx="380310" cy="360000"/>
        </a:xfrm>
        <a:prstGeom prst="rect">
          <a:avLst/>
        </a:prstGeom>
      </xdr:spPr>
    </xdr:pic>
    <xdr:clientData/>
  </xdr:twoCellAnchor>
  <xdr:twoCellAnchor editAs="oneCell">
    <xdr:from>
      <xdr:col>32</xdr:col>
      <xdr:colOff>17563</xdr:colOff>
      <xdr:row>160</xdr:row>
      <xdr:rowOff>112531</xdr:rowOff>
    </xdr:from>
    <xdr:to>
      <xdr:col>33</xdr:col>
      <xdr:colOff>197278</xdr:colOff>
      <xdr:row>162</xdr:row>
      <xdr:rowOff>91531</xdr:rowOff>
    </xdr:to>
    <xdr:pic>
      <xdr:nvPicPr>
        <xdr:cNvPr id="92" name="図 91">
          <a:extLst>
            <a:ext uri="{FF2B5EF4-FFF2-40B4-BE49-F238E27FC236}">
              <a16:creationId xmlns:a16="http://schemas.microsoft.com/office/drawing/2014/main" id="{FA50169A-7745-48E5-A1E3-8FFB95DD0176}"/>
            </a:ext>
          </a:extLst>
        </xdr:cNvPr>
        <xdr:cNvPicPr>
          <a:picLocks noChangeAspect="1"/>
        </xdr:cNvPicPr>
      </xdr:nvPicPr>
      <xdr:blipFill>
        <a:blip xmlns:r="http://schemas.openxmlformats.org/officeDocument/2006/relationships" r:embed="rId15"/>
        <a:stretch>
          <a:fillRect/>
        </a:stretch>
      </xdr:blipFill>
      <xdr:spPr>
        <a:xfrm>
          <a:off x="6675538" y="29840056"/>
          <a:ext cx="379740" cy="360000"/>
        </a:xfrm>
        <a:prstGeom prst="rect">
          <a:avLst/>
        </a:prstGeom>
      </xdr:spPr>
    </xdr:pic>
    <xdr:clientData/>
  </xdr:twoCellAnchor>
  <xdr:twoCellAnchor editAs="oneCell">
    <xdr:from>
      <xdr:col>32</xdr:col>
      <xdr:colOff>19050</xdr:colOff>
      <xdr:row>162</xdr:row>
      <xdr:rowOff>128607</xdr:rowOff>
    </xdr:from>
    <xdr:to>
      <xdr:col>34</xdr:col>
      <xdr:colOff>40</xdr:colOff>
      <xdr:row>164</xdr:row>
      <xdr:rowOff>107607</xdr:rowOff>
    </xdr:to>
    <xdr:pic>
      <xdr:nvPicPr>
        <xdr:cNvPr id="93" name="図 92">
          <a:extLst>
            <a:ext uri="{FF2B5EF4-FFF2-40B4-BE49-F238E27FC236}">
              <a16:creationId xmlns:a16="http://schemas.microsoft.com/office/drawing/2014/main" id="{A9C43638-1B24-4C25-9448-A033D8AD6BAF}"/>
            </a:ext>
          </a:extLst>
        </xdr:cNvPr>
        <xdr:cNvPicPr>
          <a:picLocks noChangeAspect="1"/>
        </xdr:cNvPicPr>
      </xdr:nvPicPr>
      <xdr:blipFill>
        <a:blip xmlns:r="http://schemas.openxmlformats.org/officeDocument/2006/relationships" r:embed="rId16"/>
        <a:stretch>
          <a:fillRect/>
        </a:stretch>
      </xdr:blipFill>
      <xdr:spPr>
        <a:xfrm>
          <a:off x="6677025" y="30237132"/>
          <a:ext cx="381040" cy="360000"/>
        </a:xfrm>
        <a:prstGeom prst="rect">
          <a:avLst/>
        </a:prstGeom>
      </xdr:spPr>
    </xdr:pic>
    <xdr:clientData/>
  </xdr:twoCellAnchor>
  <xdr:twoCellAnchor editAs="oneCell">
    <xdr:from>
      <xdr:col>34</xdr:col>
      <xdr:colOff>48827</xdr:colOff>
      <xdr:row>162</xdr:row>
      <xdr:rowOff>136645</xdr:rowOff>
    </xdr:from>
    <xdr:to>
      <xdr:col>36</xdr:col>
      <xdr:colOff>39927</xdr:colOff>
      <xdr:row>164</xdr:row>
      <xdr:rowOff>115645</xdr:rowOff>
    </xdr:to>
    <xdr:pic>
      <xdr:nvPicPr>
        <xdr:cNvPr id="94" name="図 93">
          <a:extLst>
            <a:ext uri="{FF2B5EF4-FFF2-40B4-BE49-F238E27FC236}">
              <a16:creationId xmlns:a16="http://schemas.microsoft.com/office/drawing/2014/main" id="{72992FB3-4B11-469C-A3D7-101A20751272}"/>
            </a:ext>
          </a:extLst>
        </xdr:cNvPr>
        <xdr:cNvPicPr>
          <a:picLocks noChangeAspect="1"/>
        </xdr:cNvPicPr>
      </xdr:nvPicPr>
      <xdr:blipFill>
        <a:blip xmlns:r="http://schemas.openxmlformats.org/officeDocument/2006/relationships" r:embed="rId12"/>
        <a:stretch>
          <a:fillRect/>
        </a:stretch>
      </xdr:blipFill>
      <xdr:spPr>
        <a:xfrm>
          <a:off x="7106852" y="30245170"/>
          <a:ext cx="391150" cy="360000"/>
        </a:xfrm>
        <a:prstGeom prst="rect">
          <a:avLst/>
        </a:prstGeom>
      </xdr:spPr>
    </xdr:pic>
    <xdr:clientData/>
  </xdr:twoCellAnchor>
  <xdr:twoCellAnchor editAs="oneCell">
    <xdr:from>
      <xdr:col>34</xdr:col>
      <xdr:colOff>72341</xdr:colOff>
      <xdr:row>362</xdr:row>
      <xdr:rowOff>48228</xdr:rowOff>
    </xdr:from>
    <xdr:to>
      <xdr:col>36</xdr:col>
      <xdr:colOff>123254</xdr:colOff>
      <xdr:row>364</xdr:row>
      <xdr:rowOff>115672</xdr:rowOff>
    </xdr:to>
    <xdr:pic>
      <xdr:nvPicPr>
        <xdr:cNvPr id="95" name="図 94">
          <a:extLst>
            <a:ext uri="{FF2B5EF4-FFF2-40B4-BE49-F238E27FC236}">
              <a16:creationId xmlns:a16="http://schemas.microsoft.com/office/drawing/2014/main" id="{79BA232F-971E-4E7D-9049-30876E2FDDA1}"/>
            </a:ext>
          </a:extLst>
        </xdr:cNvPr>
        <xdr:cNvPicPr>
          <a:picLocks noChangeAspect="1"/>
        </xdr:cNvPicPr>
      </xdr:nvPicPr>
      <xdr:blipFill>
        <a:blip xmlns:r="http://schemas.openxmlformats.org/officeDocument/2006/relationships" r:embed="rId11"/>
        <a:stretch>
          <a:fillRect/>
        </a:stretch>
      </xdr:blipFill>
      <xdr:spPr>
        <a:xfrm>
          <a:off x="6591138" y="64770000"/>
          <a:ext cx="420660" cy="414564"/>
        </a:xfrm>
        <a:prstGeom prst="rect">
          <a:avLst/>
        </a:prstGeom>
      </xdr:spPr>
    </xdr:pic>
    <xdr:clientData/>
  </xdr:twoCellAnchor>
  <xdr:twoCellAnchor editAs="oneCell">
    <xdr:from>
      <xdr:col>31</xdr:col>
      <xdr:colOff>136645</xdr:colOff>
      <xdr:row>362</xdr:row>
      <xdr:rowOff>48228</xdr:rowOff>
    </xdr:from>
    <xdr:to>
      <xdr:col>34</xdr:col>
      <xdr:colOff>33168</xdr:colOff>
      <xdr:row>364</xdr:row>
      <xdr:rowOff>146155</xdr:rowOff>
    </xdr:to>
    <xdr:pic>
      <xdr:nvPicPr>
        <xdr:cNvPr id="96" name="図 95">
          <a:extLst>
            <a:ext uri="{FF2B5EF4-FFF2-40B4-BE49-F238E27FC236}">
              <a16:creationId xmlns:a16="http://schemas.microsoft.com/office/drawing/2014/main" id="{EC626A4B-CA44-458E-8929-C5255F85D403}"/>
            </a:ext>
          </a:extLst>
        </xdr:cNvPr>
        <xdr:cNvPicPr>
          <a:picLocks noChangeAspect="1"/>
        </xdr:cNvPicPr>
      </xdr:nvPicPr>
      <xdr:blipFill>
        <a:blip xmlns:r="http://schemas.openxmlformats.org/officeDocument/2006/relationships" r:embed="rId17"/>
        <a:stretch>
          <a:fillRect/>
        </a:stretch>
      </xdr:blipFill>
      <xdr:spPr>
        <a:xfrm>
          <a:off x="6100822" y="64770000"/>
          <a:ext cx="451143" cy="445047"/>
        </a:xfrm>
        <a:prstGeom prst="rect">
          <a:avLst/>
        </a:prstGeom>
      </xdr:spPr>
    </xdr:pic>
    <xdr:clientData/>
  </xdr:twoCellAnchor>
  <xdr:twoCellAnchor editAs="oneCell">
    <xdr:from>
      <xdr:col>31</xdr:col>
      <xdr:colOff>152722</xdr:colOff>
      <xdr:row>384</xdr:row>
      <xdr:rowOff>32152</xdr:rowOff>
    </xdr:from>
    <xdr:to>
      <xdr:col>34</xdr:col>
      <xdr:colOff>49245</xdr:colOff>
      <xdr:row>386</xdr:row>
      <xdr:rowOff>145553</xdr:rowOff>
    </xdr:to>
    <xdr:pic>
      <xdr:nvPicPr>
        <xdr:cNvPr id="97" name="図 96">
          <a:extLst>
            <a:ext uri="{FF2B5EF4-FFF2-40B4-BE49-F238E27FC236}">
              <a16:creationId xmlns:a16="http://schemas.microsoft.com/office/drawing/2014/main" id="{D4EA313A-38CC-4AAE-B184-31D0734C7923}"/>
            </a:ext>
          </a:extLst>
        </xdr:cNvPr>
        <xdr:cNvPicPr>
          <a:picLocks noChangeAspect="1"/>
        </xdr:cNvPicPr>
      </xdr:nvPicPr>
      <xdr:blipFill>
        <a:blip xmlns:r="http://schemas.openxmlformats.org/officeDocument/2006/relationships" r:embed="rId17"/>
        <a:stretch>
          <a:fillRect/>
        </a:stretch>
      </xdr:blipFill>
      <xdr:spPr>
        <a:xfrm>
          <a:off x="6116899" y="68523734"/>
          <a:ext cx="451143" cy="445047"/>
        </a:xfrm>
        <a:prstGeom prst="rect">
          <a:avLst/>
        </a:prstGeom>
      </xdr:spPr>
    </xdr:pic>
    <xdr:clientData/>
  </xdr:twoCellAnchor>
  <xdr:twoCellAnchor editAs="oneCell">
    <xdr:from>
      <xdr:col>34</xdr:col>
      <xdr:colOff>72341</xdr:colOff>
      <xdr:row>384</xdr:row>
      <xdr:rowOff>48227</xdr:rowOff>
    </xdr:from>
    <xdr:to>
      <xdr:col>36</xdr:col>
      <xdr:colOff>123254</xdr:colOff>
      <xdr:row>386</xdr:row>
      <xdr:rowOff>131145</xdr:rowOff>
    </xdr:to>
    <xdr:pic>
      <xdr:nvPicPr>
        <xdr:cNvPr id="98" name="図 97">
          <a:extLst>
            <a:ext uri="{FF2B5EF4-FFF2-40B4-BE49-F238E27FC236}">
              <a16:creationId xmlns:a16="http://schemas.microsoft.com/office/drawing/2014/main" id="{04DCEC30-2DB1-4458-8CDD-FCE419D4CAEF}"/>
            </a:ext>
          </a:extLst>
        </xdr:cNvPr>
        <xdr:cNvPicPr>
          <a:picLocks noChangeAspect="1"/>
        </xdr:cNvPicPr>
      </xdr:nvPicPr>
      <xdr:blipFill>
        <a:blip xmlns:r="http://schemas.openxmlformats.org/officeDocument/2006/relationships" r:embed="rId11"/>
        <a:stretch>
          <a:fillRect/>
        </a:stretch>
      </xdr:blipFill>
      <xdr:spPr>
        <a:xfrm>
          <a:off x="6591138" y="68539809"/>
          <a:ext cx="420660" cy="414564"/>
        </a:xfrm>
        <a:prstGeom prst="rect">
          <a:avLst/>
        </a:prstGeom>
      </xdr:spPr>
    </xdr:pic>
    <xdr:clientData/>
  </xdr:twoCellAnchor>
  <xdr:twoCellAnchor editAs="oneCell">
    <xdr:from>
      <xdr:col>31</xdr:col>
      <xdr:colOff>128607</xdr:colOff>
      <xdr:row>406</xdr:row>
      <xdr:rowOff>32153</xdr:rowOff>
    </xdr:from>
    <xdr:to>
      <xdr:col>34</xdr:col>
      <xdr:colOff>25130</xdr:colOff>
      <xdr:row>408</xdr:row>
      <xdr:rowOff>139605</xdr:rowOff>
    </xdr:to>
    <xdr:pic>
      <xdr:nvPicPr>
        <xdr:cNvPr id="99" name="図 98">
          <a:extLst>
            <a:ext uri="{FF2B5EF4-FFF2-40B4-BE49-F238E27FC236}">
              <a16:creationId xmlns:a16="http://schemas.microsoft.com/office/drawing/2014/main" id="{8C67745D-EBE5-4264-97AA-83406C4325A7}"/>
            </a:ext>
          </a:extLst>
        </xdr:cNvPr>
        <xdr:cNvPicPr>
          <a:picLocks noChangeAspect="1"/>
        </xdr:cNvPicPr>
      </xdr:nvPicPr>
      <xdr:blipFill>
        <a:blip xmlns:r="http://schemas.openxmlformats.org/officeDocument/2006/relationships" r:embed="rId17"/>
        <a:stretch>
          <a:fillRect/>
        </a:stretch>
      </xdr:blipFill>
      <xdr:spPr>
        <a:xfrm>
          <a:off x="6092784" y="72269431"/>
          <a:ext cx="451143" cy="445047"/>
        </a:xfrm>
        <a:prstGeom prst="rect">
          <a:avLst/>
        </a:prstGeom>
      </xdr:spPr>
    </xdr:pic>
    <xdr:clientData/>
  </xdr:twoCellAnchor>
  <xdr:twoCellAnchor editAs="oneCell">
    <xdr:from>
      <xdr:col>34</xdr:col>
      <xdr:colOff>64305</xdr:colOff>
      <xdr:row>406</xdr:row>
      <xdr:rowOff>32152</xdr:rowOff>
    </xdr:from>
    <xdr:to>
      <xdr:col>36</xdr:col>
      <xdr:colOff>115218</xdr:colOff>
      <xdr:row>408</xdr:row>
      <xdr:rowOff>109121</xdr:rowOff>
    </xdr:to>
    <xdr:pic>
      <xdr:nvPicPr>
        <xdr:cNvPr id="100" name="図 99">
          <a:extLst>
            <a:ext uri="{FF2B5EF4-FFF2-40B4-BE49-F238E27FC236}">
              <a16:creationId xmlns:a16="http://schemas.microsoft.com/office/drawing/2014/main" id="{69B295DC-CC3C-4983-A148-BBEEB3120CE3}"/>
            </a:ext>
          </a:extLst>
        </xdr:cNvPr>
        <xdr:cNvPicPr>
          <a:picLocks noChangeAspect="1"/>
        </xdr:cNvPicPr>
      </xdr:nvPicPr>
      <xdr:blipFill>
        <a:blip xmlns:r="http://schemas.openxmlformats.org/officeDocument/2006/relationships" r:embed="rId11"/>
        <a:stretch>
          <a:fillRect/>
        </a:stretch>
      </xdr:blipFill>
      <xdr:spPr>
        <a:xfrm>
          <a:off x="6583102" y="72269430"/>
          <a:ext cx="420660" cy="414564"/>
        </a:xfrm>
        <a:prstGeom prst="rect">
          <a:avLst/>
        </a:prstGeom>
      </xdr:spPr>
    </xdr:pic>
    <xdr:clientData/>
  </xdr:twoCellAnchor>
  <xdr:twoCellAnchor editAs="oneCell">
    <xdr:from>
      <xdr:col>34</xdr:col>
      <xdr:colOff>40191</xdr:colOff>
      <xdr:row>422</xdr:row>
      <xdr:rowOff>56266</xdr:rowOff>
    </xdr:from>
    <xdr:to>
      <xdr:col>36</xdr:col>
      <xdr:colOff>91104</xdr:colOff>
      <xdr:row>424</xdr:row>
      <xdr:rowOff>133235</xdr:rowOff>
    </xdr:to>
    <xdr:pic>
      <xdr:nvPicPr>
        <xdr:cNvPr id="101" name="図 100">
          <a:extLst>
            <a:ext uri="{FF2B5EF4-FFF2-40B4-BE49-F238E27FC236}">
              <a16:creationId xmlns:a16="http://schemas.microsoft.com/office/drawing/2014/main" id="{8F7CD45F-6724-4DF3-BD61-F96CD371B3E5}"/>
            </a:ext>
          </a:extLst>
        </xdr:cNvPr>
        <xdr:cNvPicPr>
          <a:picLocks noChangeAspect="1"/>
        </xdr:cNvPicPr>
      </xdr:nvPicPr>
      <xdr:blipFill>
        <a:blip xmlns:r="http://schemas.openxmlformats.org/officeDocument/2006/relationships" r:embed="rId11"/>
        <a:stretch>
          <a:fillRect/>
        </a:stretch>
      </xdr:blipFill>
      <xdr:spPr>
        <a:xfrm>
          <a:off x="6558988" y="74994304"/>
          <a:ext cx="420660" cy="414564"/>
        </a:xfrm>
        <a:prstGeom prst="rect">
          <a:avLst/>
        </a:prstGeom>
      </xdr:spPr>
    </xdr:pic>
    <xdr:clientData/>
  </xdr:twoCellAnchor>
  <xdr:twoCellAnchor editAs="oneCell">
    <xdr:from>
      <xdr:col>31</xdr:col>
      <xdr:colOff>128608</xdr:colOff>
      <xdr:row>422</xdr:row>
      <xdr:rowOff>48227</xdr:rowOff>
    </xdr:from>
    <xdr:to>
      <xdr:col>34</xdr:col>
      <xdr:colOff>25131</xdr:colOff>
      <xdr:row>424</xdr:row>
      <xdr:rowOff>155679</xdr:rowOff>
    </xdr:to>
    <xdr:pic>
      <xdr:nvPicPr>
        <xdr:cNvPr id="102" name="図 101">
          <a:extLst>
            <a:ext uri="{FF2B5EF4-FFF2-40B4-BE49-F238E27FC236}">
              <a16:creationId xmlns:a16="http://schemas.microsoft.com/office/drawing/2014/main" id="{9FAEE975-006D-49F3-893B-43DEB914E43B}"/>
            </a:ext>
          </a:extLst>
        </xdr:cNvPr>
        <xdr:cNvPicPr>
          <a:picLocks noChangeAspect="1"/>
        </xdr:cNvPicPr>
      </xdr:nvPicPr>
      <xdr:blipFill>
        <a:blip xmlns:r="http://schemas.openxmlformats.org/officeDocument/2006/relationships" r:embed="rId17"/>
        <a:stretch>
          <a:fillRect/>
        </a:stretch>
      </xdr:blipFill>
      <xdr:spPr>
        <a:xfrm>
          <a:off x="6092785" y="74986265"/>
          <a:ext cx="451143" cy="445047"/>
        </a:xfrm>
        <a:prstGeom prst="rect">
          <a:avLst/>
        </a:prstGeom>
      </xdr:spPr>
    </xdr:pic>
    <xdr:clientData/>
  </xdr:twoCellAnchor>
  <xdr:twoCellAnchor editAs="oneCell">
    <xdr:from>
      <xdr:col>34</xdr:col>
      <xdr:colOff>56265</xdr:colOff>
      <xdr:row>443</xdr:row>
      <xdr:rowOff>64304</xdr:rowOff>
    </xdr:from>
    <xdr:to>
      <xdr:col>36</xdr:col>
      <xdr:colOff>113275</xdr:colOff>
      <xdr:row>446</xdr:row>
      <xdr:rowOff>0</xdr:rowOff>
    </xdr:to>
    <xdr:pic>
      <xdr:nvPicPr>
        <xdr:cNvPr id="103" name="図 102">
          <a:extLst>
            <a:ext uri="{FF2B5EF4-FFF2-40B4-BE49-F238E27FC236}">
              <a16:creationId xmlns:a16="http://schemas.microsoft.com/office/drawing/2014/main" id="{55E0C532-2694-4A37-A7D2-F54409682B64}"/>
            </a:ext>
          </a:extLst>
        </xdr:cNvPr>
        <xdr:cNvPicPr>
          <a:picLocks noChangeAspect="1"/>
        </xdr:cNvPicPr>
      </xdr:nvPicPr>
      <xdr:blipFill>
        <a:blip xmlns:r="http://schemas.openxmlformats.org/officeDocument/2006/relationships" r:embed="rId18"/>
        <a:stretch>
          <a:fillRect/>
        </a:stretch>
      </xdr:blipFill>
      <xdr:spPr>
        <a:xfrm>
          <a:off x="6575062" y="78555127"/>
          <a:ext cx="426757" cy="426757"/>
        </a:xfrm>
        <a:prstGeom prst="rect">
          <a:avLst/>
        </a:prstGeom>
      </xdr:spPr>
    </xdr:pic>
    <xdr:clientData/>
  </xdr:twoCellAnchor>
  <xdr:twoCellAnchor editAs="oneCell">
    <xdr:from>
      <xdr:col>31</xdr:col>
      <xdr:colOff>152722</xdr:colOff>
      <xdr:row>443</xdr:row>
      <xdr:rowOff>48228</xdr:rowOff>
    </xdr:from>
    <xdr:to>
      <xdr:col>34</xdr:col>
      <xdr:colOff>37052</xdr:colOff>
      <xdr:row>445</xdr:row>
      <xdr:rowOff>168633</xdr:rowOff>
    </xdr:to>
    <xdr:pic>
      <xdr:nvPicPr>
        <xdr:cNvPr id="104" name="図 103">
          <a:extLst>
            <a:ext uri="{FF2B5EF4-FFF2-40B4-BE49-F238E27FC236}">
              <a16:creationId xmlns:a16="http://schemas.microsoft.com/office/drawing/2014/main" id="{8ACFD3BB-1DDE-456A-B230-79B9DAE2C681}"/>
            </a:ext>
          </a:extLst>
        </xdr:cNvPr>
        <xdr:cNvPicPr>
          <a:picLocks noChangeAspect="1"/>
        </xdr:cNvPicPr>
      </xdr:nvPicPr>
      <xdr:blipFill>
        <a:blip xmlns:r="http://schemas.openxmlformats.org/officeDocument/2006/relationships" r:embed="rId19"/>
        <a:stretch>
          <a:fillRect/>
        </a:stretch>
      </xdr:blipFill>
      <xdr:spPr>
        <a:xfrm>
          <a:off x="6116899" y="78539051"/>
          <a:ext cx="438950" cy="438950"/>
        </a:xfrm>
        <a:prstGeom prst="rect">
          <a:avLst/>
        </a:prstGeom>
      </xdr:spPr>
    </xdr:pic>
    <xdr:clientData/>
  </xdr:twoCellAnchor>
  <xdr:twoCellAnchor editAs="oneCell">
    <xdr:from>
      <xdr:col>31</xdr:col>
      <xdr:colOff>128607</xdr:colOff>
      <xdr:row>465</xdr:row>
      <xdr:rowOff>64304</xdr:rowOff>
    </xdr:from>
    <xdr:to>
      <xdr:col>34</xdr:col>
      <xdr:colOff>12937</xdr:colOff>
      <xdr:row>467</xdr:row>
      <xdr:rowOff>165659</xdr:rowOff>
    </xdr:to>
    <xdr:pic>
      <xdr:nvPicPr>
        <xdr:cNvPr id="105" name="図 104">
          <a:extLst>
            <a:ext uri="{FF2B5EF4-FFF2-40B4-BE49-F238E27FC236}">
              <a16:creationId xmlns:a16="http://schemas.microsoft.com/office/drawing/2014/main" id="{3EE24AC4-B4F1-4A52-A056-6DBBBE21CB87}"/>
            </a:ext>
          </a:extLst>
        </xdr:cNvPr>
        <xdr:cNvPicPr>
          <a:picLocks noChangeAspect="1"/>
        </xdr:cNvPicPr>
      </xdr:nvPicPr>
      <xdr:blipFill>
        <a:blip xmlns:r="http://schemas.openxmlformats.org/officeDocument/2006/relationships" r:embed="rId19"/>
        <a:stretch>
          <a:fillRect/>
        </a:stretch>
      </xdr:blipFill>
      <xdr:spPr>
        <a:xfrm>
          <a:off x="6092784" y="82332975"/>
          <a:ext cx="438950" cy="438950"/>
        </a:xfrm>
        <a:prstGeom prst="rect">
          <a:avLst/>
        </a:prstGeom>
      </xdr:spPr>
    </xdr:pic>
    <xdr:clientData/>
  </xdr:twoCellAnchor>
  <xdr:twoCellAnchor editAs="oneCell">
    <xdr:from>
      <xdr:col>34</xdr:col>
      <xdr:colOff>40190</xdr:colOff>
      <xdr:row>465</xdr:row>
      <xdr:rowOff>56265</xdr:rowOff>
    </xdr:from>
    <xdr:to>
      <xdr:col>36</xdr:col>
      <xdr:colOff>97200</xdr:colOff>
      <xdr:row>467</xdr:row>
      <xdr:rowOff>145427</xdr:rowOff>
    </xdr:to>
    <xdr:pic>
      <xdr:nvPicPr>
        <xdr:cNvPr id="106" name="図 105">
          <a:extLst>
            <a:ext uri="{FF2B5EF4-FFF2-40B4-BE49-F238E27FC236}">
              <a16:creationId xmlns:a16="http://schemas.microsoft.com/office/drawing/2014/main" id="{DE875AEE-C390-48C3-99D8-5CC0CE30C4FA}"/>
            </a:ext>
          </a:extLst>
        </xdr:cNvPr>
        <xdr:cNvPicPr>
          <a:picLocks noChangeAspect="1"/>
        </xdr:cNvPicPr>
      </xdr:nvPicPr>
      <xdr:blipFill>
        <a:blip xmlns:r="http://schemas.openxmlformats.org/officeDocument/2006/relationships" r:embed="rId18"/>
        <a:stretch>
          <a:fillRect/>
        </a:stretch>
      </xdr:blipFill>
      <xdr:spPr>
        <a:xfrm>
          <a:off x="6558987" y="82324936"/>
          <a:ext cx="426757" cy="426757"/>
        </a:xfrm>
        <a:prstGeom prst="rect">
          <a:avLst/>
        </a:prstGeom>
      </xdr:spPr>
    </xdr:pic>
    <xdr:clientData/>
  </xdr:twoCellAnchor>
  <xdr:twoCellAnchor editAs="oneCell">
    <xdr:from>
      <xdr:col>34</xdr:col>
      <xdr:colOff>24114</xdr:colOff>
      <xdr:row>506</xdr:row>
      <xdr:rowOff>64304</xdr:rowOff>
    </xdr:from>
    <xdr:to>
      <xdr:col>36</xdr:col>
      <xdr:colOff>87221</xdr:colOff>
      <xdr:row>508</xdr:row>
      <xdr:rowOff>160447</xdr:rowOff>
    </xdr:to>
    <xdr:pic>
      <xdr:nvPicPr>
        <xdr:cNvPr id="107" name="図 106">
          <a:extLst>
            <a:ext uri="{FF2B5EF4-FFF2-40B4-BE49-F238E27FC236}">
              <a16:creationId xmlns:a16="http://schemas.microsoft.com/office/drawing/2014/main" id="{841BDA43-7910-4C9A-B66D-EDBCE71E754E}"/>
            </a:ext>
          </a:extLst>
        </xdr:cNvPr>
        <xdr:cNvPicPr>
          <a:picLocks noChangeAspect="1"/>
        </xdr:cNvPicPr>
      </xdr:nvPicPr>
      <xdr:blipFill>
        <a:blip xmlns:r="http://schemas.openxmlformats.org/officeDocument/2006/relationships" r:embed="rId20"/>
        <a:stretch>
          <a:fillRect/>
        </a:stretch>
      </xdr:blipFill>
      <xdr:spPr>
        <a:xfrm>
          <a:off x="6542911" y="89334051"/>
          <a:ext cx="432854" cy="432854"/>
        </a:xfrm>
        <a:prstGeom prst="rect">
          <a:avLst/>
        </a:prstGeom>
      </xdr:spPr>
    </xdr:pic>
    <xdr:clientData/>
  </xdr:twoCellAnchor>
  <xdr:twoCellAnchor editAs="oneCell">
    <xdr:from>
      <xdr:col>34</xdr:col>
      <xdr:colOff>80380</xdr:colOff>
      <xdr:row>488</xdr:row>
      <xdr:rowOff>48228</xdr:rowOff>
    </xdr:from>
    <xdr:to>
      <xdr:col>36</xdr:col>
      <xdr:colOff>137390</xdr:colOff>
      <xdr:row>490</xdr:row>
      <xdr:rowOff>137390</xdr:rowOff>
    </xdr:to>
    <xdr:pic>
      <xdr:nvPicPr>
        <xdr:cNvPr id="108" name="図 107">
          <a:extLst>
            <a:ext uri="{FF2B5EF4-FFF2-40B4-BE49-F238E27FC236}">
              <a16:creationId xmlns:a16="http://schemas.microsoft.com/office/drawing/2014/main" id="{89693049-83BA-4EBD-A9B9-A09A1C028894}"/>
            </a:ext>
          </a:extLst>
        </xdr:cNvPr>
        <xdr:cNvPicPr>
          <a:picLocks noChangeAspect="1"/>
        </xdr:cNvPicPr>
      </xdr:nvPicPr>
      <xdr:blipFill>
        <a:blip xmlns:r="http://schemas.openxmlformats.org/officeDocument/2006/relationships" r:embed="rId18"/>
        <a:stretch>
          <a:fillRect/>
        </a:stretch>
      </xdr:blipFill>
      <xdr:spPr>
        <a:xfrm>
          <a:off x="6599177" y="86247469"/>
          <a:ext cx="426757" cy="426757"/>
        </a:xfrm>
        <a:prstGeom prst="rect">
          <a:avLst/>
        </a:prstGeom>
      </xdr:spPr>
    </xdr:pic>
    <xdr:clientData/>
  </xdr:twoCellAnchor>
  <xdr:twoCellAnchor editAs="oneCell">
    <xdr:from>
      <xdr:col>31</xdr:col>
      <xdr:colOff>168797</xdr:colOff>
      <xdr:row>488</xdr:row>
      <xdr:rowOff>40189</xdr:rowOff>
    </xdr:from>
    <xdr:to>
      <xdr:col>34</xdr:col>
      <xdr:colOff>53127</xdr:colOff>
      <xdr:row>490</xdr:row>
      <xdr:rowOff>141544</xdr:rowOff>
    </xdr:to>
    <xdr:pic>
      <xdr:nvPicPr>
        <xdr:cNvPr id="109" name="図 108">
          <a:extLst>
            <a:ext uri="{FF2B5EF4-FFF2-40B4-BE49-F238E27FC236}">
              <a16:creationId xmlns:a16="http://schemas.microsoft.com/office/drawing/2014/main" id="{9589386D-F63D-4A5A-A67A-AD06C5ED18AD}"/>
            </a:ext>
          </a:extLst>
        </xdr:cNvPr>
        <xdr:cNvPicPr>
          <a:picLocks noChangeAspect="1"/>
        </xdr:cNvPicPr>
      </xdr:nvPicPr>
      <xdr:blipFill>
        <a:blip xmlns:r="http://schemas.openxmlformats.org/officeDocument/2006/relationships" r:embed="rId19"/>
        <a:stretch>
          <a:fillRect/>
        </a:stretch>
      </xdr:blipFill>
      <xdr:spPr>
        <a:xfrm>
          <a:off x="6132974" y="86239430"/>
          <a:ext cx="438950" cy="438950"/>
        </a:xfrm>
        <a:prstGeom prst="rect">
          <a:avLst/>
        </a:prstGeom>
      </xdr:spPr>
    </xdr:pic>
    <xdr:clientData/>
  </xdr:twoCellAnchor>
  <xdr:twoCellAnchor editAs="oneCell">
    <xdr:from>
      <xdr:col>34</xdr:col>
      <xdr:colOff>104493</xdr:colOff>
      <xdr:row>528</xdr:row>
      <xdr:rowOff>48228</xdr:rowOff>
    </xdr:from>
    <xdr:to>
      <xdr:col>36</xdr:col>
      <xdr:colOff>143213</xdr:colOff>
      <xdr:row>530</xdr:row>
      <xdr:rowOff>124594</xdr:rowOff>
    </xdr:to>
    <xdr:pic>
      <xdr:nvPicPr>
        <xdr:cNvPr id="110" name="図 109">
          <a:extLst>
            <a:ext uri="{FF2B5EF4-FFF2-40B4-BE49-F238E27FC236}">
              <a16:creationId xmlns:a16="http://schemas.microsoft.com/office/drawing/2014/main" id="{6F08C38F-24D4-42FE-A2FD-BFA3AEED63C5}"/>
            </a:ext>
          </a:extLst>
        </xdr:cNvPr>
        <xdr:cNvPicPr>
          <a:picLocks noChangeAspect="1"/>
        </xdr:cNvPicPr>
      </xdr:nvPicPr>
      <xdr:blipFill>
        <a:blip xmlns:r="http://schemas.openxmlformats.org/officeDocument/2006/relationships" r:embed="rId21"/>
        <a:stretch>
          <a:fillRect/>
        </a:stretch>
      </xdr:blipFill>
      <xdr:spPr>
        <a:xfrm>
          <a:off x="6623290" y="93063671"/>
          <a:ext cx="408467" cy="414564"/>
        </a:xfrm>
        <a:prstGeom prst="rect">
          <a:avLst/>
        </a:prstGeom>
      </xdr:spPr>
    </xdr:pic>
    <xdr:clientData/>
  </xdr:twoCellAnchor>
  <xdr:twoCellAnchor editAs="oneCell">
    <xdr:from>
      <xdr:col>32</xdr:col>
      <xdr:colOff>0</xdr:colOff>
      <xdr:row>528</xdr:row>
      <xdr:rowOff>56266</xdr:rowOff>
    </xdr:from>
    <xdr:to>
      <xdr:col>34</xdr:col>
      <xdr:colOff>57011</xdr:colOff>
      <xdr:row>530</xdr:row>
      <xdr:rowOff>144825</xdr:rowOff>
    </xdr:to>
    <xdr:pic>
      <xdr:nvPicPr>
        <xdr:cNvPr id="111" name="図 110">
          <a:extLst>
            <a:ext uri="{FF2B5EF4-FFF2-40B4-BE49-F238E27FC236}">
              <a16:creationId xmlns:a16="http://schemas.microsoft.com/office/drawing/2014/main" id="{98B88E00-A897-4F21-94CC-09A336EFC632}"/>
            </a:ext>
          </a:extLst>
        </xdr:cNvPr>
        <xdr:cNvPicPr>
          <a:picLocks noChangeAspect="1"/>
        </xdr:cNvPicPr>
      </xdr:nvPicPr>
      <xdr:blipFill>
        <a:blip xmlns:r="http://schemas.openxmlformats.org/officeDocument/2006/relationships" r:embed="rId22"/>
        <a:stretch>
          <a:fillRect/>
        </a:stretch>
      </xdr:blipFill>
      <xdr:spPr>
        <a:xfrm>
          <a:off x="6149051" y="93071709"/>
          <a:ext cx="426757" cy="426757"/>
        </a:xfrm>
        <a:prstGeom prst="rect">
          <a:avLst/>
        </a:prstGeom>
      </xdr:spPr>
    </xdr:pic>
    <xdr:clientData/>
  </xdr:twoCellAnchor>
  <xdr:twoCellAnchor editAs="oneCell">
    <xdr:from>
      <xdr:col>34</xdr:col>
      <xdr:colOff>32153</xdr:colOff>
      <xdr:row>547</xdr:row>
      <xdr:rowOff>56265</xdr:rowOff>
    </xdr:from>
    <xdr:to>
      <xdr:col>36</xdr:col>
      <xdr:colOff>100556</xdr:colOff>
      <xdr:row>549</xdr:row>
      <xdr:rowOff>160980</xdr:rowOff>
    </xdr:to>
    <xdr:pic>
      <xdr:nvPicPr>
        <xdr:cNvPr id="112" name="図 111">
          <a:extLst>
            <a:ext uri="{FF2B5EF4-FFF2-40B4-BE49-F238E27FC236}">
              <a16:creationId xmlns:a16="http://schemas.microsoft.com/office/drawing/2014/main" id="{6C3C3181-9910-4965-AB9B-3040206831CF}"/>
            </a:ext>
          </a:extLst>
        </xdr:cNvPr>
        <xdr:cNvPicPr>
          <a:picLocks noChangeAspect="1"/>
        </xdr:cNvPicPr>
      </xdr:nvPicPr>
      <xdr:blipFill>
        <a:blip xmlns:r="http://schemas.openxmlformats.org/officeDocument/2006/relationships" r:embed="rId12"/>
        <a:stretch>
          <a:fillRect/>
        </a:stretch>
      </xdr:blipFill>
      <xdr:spPr>
        <a:xfrm>
          <a:off x="6550950" y="96302974"/>
          <a:ext cx="438150" cy="436362"/>
        </a:xfrm>
        <a:prstGeom prst="rect">
          <a:avLst/>
        </a:prstGeom>
      </xdr:spPr>
    </xdr:pic>
    <xdr:clientData/>
  </xdr:twoCellAnchor>
  <xdr:twoCellAnchor editAs="oneCell">
    <xdr:from>
      <xdr:col>34</xdr:col>
      <xdr:colOff>114300</xdr:colOff>
      <xdr:row>562</xdr:row>
      <xdr:rowOff>38100</xdr:rowOff>
    </xdr:from>
    <xdr:to>
      <xdr:col>36</xdr:col>
      <xdr:colOff>160564</xdr:colOff>
      <xdr:row>564</xdr:row>
      <xdr:rowOff>109764</xdr:rowOff>
    </xdr:to>
    <xdr:pic>
      <xdr:nvPicPr>
        <xdr:cNvPr id="113" name="図 112">
          <a:extLst>
            <a:ext uri="{FF2B5EF4-FFF2-40B4-BE49-F238E27FC236}">
              <a16:creationId xmlns:a16="http://schemas.microsoft.com/office/drawing/2014/main" id="{0497C933-40EB-4441-BEA1-7C01031E4B53}"/>
            </a:ext>
          </a:extLst>
        </xdr:cNvPr>
        <xdr:cNvPicPr>
          <a:picLocks noChangeAspect="1"/>
        </xdr:cNvPicPr>
      </xdr:nvPicPr>
      <xdr:blipFill>
        <a:blip xmlns:r="http://schemas.openxmlformats.org/officeDocument/2006/relationships" r:embed="rId23"/>
        <a:stretch>
          <a:fillRect/>
        </a:stretch>
      </xdr:blipFill>
      <xdr:spPr>
        <a:xfrm>
          <a:off x="6661150" y="95688150"/>
          <a:ext cx="414564" cy="414564"/>
        </a:xfrm>
        <a:prstGeom prst="rect">
          <a:avLst/>
        </a:prstGeom>
      </xdr:spPr>
    </xdr:pic>
    <xdr:clientData/>
  </xdr:twoCellAnchor>
  <xdr:twoCellAnchor editAs="oneCell">
    <xdr:from>
      <xdr:col>34</xdr:col>
      <xdr:colOff>88900</xdr:colOff>
      <xdr:row>574</xdr:row>
      <xdr:rowOff>25400</xdr:rowOff>
    </xdr:from>
    <xdr:to>
      <xdr:col>36</xdr:col>
      <xdr:colOff>147357</xdr:colOff>
      <xdr:row>576</xdr:row>
      <xdr:rowOff>61633</xdr:rowOff>
    </xdr:to>
    <xdr:pic>
      <xdr:nvPicPr>
        <xdr:cNvPr id="114" name="図 113">
          <a:extLst>
            <a:ext uri="{FF2B5EF4-FFF2-40B4-BE49-F238E27FC236}">
              <a16:creationId xmlns:a16="http://schemas.microsoft.com/office/drawing/2014/main" id="{C67AB36E-C12B-4226-9875-96D64BE0A0C1}"/>
            </a:ext>
          </a:extLst>
        </xdr:cNvPr>
        <xdr:cNvPicPr>
          <a:picLocks noChangeAspect="1"/>
        </xdr:cNvPicPr>
      </xdr:nvPicPr>
      <xdr:blipFill>
        <a:blip xmlns:r="http://schemas.openxmlformats.org/officeDocument/2006/relationships" r:embed="rId18"/>
        <a:stretch>
          <a:fillRect/>
        </a:stretch>
      </xdr:blipFill>
      <xdr:spPr>
        <a:xfrm>
          <a:off x="6635750" y="96545400"/>
          <a:ext cx="426757" cy="426757"/>
        </a:xfrm>
        <a:prstGeom prst="rect">
          <a:avLst/>
        </a:prstGeom>
      </xdr:spPr>
    </xdr:pic>
    <xdr:clientData/>
  </xdr:twoCellAnchor>
  <xdr:twoCellAnchor>
    <xdr:from>
      <xdr:col>0</xdr:col>
      <xdr:colOff>57150</xdr:colOff>
      <xdr:row>587</xdr:row>
      <xdr:rowOff>14589</xdr:rowOff>
    </xdr:from>
    <xdr:to>
      <xdr:col>34</xdr:col>
      <xdr:colOff>72503</xdr:colOff>
      <xdr:row>587</xdr:row>
      <xdr:rowOff>60308</xdr:rowOff>
    </xdr:to>
    <xdr:sp macro="" textlink="">
      <xdr:nvSpPr>
        <xdr:cNvPr id="115" name="正方形/長方形 114">
          <a:extLst>
            <a:ext uri="{FF2B5EF4-FFF2-40B4-BE49-F238E27FC236}">
              <a16:creationId xmlns:a16="http://schemas.microsoft.com/office/drawing/2014/main" id="{F2D9A8AA-0FAB-460A-8ACF-0C4402141578}"/>
            </a:ext>
          </a:extLst>
        </xdr:cNvPr>
        <xdr:cNvSpPr/>
      </xdr:nvSpPr>
      <xdr:spPr>
        <a:xfrm flipV="1">
          <a:off x="57150" y="104494314"/>
          <a:ext cx="7073378" cy="45719"/>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85725</xdr:colOff>
      <xdr:row>227</xdr:row>
      <xdr:rowOff>0</xdr:rowOff>
    </xdr:from>
    <xdr:to>
      <xdr:col>8</xdr:col>
      <xdr:colOff>129572</xdr:colOff>
      <xdr:row>229</xdr:row>
      <xdr:rowOff>161925</xdr:rowOff>
    </xdr:to>
    <xdr:sp macro="" textlink="">
      <xdr:nvSpPr>
        <xdr:cNvPr id="117" name="テキスト ボックス 116">
          <a:extLst>
            <a:ext uri="{FF2B5EF4-FFF2-40B4-BE49-F238E27FC236}">
              <a16:creationId xmlns:a16="http://schemas.microsoft.com/office/drawing/2014/main" id="{19B3D38C-2FF3-493C-8AE1-EA6846108D78}"/>
            </a:ext>
          </a:extLst>
        </xdr:cNvPr>
        <xdr:cNvSpPr txBox="1"/>
      </xdr:nvSpPr>
      <xdr:spPr>
        <a:xfrm>
          <a:off x="85725" y="44824650"/>
          <a:ext cx="1901222" cy="752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統括責任</a:t>
          </a:r>
          <a:endParaRPr lang="ja-JP" altLang="ja-JP" sz="800">
            <a:effectLst/>
          </a:endParaRPr>
        </a:p>
        <a:p>
          <a:r>
            <a:rPr kumimoji="1" lang="ja-JP" altLang="ja-JP" sz="800">
              <a:solidFill>
                <a:schemeClr val="dk1"/>
              </a:solidFill>
              <a:effectLst/>
              <a:latin typeface="+mn-lt"/>
              <a:ea typeface="+mn-ea"/>
              <a:cs typeface="+mn-cs"/>
            </a:rPr>
            <a:t>経営における課題とチャンスの明確化</a:t>
          </a:r>
          <a:endParaRPr lang="ja-JP" altLang="ja-JP" sz="800">
            <a:effectLst/>
          </a:endParaRPr>
        </a:p>
        <a:p>
          <a:r>
            <a:rPr kumimoji="1" lang="ja-JP" altLang="ja-JP" sz="800">
              <a:solidFill>
                <a:schemeClr val="dk1"/>
              </a:solidFill>
              <a:effectLst/>
              <a:latin typeface="+mn-lt"/>
              <a:ea typeface="+mn-ea"/>
              <a:cs typeface="+mn-cs"/>
            </a:rPr>
            <a:t>必要な経営資源を準備</a:t>
          </a:r>
          <a:endParaRPr lang="ja-JP" altLang="ja-JP" sz="800">
            <a:effectLst/>
          </a:endParaRPr>
        </a:p>
        <a:p>
          <a:r>
            <a:rPr kumimoji="1" lang="ja-JP" altLang="ja-JP" sz="800">
              <a:solidFill>
                <a:schemeClr val="dk1"/>
              </a:solidFill>
              <a:effectLst/>
              <a:latin typeface="+mn-lt"/>
              <a:ea typeface="+mn-ea"/>
              <a:cs typeface="+mn-cs"/>
            </a:rPr>
            <a:t>環境経営方針の策定・見直し</a:t>
          </a:r>
          <a:endParaRPr lang="ja-JP" altLang="ja-JP" sz="800">
            <a:effectLst/>
          </a:endParaRPr>
        </a:p>
        <a:p>
          <a:r>
            <a:rPr kumimoji="1" lang="ja-JP" altLang="ja-JP" sz="800">
              <a:solidFill>
                <a:schemeClr val="dk1"/>
              </a:solidFill>
              <a:effectLst/>
              <a:latin typeface="+mn-lt"/>
              <a:ea typeface="+mn-ea"/>
              <a:cs typeface="+mn-cs"/>
            </a:rPr>
            <a:t>全体の評価と見直し・指示</a:t>
          </a:r>
          <a:endParaRPr lang="ja-JP" altLang="ja-JP" sz="800">
            <a:effectLst/>
          </a:endParaRPr>
        </a:p>
      </xdr:txBody>
    </xdr:sp>
    <xdr:clientData/>
  </xdr:twoCellAnchor>
  <xdr:twoCellAnchor>
    <xdr:from>
      <xdr:col>0</xdr:col>
      <xdr:colOff>337594</xdr:colOff>
      <xdr:row>231</xdr:row>
      <xdr:rowOff>72342</xdr:rowOff>
    </xdr:from>
    <xdr:to>
      <xdr:col>8</xdr:col>
      <xdr:colOff>130455</xdr:colOff>
      <xdr:row>232</xdr:row>
      <xdr:rowOff>111407</xdr:rowOff>
    </xdr:to>
    <xdr:sp macro="" textlink="">
      <xdr:nvSpPr>
        <xdr:cNvPr id="118" name="テキスト ボックス 117">
          <a:extLst>
            <a:ext uri="{FF2B5EF4-FFF2-40B4-BE49-F238E27FC236}">
              <a16:creationId xmlns:a16="http://schemas.microsoft.com/office/drawing/2014/main" id="{91F0AED7-A930-4B4A-A953-B2D924259EA0}"/>
            </a:ext>
          </a:extLst>
        </xdr:cNvPr>
        <xdr:cNvSpPr txBox="1"/>
      </xdr:nvSpPr>
      <xdr:spPr>
        <a:xfrm>
          <a:off x="337594" y="44546456"/>
          <a:ext cx="1504950" cy="2159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環境に関する実行責任者</a:t>
          </a:r>
          <a:endParaRPr kumimoji="1" lang="en-US" altLang="ja-JP" sz="800"/>
        </a:p>
      </xdr:txBody>
    </xdr:sp>
    <xdr:clientData/>
  </xdr:twoCellAnchor>
  <xdr:twoCellAnchor>
    <xdr:from>
      <xdr:col>0</xdr:col>
      <xdr:colOff>369748</xdr:colOff>
      <xdr:row>235</xdr:row>
      <xdr:rowOff>16076</xdr:rowOff>
    </xdr:from>
    <xdr:to>
      <xdr:col>8</xdr:col>
      <xdr:colOff>162609</xdr:colOff>
      <xdr:row>237</xdr:row>
      <xdr:rowOff>18005</xdr:rowOff>
    </xdr:to>
    <xdr:sp macro="" textlink="">
      <xdr:nvSpPr>
        <xdr:cNvPr id="119" name="テキスト ボックス 118">
          <a:extLst>
            <a:ext uri="{FF2B5EF4-FFF2-40B4-BE49-F238E27FC236}">
              <a16:creationId xmlns:a16="http://schemas.microsoft.com/office/drawing/2014/main" id="{F801D6F3-5E4F-49C3-9F3C-40276365F507}"/>
            </a:ext>
          </a:extLst>
        </xdr:cNvPr>
        <xdr:cNvSpPr txBox="1"/>
      </xdr:nvSpPr>
      <xdr:spPr>
        <a:xfrm>
          <a:off x="369748" y="45197532"/>
          <a:ext cx="1504950" cy="3556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環境経営計画の審議</a:t>
          </a:r>
        </a:p>
        <a:p>
          <a:r>
            <a:rPr kumimoji="1" lang="ja-JP" altLang="en-US" sz="800"/>
            <a:t>環境活動実績の確認・評価</a:t>
          </a:r>
        </a:p>
      </xdr:txBody>
    </xdr:sp>
    <xdr:clientData/>
  </xdr:twoCellAnchor>
  <xdr:twoCellAnchor>
    <xdr:from>
      <xdr:col>22</xdr:col>
      <xdr:colOff>64304</xdr:colOff>
      <xdr:row>229</xdr:row>
      <xdr:rowOff>24114</xdr:rowOff>
    </xdr:from>
    <xdr:to>
      <xdr:col>30</xdr:col>
      <xdr:colOff>90266</xdr:colOff>
      <xdr:row>231</xdr:row>
      <xdr:rowOff>26043</xdr:rowOff>
    </xdr:to>
    <xdr:sp macro="" textlink="">
      <xdr:nvSpPr>
        <xdr:cNvPr id="120" name="テキスト ボックス 119">
          <a:extLst>
            <a:ext uri="{FF2B5EF4-FFF2-40B4-BE49-F238E27FC236}">
              <a16:creationId xmlns:a16="http://schemas.microsoft.com/office/drawing/2014/main" id="{99F1CCA2-1512-4E5B-A130-4D6EDB541905}"/>
            </a:ext>
          </a:extLst>
        </xdr:cNvPr>
        <xdr:cNvSpPr txBox="1"/>
      </xdr:nvSpPr>
      <xdr:spPr>
        <a:xfrm>
          <a:off x="4364620" y="44144557"/>
          <a:ext cx="1504950" cy="3556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環境に関する内部監査の実施</a:t>
          </a:r>
        </a:p>
        <a:p>
          <a:r>
            <a:rPr kumimoji="1" lang="ja-JP" altLang="en-US" sz="800"/>
            <a:t>代表者への報告</a:t>
          </a:r>
        </a:p>
      </xdr:txBody>
    </xdr:sp>
    <xdr:clientData/>
  </xdr:twoCellAnchor>
  <xdr:twoCellAnchor>
    <xdr:from>
      <xdr:col>22</xdr:col>
      <xdr:colOff>34845</xdr:colOff>
      <xdr:row>232</xdr:row>
      <xdr:rowOff>603</xdr:rowOff>
    </xdr:from>
    <xdr:to>
      <xdr:col>35</xdr:col>
      <xdr:colOff>116792</xdr:colOff>
      <xdr:row>236</xdr:row>
      <xdr:rowOff>234026</xdr:rowOff>
    </xdr:to>
    <xdr:sp macro="" textlink="">
      <xdr:nvSpPr>
        <xdr:cNvPr id="121" name="テキスト ボックス 120">
          <a:extLst>
            <a:ext uri="{FF2B5EF4-FFF2-40B4-BE49-F238E27FC236}">
              <a16:creationId xmlns:a16="http://schemas.microsoft.com/office/drawing/2014/main" id="{2B70F18A-01FA-4DE1-AE03-E5357DB43E38}"/>
            </a:ext>
          </a:extLst>
        </xdr:cNvPr>
        <xdr:cNvSpPr txBox="1"/>
      </xdr:nvSpPr>
      <xdr:spPr>
        <a:xfrm>
          <a:off x="4692570" y="45939678"/>
          <a:ext cx="2682272" cy="94779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環境管理責任者の補佐、環境委員会の事務局</a:t>
          </a:r>
        </a:p>
        <a:p>
          <a:r>
            <a:rPr kumimoji="1" lang="ja-JP" altLang="en-US" sz="800"/>
            <a:t>各種帳票の作成・データの取りまとめ</a:t>
          </a:r>
          <a:endParaRPr kumimoji="1" lang="en-US" altLang="ja-JP" sz="800"/>
        </a:p>
        <a:p>
          <a:r>
            <a:rPr kumimoji="1" lang="ja-JP" altLang="en-US" sz="800"/>
            <a:t>環境経営目標・計画書案の作成</a:t>
          </a:r>
        </a:p>
        <a:p>
          <a:r>
            <a:rPr kumimoji="1" lang="ja-JP" altLang="en-US" sz="800"/>
            <a:t>環境関連法規等取りまとめ表の作成及び最新版管理</a:t>
          </a:r>
        </a:p>
        <a:p>
          <a:r>
            <a:rPr kumimoji="1" lang="ja-JP" altLang="en-US" sz="800"/>
            <a:t>環境関連の外部コミュニケーションの窓口</a:t>
          </a:r>
        </a:p>
        <a:p>
          <a:r>
            <a:rPr kumimoji="1" lang="ja-JP" altLang="en-US" sz="800"/>
            <a:t>環境経営レポートの作成、公開</a:t>
          </a:r>
        </a:p>
      </xdr:txBody>
    </xdr:sp>
    <xdr:clientData/>
  </xdr:twoCellAnchor>
  <xdr:twoCellAnchor>
    <xdr:from>
      <xdr:col>13</xdr:col>
      <xdr:colOff>70855</xdr:colOff>
      <xdr:row>237</xdr:row>
      <xdr:rowOff>143478</xdr:rowOff>
    </xdr:from>
    <xdr:to>
      <xdr:col>26</xdr:col>
      <xdr:colOff>137650</xdr:colOff>
      <xdr:row>242</xdr:row>
      <xdr:rowOff>34845</xdr:rowOff>
    </xdr:to>
    <xdr:sp macro="" textlink="">
      <xdr:nvSpPr>
        <xdr:cNvPr id="122" name="テキスト ボックス 121">
          <a:extLst>
            <a:ext uri="{FF2B5EF4-FFF2-40B4-BE49-F238E27FC236}">
              <a16:creationId xmlns:a16="http://schemas.microsoft.com/office/drawing/2014/main" id="{79158F64-515F-4CA6-B08D-84EDAFD73D21}"/>
            </a:ext>
          </a:extLst>
        </xdr:cNvPr>
        <xdr:cNvSpPr txBox="1"/>
      </xdr:nvSpPr>
      <xdr:spPr>
        <a:xfrm>
          <a:off x="2928355" y="47520828"/>
          <a:ext cx="2667120" cy="7962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環境経営方針の周知、従業員に対する教育訓練の実施</a:t>
          </a:r>
        </a:p>
        <a:p>
          <a:r>
            <a:rPr kumimoji="1" lang="ja-JP" altLang="en-US" sz="800"/>
            <a:t>環境経営目標達成に向けた取組実施</a:t>
          </a:r>
        </a:p>
        <a:p>
          <a:r>
            <a:rPr kumimoji="1" lang="ja-JP" altLang="en-US" sz="800"/>
            <a:t>環境関連法規等遵守の取組</a:t>
          </a:r>
        </a:p>
        <a:p>
          <a:r>
            <a:rPr kumimoji="1" lang="ja-JP" altLang="en-US" sz="800"/>
            <a:t>緊急事態対応試行訓練の実施・記録</a:t>
          </a:r>
        </a:p>
        <a:p>
          <a:r>
            <a:rPr kumimoji="1" lang="ja-JP" altLang="en-US" sz="800"/>
            <a:t>問題点の是正・予防</a:t>
          </a:r>
        </a:p>
      </xdr:txBody>
    </xdr:sp>
    <xdr:clientData/>
  </xdr:twoCellAnchor>
  <xdr:twoCellAnchor>
    <xdr:from>
      <xdr:col>0</xdr:col>
      <xdr:colOff>273291</xdr:colOff>
      <xdr:row>247</xdr:row>
      <xdr:rowOff>120570</xdr:rowOff>
    </xdr:from>
    <xdr:to>
      <xdr:col>34</xdr:col>
      <xdr:colOff>123544</xdr:colOff>
      <xdr:row>249</xdr:row>
      <xdr:rowOff>29366</xdr:rowOff>
    </xdr:to>
    <xdr:sp macro="" textlink="">
      <xdr:nvSpPr>
        <xdr:cNvPr id="123" name="テキスト ボックス 34">
          <a:extLst>
            <a:ext uri="{FF2B5EF4-FFF2-40B4-BE49-F238E27FC236}">
              <a16:creationId xmlns:a16="http://schemas.microsoft.com/office/drawing/2014/main" id="{F3C4D020-5BCA-4519-BA49-B9E7E8E08982}"/>
            </a:ext>
          </a:extLst>
        </xdr:cNvPr>
        <xdr:cNvSpPr txBox="1"/>
      </xdr:nvSpPr>
      <xdr:spPr>
        <a:xfrm>
          <a:off x="273291" y="47424051"/>
          <a:ext cx="6369050" cy="2624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100"/>
            <a:t>全従業員</a:t>
          </a:r>
        </a:p>
      </xdr:txBody>
    </xdr:sp>
    <xdr:clientData/>
  </xdr:twoCellAnchor>
  <xdr:twoCellAnchor>
    <xdr:from>
      <xdr:col>10</xdr:col>
      <xdr:colOff>0</xdr:colOff>
      <xdr:row>249</xdr:row>
      <xdr:rowOff>80380</xdr:rowOff>
    </xdr:from>
    <xdr:to>
      <xdr:col>24</xdr:col>
      <xdr:colOff>180372</xdr:colOff>
      <xdr:row>251</xdr:row>
      <xdr:rowOff>82309</xdr:rowOff>
    </xdr:to>
    <xdr:sp macro="" textlink="">
      <xdr:nvSpPr>
        <xdr:cNvPr id="124" name="テキスト ボックス 123">
          <a:extLst>
            <a:ext uri="{FF2B5EF4-FFF2-40B4-BE49-F238E27FC236}">
              <a16:creationId xmlns:a16="http://schemas.microsoft.com/office/drawing/2014/main" id="{53D3D7C6-562F-4B69-8BC4-31BFB7EE595E}"/>
            </a:ext>
          </a:extLst>
        </xdr:cNvPr>
        <xdr:cNvSpPr txBox="1"/>
      </xdr:nvSpPr>
      <xdr:spPr>
        <a:xfrm>
          <a:off x="2081835" y="47737532"/>
          <a:ext cx="2768600" cy="3556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環境方針の理解と環境への取組の重要性を自覚</a:t>
          </a:r>
        </a:p>
        <a:p>
          <a:r>
            <a:rPr kumimoji="1" lang="ja-JP" altLang="en-US" sz="800"/>
            <a:t>決められたことを守り、自主的・積極的に環境活動へ参加</a:t>
          </a:r>
        </a:p>
      </xdr:txBody>
    </xdr:sp>
    <xdr:clientData/>
  </xdr:twoCellAnchor>
  <xdr:twoCellAnchor>
    <xdr:from>
      <xdr:col>16</xdr:col>
      <xdr:colOff>136645</xdr:colOff>
      <xdr:row>369</xdr:row>
      <xdr:rowOff>0</xdr:rowOff>
    </xdr:from>
    <xdr:to>
      <xdr:col>34</xdr:col>
      <xdr:colOff>174424</xdr:colOff>
      <xdr:row>372</xdr:row>
      <xdr:rowOff>152400</xdr:rowOff>
    </xdr:to>
    <xdr:sp macro="" textlink="">
      <xdr:nvSpPr>
        <xdr:cNvPr id="125" name="テキスト ボックス 124">
          <a:extLst>
            <a:ext uri="{FF2B5EF4-FFF2-40B4-BE49-F238E27FC236}">
              <a16:creationId xmlns:a16="http://schemas.microsoft.com/office/drawing/2014/main" id="{7F6F3CCF-1B47-49C7-B5D9-9DB6AD44E48A}"/>
            </a:ext>
          </a:extLst>
        </xdr:cNvPr>
        <xdr:cNvSpPr txBox="1"/>
      </xdr:nvSpPr>
      <xdr:spPr>
        <a:xfrm>
          <a:off x="3594220" y="66513075"/>
          <a:ext cx="3638229"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本格的に取組開始した●月以降では●削減（増加）となっており、取組の成果がでている。</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増加の場合はその理由を記載する</a:t>
          </a:r>
        </a:p>
      </xdr:txBody>
    </xdr:sp>
    <xdr:clientData/>
  </xdr:twoCellAnchor>
  <xdr:twoCellAnchor>
    <xdr:from>
      <xdr:col>1</xdr:col>
      <xdr:colOff>47625</xdr:colOff>
      <xdr:row>297</xdr:row>
      <xdr:rowOff>0</xdr:rowOff>
    </xdr:from>
    <xdr:to>
      <xdr:col>36</xdr:col>
      <xdr:colOff>66675</xdr:colOff>
      <xdr:row>297</xdr:row>
      <xdr:rowOff>45719</xdr:rowOff>
    </xdr:to>
    <xdr:sp macro="" textlink="">
      <xdr:nvSpPr>
        <xdr:cNvPr id="127" name="正方形/長方形 126">
          <a:extLst>
            <a:ext uri="{FF2B5EF4-FFF2-40B4-BE49-F238E27FC236}">
              <a16:creationId xmlns:a16="http://schemas.microsoft.com/office/drawing/2014/main" id="{D78B0DE3-6F2A-476D-9CC0-13DF046775C9}"/>
            </a:ext>
          </a:extLst>
        </xdr:cNvPr>
        <xdr:cNvSpPr/>
      </xdr:nvSpPr>
      <xdr:spPr>
        <a:xfrm flipV="1">
          <a:off x="485775" y="55549800"/>
          <a:ext cx="7096125" cy="45719"/>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95249</xdr:colOff>
      <xdr:row>661</xdr:row>
      <xdr:rowOff>95250</xdr:rowOff>
    </xdr:from>
    <xdr:to>
      <xdr:col>24</xdr:col>
      <xdr:colOff>180975</xdr:colOff>
      <xdr:row>663</xdr:row>
      <xdr:rowOff>104776</xdr:rowOff>
    </xdr:to>
    <xdr:sp macro="" textlink="">
      <xdr:nvSpPr>
        <xdr:cNvPr id="141" name="テキスト ボックス 140">
          <a:extLst>
            <a:ext uri="{FF2B5EF4-FFF2-40B4-BE49-F238E27FC236}">
              <a16:creationId xmlns:a16="http://schemas.microsoft.com/office/drawing/2014/main" id="{34A9B726-611E-421E-A527-8802BD0A3E26}"/>
            </a:ext>
          </a:extLst>
        </xdr:cNvPr>
        <xdr:cNvSpPr txBox="1"/>
      </xdr:nvSpPr>
      <xdr:spPr>
        <a:xfrm>
          <a:off x="1952624" y="115766850"/>
          <a:ext cx="3343276" cy="36195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苦情等があれば対応策を含めて記載する。</a:t>
          </a:r>
          <a:endParaRPr kumimoji="1" lang="ja-JP" altLang="en-US" sz="1100"/>
        </a:p>
      </xdr:txBody>
    </xdr:sp>
    <xdr:clientData/>
  </xdr:twoCellAnchor>
  <xdr:twoCellAnchor editAs="oneCell">
    <xdr:from>
      <xdr:col>2</xdr:col>
      <xdr:colOff>28575</xdr:colOff>
      <xdr:row>5</xdr:row>
      <xdr:rowOff>104775</xdr:rowOff>
    </xdr:from>
    <xdr:to>
      <xdr:col>35</xdr:col>
      <xdr:colOff>60600</xdr:colOff>
      <xdr:row>12</xdr:row>
      <xdr:rowOff>104775</xdr:rowOff>
    </xdr:to>
    <xdr:pic>
      <xdr:nvPicPr>
        <xdr:cNvPr id="142" name="図 141">
          <a:extLst>
            <a:ext uri="{FF2B5EF4-FFF2-40B4-BE49-F238E27FC236}">
              <a16:creationId xmlns:a16="http://schemas.microsoft.com/office/drawing/2014/main" id="{8074E8BD-59BD-43D5-B87C-CE75B6305FC9}"/>
            </a:ext>
          </a:extLst>
        </xdr:cNvPr>
        <xdr:cNvPicPr>
          <a:picLocks noChangeAspect="1"/>
        </xdr:cNvPicPr>
      </xdr:nvPicPr>
      <xdr:blipFill>
        <a:blip xmlns:r="http://schemas.openxmlformats.org/officeDocument/2006/relationships" r:embed="rId24"/>
        <a:stretch>
          <a:fillRect/>
        </a:stretch>
      </xdr:blipFill>
      <xdr:spPr>
        <a:xfrm>
          <a:off x="685800" y="990600"/>
          <a:ext cx="6632850" cy="1285875"/>
        </a:xfrm>
        <a:prstGeom prst="rect">
          <a:avLst/>
        </a:prstGeom>
      </xdr:spPr>
    </xdr:pic>
    <xdr:clientData/>
  </xdr:twoCellAnchor>
  <xdr:twoCellAnchor editAs="oneCell">
    <xdr:from>
      <xdr:col>33</xdr:col>
      <xdr:colOff>28575</xdr:colOff>
      <xdr:row>111</xdr:row>
      <xdr:rowOff>0</xdr:rowOff>
    </xdr:from>
    <xdr:to>
      <xdr:col>36</xdr:col>
      <xdr:colOff>165033</xdr:colOff>
      <xdr:row>114</xdr:row>
      <xdr:rowOff>161991</xdr:rowOff>
    </xdr:to>
    <xdr:pic>
      <xdr:nvPicPr>
        <xdr:cNvPr id="148" name="図 147">
          <a:extLst>
            <a:ext uri="{FF2B5EF4-FFF2-40B4-BE49-F238E27FC236}">
              <a16:creationId xmlns:a16="http://schemas.microsoft.com/office/drawing/2014/main" id="{4320C169-D085-43A6-B6ED-B3230E602349}"/>
            </a:ext>
          </a:extLst>
        </xdr:cNvPr>
        <xdr:cNvPicPr>
          <a:picLocks noChangeAspect="1"/>
        </xdr:cNvPicPr>
      </xdr:nvPicPr>
      <xdr:blipFill>
        <a:blip xmlns:r="http://schemas.openxmlformats.org/officeDocument/2006/relationships" r:embed="rId25"/>
        <a:stretch>
          <a:fillRect/>
        </a:stretch>
      </xdr:blipFill>
      <xdr:spPr>
        <a:xfrm>
          <a:off x="6886575" y="17545050"/>
          <a:ext cx="736533" cy="800166"/>
        </a:xfrm>
        <a:prstGeom prst="rect">
          <a:avLst/>
        </a:prstGeom>
      </xdr:spPr>
    </xdr:pic>
    <xdr:clientData/>
  </xdr:twoCellAnchor>
  <xdr:twoCellAnchor>
    <xdr:from>
      <xdr:col>1</xdr:col>
      <xdr:colOff>0</xdr:colOff>
      <xdr:row>146</xdr:row>
      <xdr:rowOff>0</xdr:rowOff>
    </xdr:from>
    <xdr:to>
      <xdr:col>1</xdr:col>
      <xdr:colOff>45719</xdr:colOff>
      <xdr:row>147</xdr:row>
      <xdr:rowOff>0</xdr:rowOff>
    </xdr:to>
    <xdr:sp macro="" textlink="">
      <xdr:nvSpPr>
        <xdr:cNvPr id="150" name="正方形/長方形 149">
          <a:extLst>
            <a:ext uri="{FF2B5EF4-FFF2-40B4-BE49-F238E27FC236}">
              <a16:creationId xmlns:a16="http://schemas.microsoft.com/office/drawing/2014/main" id="{232C201F-ECC9-41A2-9700-457B0723CA79}"/>
            </a:ext>
          </a:extLst>
        </xdr:cNvPr>
        <xdr:cNvSpPr/>
      </xdr:nvSpPr>
      <xdr:spPr>
        <a:xfrm flipV="1">
          <a:off x="438150" y="27498675"/>
          <a:ext cx="45719" cy="266700"/>
        </a:xfrm>
        <a:prstGeom prst="rect">
          <a:avLst/>
        </a:prstGeom>
        <a:gradFill flip="none" rotWithShape="1">
          <a:gsLst>
            <a:gs pos="0">
              <a:schemeClr val="accent6">
                <a:lumMod val="5000"/>
                <a:lumOff val="95000"/>
              </a:schemeClr>
            </a:gs>
            <a:gs pos="40000">
              <a:schemeClr val="accent6">
                <a:lumMod val="45000"/>
                <a:lumOff val="55000"/>
              </a:schemeClr>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0</xdr:col>
      <xdr:colOff>349250</xdr:colOff>
      <xdr:row>135</xdr:row>
      <xdr:rowOff>177800</xdr:rowOff>
    </xdr:from>
    <xdr:to>
      <xdr:col>33</xdr:col>
      <xdr:colOff>67070</xdr:colOff>
      <xdr:row>136</xdr:row>
      <xdr:rowOff>1401</xdr:rowOff>
    </xdr:to>
    <xdr:pic>
      <xdr:nvPicPr>
        <xdr:cNvPr id="151" name="図 150">
          <a:extLst>
            <a:ext uri="{FF2B5EF4-FFF2-40B4-BE49-F238E27FC236}">
              <a16:creationId xmlns:a16="http://schemas.microsoft.com/office/drawing/2014/main" id="{6249EB96-31D7-45FB-AE8D-01C854586543}"/>
            </a:ext>
          </a:extLst>
        </xdr:cNvPr>
        <xdr:cNvPicPr>
          <a:picLocks noChangeAspect="1"/>
        </xdr:cNvPicPr>
      </xdr:nvPicPr>
      <xdr:blipFill>
        <a:blip xmlns:r="http://schemas.openxmlformats.org/officeDocument/2006/relationships" r:embed="rId8"/>
        <a:stretch>
          <a:fillRect/>
        </a:stretch>
      </xdr:blipFill>
      <xdr:spPr>
        <a:xfrm>
          <a:off x="349250" y="25076150"/>
          <a:ext cx="6575820" cy="42676"/>
        </a:xfrm>
        <a:prstGeom prst="rect">
          <a:avLst/>
        </a:prstGeom>
      </xdr:spPr>
    </xdr:pic>
    <xdr:clientData/>
  </xdr:twoCellAnchor>
  <xdr:twoCellAnchor>
    <xdr:from>
      <xdr:col>0</xdr:col>
      <xdr:colOff>0</xdr:colOff>
      <xdr:row>213</xdr:row>
      <xdr:rowOff>0</xdr:rowOff>
    </xdr:from>
    <xdr:to>
      <xdr:col>34</xdr:col>
      <xdr:colOff>38100</xdr:colOff>
      <xdr:row>213</xdr:row>
      <xdr:rowOff>45719</xdr:rowOff>
    </xdr:to>
    <xdr:sp macro="" textlink="">
      <xdr:nvSpPr>
        <xdr:cNvPr id="152" name="正方形/長方形 151">
          <a:extLst>
            <a:ext uri="{FF2B5EF4-FFF2-40B4-BE49-F238E27FC236}">
              <a16:creationId xmlns:a16="http://schemas.microsoft.com/office/drawing/2014/main" id="{A4057264-D031-4D17-87B2-4D1F36F36463}"/>
            </a:ext>
          </a:extLst>
        </xdr:cNvPr>
        <xdr:cNvSpPr/>
      </xdr:nvSpPr>
      <xdr:spPr>
        <a:xfrm flipV="1">
          <a:off x="0" y="40976550"/>
          <a:ext cx="7153275" cy="45719"/>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104775</xdr:colOff>
      <xdr:row>372</xdr:row>
      <xdr:rowOff>142875</xdr:rowOff>
    </xdr:from>
    <xdr:to>
      <xdr:col>26</xdr:col>
      <xdr:colOff>142875</xdr:colOff>
      <xdr:row>373</xdr:row>
      <xdr:rowOff>180975</xdr:rowOff>
    </xdr:to>
    <xdr:sp macro="" textlink="">
      <xdr:nvSpPr>
        <xdr:cNvPr id="155" name="テキスト ボックス 154">
          <a:extLst>
            <a:ext uri="{FF2B5EF4-FFF2-40B4-BE49-F238E27FC236}">
              <a16:creationId xmlns:a16="http://schemas.microsoft.com/office/drawing/2014/main" id="{AF126FA2-54DA-4921-A459-7E45DDCCB92D}"/>
            </a:ext>
          </a:extLst>
        </xdr:cNvPr>
        <xdr:cNvSpPr txBox="1"/>
      </xdr:nvSpPr>
      <xdr:spPr>
        <a:xfrm>
          <a:off x="3762375" y="67227450"/>
          <a:ext cx="183832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rgbClr val="FF0000"/>
              </a:solidFill>
              <a:effectLst/>
              <a:latin typeface="+mn-lt"/>
              <a:ea typeface="+mn-ea"/>
              <a:cs typeface="+mn-cs"/>
            </a:rPr>
            <a:t>取組期間</a:t>
          </a:r>
          <a:r>
            <a:rPr lang="en-US" altLang="ja-JP" sz="1100" b="0" i="0">
              <a:solidFill>
                <a:srgbClr val="FF0000"/>
              </a:solidFill>
              <a:effectLst/>
              <a:latin typeface="+mn-lt"/>
              <a:ea typeface="+mn-ea"/>
              <a:cs typeface="+mn-cs"/>
            </a:rPr>
            <a:t>9</a:t>
          </a:r>
          <a:r>
            <a:rPr lang="ja-JP" altLang="en-US" sz="1100" b="0" i="0">
              <a:solidFill>
                <a:srgbClr val="FF0000"/>
              </a:solidFill>
              <a:effectLst/>
              <a:latin typeface="+mn-lt"/>
              <a:ea typeface="+mn-ea"/>
              <a:cs typeface="+mn-cs"/>
            </a:rPr>
            <a:t>月～</a:t>
          </a:r>
          <a:r>
            <a:rPr lang="en-US" altLang="ja-JP" sz="1100" b="0" i="0">
              <a:solidFill>
                <a:srgbClr val="FF0000"/>
              </a:solidFill>
              <a:effectLst/>
              <a:latin typeface="+mn-lt"/>
              <a:ea typeface="+mn-ea"/>
              <a:cs typeface="+mn-cs"/>
            </a:rPr>
            <a:t>12</a:t>
          </a:r>
          <a:r>
            <a:rPr lang="ja-JP" altLang="en-US" sz="1100" b="0" i="0">
              <a:solidFill>
                <a:srgbClr val="FF0000"/>
              </a:solidFill>
              <a:effectLst/>
              <a:latin typeface="+mn-lt"/>
              <a:ea typeface="+mn-ea"/>
              <a:cs typeface="+mn-cs"/>
            </a:rPr>
            <a:t>月</a:t>
          </a:r>
          <a:endParaRPr kumimoji="1" lang="ja-JP" altLang="en-US" sz="1100">
            <a:solidFill>
              <a:srgbClr val="FF0000"/>
            </a:solidFill>
          </a:endParaRPr>
        </a:p>
      </xdr:txBody>
    </xdr:sp>
    <xdr:clientData/>
  </xdr:twoCellAnchor>
  <xdr:twoCellAnchor>
    <xdr:from>
      <xdr:col>1</xdr:col>
      <xdr:colOff>0</xdr:colOff>
      <xdr:row>641</xdr:row>
      <xdr:rowOff>127000</xdr:rowOff>
    </xdr:from>
    <xdr:to>
      <xdr:col>36</xdr:col>
      <xdr:colOff>19050</xdr:colOff>
      <xdr:row>641</xdr:row>
      <xdr:rowOff>172719</xdr:rowOff>
    </xdr:to>
    <xdr:sp macro="" textlink="">
      <xdr:nvSpPr>
        <xdr:cNvPr id="156" name="正方形/長方形 155">
          <a:extLst>
            <a:ext uri="{FF2B5EF4-FFF2-40B4-BE49-F238E27FC236}">
              <a16:creationId xmlns:a16="http://schemas.microsoft.com/office/drawing/2014/main" id="{41754615-D111-4A9C-BE78-756FDCC501DE}"/>
            </a:ext>
          </a:extLst>
        </xdr:cNvPr>
        <xdr:cNvSpPr/>
      </xdr:nvSpPr>
      <xdr:spPr>
        <a:xfrm flipV="1">
          <a:off x="438150" y="113255425"/>
          <a:ext cx="7096125" cy="45719"/>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0</xdr:colOff>
      <xdr:row>665</xdr:row>
      <xdr:rowOff>127000</xdr:rowOff>
    </xdr:from>
    <xdr:to>
      <xdr:col>36</xdr:col>
      <xdr:colOff>19050</xdr:colOff>
      <xdr:row>665</xdr:row>
      <xdr:rowOff>172719</xdr:rowOff>
    </xdr:to>
    <xdr:sp macro="" textlink="">
      <xdr:nvSpPr>
        <xdr:cNvPr id="157" name="正方形/長方形 156">
          <a:extLst>
            <a:ext uri="{FF2B5EF4-FFF2-40B4-BE49-F238E27FC236}">
              <a16:creationId xmlns:a16="http://schemas.microsoft.com/office/drawing/2014/main" id="{D6521418-B8F8-4446-81E2-66DBE11A4D5E}"/>
            </a:ext>
          </a:extLst>
        </xdr:cNvPr>
        <xdr:cNvSpPr/>
      </xdr:nvSpPr>
      <xdr:spPr>
        <a:xfrm flipV="1">
          <a:off x="438150" y="116674900"/>
          <a:ext cx="7096125" cy="45719"/>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38100</xdr:colOff>
      <xdr:row>717</xdr:row>
      <xdr:rowOff>393700</xdr:rowOff>
    </xdr:from>
    <xdr:to>
      <xdr:col>36</xdr:col>
      <xdr:colOff>57150</xdr:colOff>
      <xdr:row>717</xdr:row>
      <xdr:rowOff>439419</xdr:rowOff>
    </xdr:to>
    <xdr:sp macro="" textlink="">
      <xdr:nvSpPr>
        <xdr:cNvPr id="159" name="正方形/長方形 158">
          <a:extLst>
            <a:ext uri="{FF2B5EF4-FFF2-40B4-BE49-F238E27FC236}">
              <a16:creationId xmlns:a16="http://schemas.microsoft.com/office/drawing/2014/main" id="{3CD96AC7-5068-4750-BFA6-4A3606D1F151}"/>
            </a:ext>
          </a:extLst>
        </xdr:cNvPr>
        <xdr:cNvSpPr/>
      </xdr:nvSpPr>
      <xdr:spPr>
        <a:xfrm flipV="1">
          <a:off x="476250" y="129628900"/>
          <a:ext cx="7038975" cy="45719"/>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23</xdr:col>
      <xdr:colOff>155575</xdr:colOff>
      <xdr:row>208</xdr:row>
      <xdr:rowOff>146050</xdr:rowOff>
    </xdr:from>
    <xdr:to>
      <xdr:col>36</xdr:col>
      <xdr:colOff>133350</xdr:colOff>
      <xdr:row>211</xdr:row>
      <xdr:rowOff>92075</xdr:rowOff>
    </xdr:to>
    <xdr:sp macro="" textlink="">
      <xdr:nvSpPr>
        <xdr:cNvPr id="149" name="線吹き出し 1 (枠付き) 14">
          <a:extLst>
            <a:ext uri="{FF2B5EF4-FFF2-40B4-BE49-F238E27FC236}">
              <a16:creationId xmlns:a16="http://schemas.microsoft.com/office/drawing/2014/main" id="{402703D2-0991-4E16-8BF4-222257B91315}"/>
            </a:ext>
          </a:extLst>
        </xdr:cNvPr>
        <xdr:cNvSpPr/>
      </xdr:nvSpPr>
      <xdr:spPr>
        <a:xfrm>
          <a:off x="5013325" y="40322500"/>
          <a:ext cx="2578100" cy="631825"/>
        </a:xfrm>
        <a:prstGeom prst="borderCallout1">
          <a:avLst>
            <a:gd name="adj1" fmla="val 42858"/>
            <a:gd name="adj2" fmla="val -749"/>
            <a:gd name="adj3" fmla="val 43249"/>
            <a:gd name="adj4" fmla="val -13441"/>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対象外がある場合は、原則</a:t>
          </a:r>
          <a:r>
            <a:rPr kumimoji="1" lang="en-US" altLang="ja-JP" sz="1100">
              <a:solidFill>
                <a:sysClr val="windowText" lastClr="000000"/>
              </a:solidFill>
              <a:effectLst/>
              <a:latin typeface="+mn-lt"/>
              <a:ea typeface="+mn-ea"/>
              <a:cs typeface="+mn-cs"/>
            </a:rPr>
            <a:t>4</a:t>
          </a:r>
          <a:r>
            <a:rPr kumimoji="1" lang="ja-JP" altLang="ja-JP" sz="1100">
              <a:solidFill>
                <a:sysClr val="windowText" lastClr="000000"/>
              </a:solidFill>
              <a:effectLst/>
              <a:latin typeface="+mn-lt"/>
              <a:ea typeface="+mn-ea"/>
              <a:cs typeface="+mn-cs"/>
            </a:rPr>
            <a:t>年以内（登録年を含めて）で全社に拡大する</a:t>
          </a:r>
          <a:endParaRPr lang="ja-JP" altLang="ja-JP">
            <a:solidFill>
              <a:sysClr val="windowText" lastClr="000000"/>
            </a:solidFill>
            <a:effectLst/>
          </a:endParaRPr>
        </a:p>
      </xdr:txBody>
    </xdr:sp>
    <xdr:clientData/>
  </xdr:twoCellAnchor>
  <xdr:twoCellAnchor>
    <xdr:from>
      <xdr:col>21</xdr:col>
      <xdr:colOff>157369</xdr:colOff>
      <xdr:row>298</xdr:row>
      <xdr:rowOff>16566</xdr:rowOff>
    </xdr:from>
    <xdr:to>
      <xdr:col>36</xdr:col>
      <xdr:colOff>265043</xdr:colOff>
      <xdr:row>306</xdr:row>
      <xdr:rowOff>141633</xdr:rowOff>
    </xdr:to>
    <xdr:graphicFrame macro="">
      <xdr:nvGraphicFramePr>
        <xdr:cNvPr id="160" name="グラフ 159">
          <a:extLst>
            <a:ext uri="{FF2B5EF4-FFF2-40B4-BE49-F238E27FC236}">
              <a16:creationId xmlns:a16="http://schemas.microsoft.com/office/drawing/2014/main" id="{27392D8B-0E13-4CB9-9FC2-07A53911C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25</xdr:col>
      <xdr:colOff>830</xdr:colOff>
      <xdr:row>300</xdr:row>
      <xdr:rowOff>66263</xdr:rowOff>
    </xdr:from>
    <xdr:to>
      <xdr:col>28</xdr:col>
      <xdr:colOff>82826</xdr:colOff>
      <xdr:row>304</xdr:row>
      <xdr:rowOff>41413</xdr:rowOff>
    </xdr:to>
    <xdr:cxnSp macro="">
      <xdr:nvCxnSpPr>
        <xdr:cNvPr id="161" name="直線矢印コネクタ 160">
          <a:extLst>
            <a:ext uri="{FF2B5EF4-FFF2-40B4-BE49-F238E27FC236}">
              <a16:creationId xmlns:a16="http://schemas.microsoft.com/office/drawing/2014/main" id="{95521E07-1E01-4756-98FF-FFAD5803C923}"/>
            </a:ext>
          </a:extLst>
        </xdr:cNvPr>
        <xdr:cNvCxnSpPr>
          <a:cxnSpLocks/>
        </xdr:cNvCxnSpPr>
      </xdr:nvCxnSpPr>
      <xdr:spPr>
        <a:xfrm>
          <a:off x="5315780" y="55730363"/>
          <a:ext cx="682071" cy="69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91109</xdr:colOff>
      <xdr:row>304</xdr:row>
      <xdr:rowOff>49696</xdr:rowOff>
    </xdr:from>
    <xdr:to>
      <xdr:col>32</xdr:col>
      <xdr:colOff>19878</xdr:colOff>
      <xdr:row>304</xdr:row>
      <xdr:rowOff>168965</xdr:rowOff>
    </xdr:to>
    <xdr:cxnSp macro="">
      <xdr:nvCxnSpPr>
        <xdr:cNvPr id="162" name="直線矢印コネクタ 161">
          <a:extLst>
            <a:ext uri="{FF2B5EF4-FFF2-40B4-BE49-F238E27FC236}">
              <a16:creationId xmlns:a16="http://schemas.microsoft.com/office/drawing/2014/main" id="{E522DF21-A3D4-4483-8FED-1A51F88B5CCF}"/>
            </a:ext>
          </a:extLst>
        </xdr:cNvPr>
        <xdr:cNvCxnSpPr>
          <a:cxnSpLocks/>
        </xdr:cNvCxnSpPr>
      </xdr:nvCxnSpPr>
      <xdr:spPr>
        <a:xfrm>
          <a:off x="6006134" y="56437696"/>
          <a:ext cx="728869" cy="11926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152401</xdr:colOff>
      <xdr:row>304</xdr:row>
      <xdr:rowOff>152401</xdr:rowOff>
    </xdr:from>
    <xdr:to>
      <xdr:col>35</xdr:col>
      <xdr:colOff>81170</xdr:colOff>
      <xdr:row>305</xdr:row>
      <xdr:rowOff>89453</xdr:rowOff>
    </xdr:to>
    <xdr:cxnSp macro="">
      <xdr:nvCxnSpPr>
        <xdr:cNvPr id="163" name="直線矢印コネクタ 162">
          <a:extLst>
            <a:ext uri="{FF2B5EF4-FFF2-40B4-BE49-F238E27FC236}">
              <a16:creationId xmlns:a16="http://schemas.microsoft.com/office/drawing/2014/main" id="{1C925BE9-4475-4047-9623-DD4825736A1F}"/>
            </a:ext>
          </a:extLst>
        </xdr:cNvPr>
        <xdr:cNvCxnSpPr>
          <a:cxnSpLocks/>
        </xdr:cNvCxnSpPr>
      </xdr:nvCxnSpPr>
      <xdr:spPr>
        <a:xfrm>
          <a:off x="6667501" y="56540401"/>
          <a:ext cx="728869" cy="11802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133350</xdr:colOff>
      <xdr:row>55</xdr:row>
      <xdr:rowOff>142875</xdr:rowOff>
    </xdr:from>
    <xdr:to>
      <xdr:col>23</xdr:col>
      <xdr:colOff>8052</xdr:colOff>
      <xdr:row>58</xdr:row>
      <xdr:rowOff>146786</xdr:rowOff>
    </xdr:to>
    <xdr:sp macro="" textlink="">
      <xdr:nvSpPr>
        <xdr:cNvPr id="36" name="テキスト ボックス 35">
          <a:extLst>
            <a:ext uri="{FF2B5EF4-FFF2-40B4-BE49-F238E27FC236}">
              <a16:creationId xmlns:a16="http://schemas.microsoft.com/office/drawing/2014/main" id="{37A66B70-E6FF-4BB9-942F-0793181D8A6B}"/>
            </a:ext>
          </a:extLst>
        </xdr:cNvPr>
        <xdr:cNvSpPr txBox="1"/>
      </xdr:nvSpPr>
      <xdr:spPr>
        <a:xfrm>
          <a:off x="3190875" y="11325225"/>
          <a:ext cx="1674927" cy="62303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認証取得後に</a:t>
          </a:r>
          <a:r>
            <a:rPr kumimoji="1" lang="en-US" altLang="ja-JP" sz="1100">
              <a:solidFill>
                <a:schemeClr val="dk1"/>
              </a:solidFill>
              <a:effectLst/>
              <a:latin typeface="+mn-lt"/>
              <a:ea typeface="+mn-ea"/>
              <a:cs typeface="+mn-cs"/>
            </a:rPr>
            <a:t>EA21</a:t>
          </a:r>
          <a:r>
            <a:rPr kumimoji="1" lang="ja-JP" altLang="en-US" sz="1100">
              <a:solidFill>
                <a:schemeClr val="dk1"/>
              </a:solidFill>
              <a:effectLst/>
              <a:latin typeface="+mn-lt"/>
              <a:ea typeface="+mn-ea"/>
              <a:cs typeface="+mn-cs"/>
            </a:rPr>
            <a:t>ロゴマークをいれるとよい</a:t>
          </a:r>
          <a:endParaRPr kumimoji="1" lang="ja-JP" altLang="en-US" sz="1100"/>
        </a:p>
      </xdr:txBody>
    </xdr:sp>
    <xdr:clientData/>
  </xdr:twoCellAnchor>
  <xdr:twoCellAnchor>
    <xdr:from>
      <xdr:col>1</xdr:col>
      <xdr:colOff>0</xdr:colOff>
      <xdr:row>146</xdr:row>
      <xdr:rowOff>0</xdr:rowOff>
    </xdr:from>
    <xdr:to>
      <xdr:col>1</xdr:col>
      <xdr:colOff>45719</xdr:colOff>
      <xdr:row>147</xdr:row>
      <xdr:rowOff>0</xdr:rowOff>
    </xdr:to>
    <xdr:sp macro="" textlink="">
      <xdr:nvSpPr>
        <xdr:cNvPr id="42" name="正方形/長方形 41">
          <a:extLst>
            <a:ext uri="{FF2B5EF4-FFF2-40B4-BE49-F238E27FC236}">
              <a16:creationId xmlns:a16="http://schemas.microsoft.com/office/drawing/2014/main" id="{7190693D-4018-4E65-929E-9CD717D5BAF4}"/>
            </a:ext>
          </a:extLst>
        </xdr:cNvPr>
        <xdr:cNvSpPr/>
      </xdr:nvSpPr>
      <xdr:spPr>
        <a:xfrm flipV="1">
          <a:off x="514350" y="27393900"/>
          <a:ext cx="45719" cy="276225"/>
        </a:xfrm>
        <a:prstGeom prst="rect">
          <a:avLst/>
        </a:prstGeom>
        <a:gradFill flip="none" rotWithShape="1">
          <a:gsLst>
            <a:gs pos="0">
              <a:schemeClr val="accent6">
                <a:lumMod val="5000"/>
                <a:lumOff val="95000"/>
              </a:schemeClr>
            </a:gs>
            <a:gs pos="40000">
              <a:schemeClr val="accent6">
                <a:lumMod val="45000"/>
                <a:lumOff val="55000"/>
              </a:schemeClr>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6</xdr:col>
      <xdr:colOff>19050</xdr:colOff>
      <xdr:row>53</xdr:row>
      <xdr:rowOff>47625</xdr:rowOff>
    </xdr:from>
    <xdr:to>
      <xdr:col>11</xdr:col>
      <xdr:colOff>104775</xdr:colOff>
      <xdr:row>58</xdr:row>
      <xdr:rowOff>108143</xdr:rowOff>
    </xdr:to>
    <xdr:pic>
      <xdr:nvPicPr>
        <xdr:cNvPr id="44" name="図 43">
          <a:extLst>
            <a:ext uri="{FF2B5EF4-FFF2-40B4-BE49-F238E27FC236}">
              <a16:creationId xmlns:a16="http://schemas.microsoft.com/office/drawing/2014/main" id="{93CD24C7-FC17-4089-920B-F42CD0972B8A}"/>
            </a:ext>
          </a:extLst>
        </xdr:cNvPr>
        <xdr:cNvPicPr>
          <a:picLocks noChangeAspect="1"/>
        </xdr:cNvPicPr>
      </xdr:nvPicPr>
      <xdr:blipFill>
        <a:blip xmlns:r="http://schemas.openxmlformats.org/officeDocument/2006/relationships" r:embed="rId27"/>
        <a:stretch>
          <a:fillRect/>
        </a:stretch>
      </xdr:blipFill>
      <xdr:spPr>
        <a:xfrm>
          <a:off x="1476375" y="8963025"/>
          <a:ext cx="1085850" cy="1013018"/>
        </a:xfrm>
        <a:prstGeom prst="rect">
          <a:avLst/>
        </a:prstGeom>
      </xdr:spPr>
    </xdr:pic>
    <xdr:clientData/>
  </xdr:twoCellAnchor>
  <xdr:twoCellAnchor>
    <xdr:from>
      <xdr:col>30</xdr:col>
      <xdr:colOff>8466</xdr:colOff>
      <xdr:row>1</xdr:row>
      <xdr:rowOff>6350</xdr:rowOff>
    </xdr:from>
    <xdr:to>
      <xdr:col>35</xdr:col>
      <xdr:colOff>79375</xdr:colOff>
      <xdr:row>8</xdr:row>
      <xdr:rowOff>79375</xdr:rowOff>
    </xdr:to>
    <xdr:sp macro="" textlink="">
      <xdr:nvSpPr>
        <xdr:cNvPr id="50" name="WordArt 1">
          <a:extLst>
            <a:ext uri="{FF2B5EF4-FFF2-40B4-BE49-F238E27FC236}">
              <a16:creationId xmlns:a16="http://schemas.microsoft.com/office/drawing/2014/main" id="{14684476-D2BE-491D-B827-707D57BAE391}"/>
            </a:ext>
          </a:extLst>
        </xdr:cNvPr>
        <xdr:cNvSpPr>
          <a:spLocks noChangeArrowheads="1" noChangeShapeType="1" noTextEdit="1"/>
        </xdr:cNvSpPr>
      </xdr:nvSpPr>
      <xdr:spPr bwMode="auto">
        <a:xfrm>
          <a:off x="6266391" y="177800"/>
          <a:ext cx="1071034" cy="1349375"/>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12"/>
              </a:solidFill>
              <a:effectLst/>
              <a:latin typeface="ＭＳ Ｐゴシック"/>
              <a:ea typeface="ＭＳ Ｐゴシック"/>
            </a:rPr>
            <a:t>サンプル</a:t>
          </a:r>
        </a:p>
      </xdr:txBody>
    </xdr:sp>
    <xdr:clientData/>
  </xdr:twoCellAnchor>
  <xdr:twoCellAnchor>
    <xdr:from>
      <xdr:col>5</xdr:col>
      <xdr:colOff>53837</xdr:colOff>
      <xdr:row>105</xdr:row>
      <xdr:rowOff>28529</xdr:rowOff>
    </xdr:from>
    <xdr:to>
      <xdr:col>33</xdr:col>
      <xdr:colOff>167953</xdr:colOff>
      <xdr:row>111</xdr:row>
      <xdr:rowOff>0</xdr:rowOff>
    </xdr:to>
    <xdr:sp macro="" textlink="">
      <xdr:nvSpPr>
        <xdr:cNvPr id="33" name="テキスト ボックス 32">
          <a:extLst>
            <a:ext uri="{FF2B5EF4-FFF2-40B4-BE49-F238E27FC236}">
              <a16:creationId xmlns:a16="http://schemas.microsoft.com/office/drawing/2014/main" id="{0E7B60F7-3018-43E3-AC13-C2F8BB15D194}"/>
            </a:ext>
          </a:extLst>
        </xdr:cNvPr>
        <xdr:cNvSpPr txBox="1"/>
      </xdr:nvSpPr>
      <xdr:spPr>
        <a:xfrm>
          <a:off x="1120637" y="19354754"/>
          <a:ext cx="5771966" cy="140279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空きスペースは有効に活用する</a:t>
          </a:r>
          <a:endParaRPr kumimoji="1" lang="en-US" altLang="ja-JP" sz="11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（商品紹介、従業員の紹介、取組の紹介など）</a:t>
          </a:r>
          <a:endParaRPr kumimoji="1" lang="ja-JP" altLang="en-US" sz="1100"/>
        </a:p>
      </xdr:txBody>
    </xdr:sp>
    <xdr:clientData/>
  </xdr:twoCellAnchor>
  <xdr:twoCellAnchor>
    <xdr:from>
      <xdr:col>1</xdr:col>
      <xdr:colOff>0</xdr:colOff>
      <xdr:row>88</xdr:row>
      <xdr:rowOff>53975</xdr:rowOff>
    </xdr:from>
    <xdr:to>
      <xdr:col>2</xdr:col>
      <xdr:colOff>114300</xdr:colOff>
      <xdr:row>105</xdr:row>
      <xdr:rowOff>47625</xdr:rowOff>
    </xdr:to>
    <xdr:sp macro="" textlink="">
      <xdr:nvSpPr>
        <xdr:cNvPr id="47" name="直角三角形 46">
          <a:extLst>
            <a:ext uri="{FF2B5EF4-FFF2-40B4-BE49-F238E27FC236}">
              <a16:creationId xmlns:a16="http://schemas.microsoft.com/office/drawing/2014/main" id="{C3F44DE9-40CA-4B85-8802-1DB61F40E220}"/>
            </a:ext>
          </a:extLst>
        </xdr:cNvPr>
        <xdr:cNvSpPr/>
      </xdr:nvSpPr>
      <xdr:spPr>
        <a:xfrm flipV="1">
          <a:off x="123825" y="14932025"/>
          <a:ext cx="438150" cy="4441825"/>
        </a:xfrm>
        <a:prstGeom prst="rtTriangle">
          <a:avLst/>
        </a:prstGeom>
        <a:gradFill flip="none" rotWithShape="1">
          <a:gsLst>
            <a:gs pos="0">
              <a:schemeClr val="accent6">
                <a:lumMod val="5000"/>
                <a:lumOff val="95000"/>
              </a:schemeClr>
            </a:gs>
            <a:gs pos="0">
              <a:schemeClr val="bg1"/>
            </a:gs>
            <a:gs pos="42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600" b="1">
            <a:solidFill>
              <a:schemeClr val="tx1"/>
            </a:solidFill>
            <a:effectLst>
              <a:outerShdw blurRad="50800" dist="50800" dir="5400000" algn="ctr" rotWithShape="0">
                <a:schemeClr val="bg1"/>
              </a:outerShdw>
            </a:effectLst>
            <a:latin typeface="Meiryo UI" panose="020B0604030504040204" pitchFamily="50" charset="-128"/>
            <a:ea typeface="Meiryo UI" panose="020B0604030504040204" pitchFamily="50" charset="-128"/>
          </a:endParaRPr>
        </a:p>
      </xdr:txBody>
    </xdr:sp>
    <xdr:clientData/>
  </xdr:twoCellAnchor>
  <xdr:twoCellAnchor editAs="oneCell">
    <xdr:from>
      <xdr:col>33</xdr:col>
      <xdr:colOff>34925</xdr:colOff>
      <xdr:row>102</xdr:row>
      <xdr:rowOff>215900</xdr:rowOff>
    </xdr:from>
    <xdr:to>
      <xdr:col>36</xdr:col>
      <xdr:colOff>171383</xdr:colOff>
      <xdr:row>106</xdr:row>
      <xdr:rowOff>61495</xdr:rowOff>
    </xdr:to>
    <xdr:pic>
      <xdr:nvPicPr>
        <xdr:cNvPr id="48" name="図 47">
          <a:extLst>
            <a:ext uri="{FF2B5EF4-FFF2-40B4-BE49-F238E27FC236}">
              <a16:creationId xmlns:a16="http://schemas.microsoft.com/office/drawing/2014/main" id="{D62AD997-B54C-448D-9C8F-D1D634D6135D}"/>
            </a:ext>
          </a:extLst>
        </xdr:cNvPr>
        <xdr:cNvPicPr>
          <a:picLocks noChangeAspect="1"/>
        </xdr:cNvPicPr>
      </xdr:nvPicPr>
      <xdr:blipFill>
        <a:blip xmlns:r="http://schemas.openxmlformats.org/officeDocument/2006/relationships" r:embed="rId25"/>
        <a:stretch>
          <a:fillRect/>
        </a:stretch>
      </xdr:blipFill>
      <xdr:spPr>
        <a:xfrm>
          <a:off x="6892925" y="18646775"/>
          <a:ext cx="736533" cy="855245"/>
        </a:xfrm>
        <a:prstGeom prst="rect">
          <a:avLst/>
        </a:prstGeom>
      </xdr:spPr>
    </xdr:pic>
    <xdr:clientData/>
  </xdr:twoCellAnchor>
  <xdr:twoCellAnchor>
    <xdr:from>
      <xdr:col>0</xdr:col>
      <xdr:colOff>119831</xdr:colOff>
      <xdr:row>62</xdr:row>
      <xdr:rowOff>145946</xdr:rowOff>
    </xdr:from>
    <xdr:to>
      <xdr:col>36</xdr:col>
      <xdr:colOff>82826</xdr:colOff>
      <xdr:row>80</xdr:row>
      <xdr:rowOff>171450</xdr:rowOff>
    </xdr:to>
    <xdr:sp macro="" textlink="">
      <xdr:nvSpPr>
        <xdr:cNvPr id="52" name="テキスト ボックス 51">
          <a:extLst>
            <a:ext uri="{FF2B5EF4-FFF2-40B4-BE49-F238E27FC236}">
              <a16:creationId xmlns:a16="http://schemas.microsoft.com/office/drawing/2014/main" id="{F46305D9-3165-41B1-A69F-3D7FFAC2443D}"/>
            </a:ext>
          </a:extLst>
        </xdr:cNvPr>
        <xdr:cNvSpPr txBox="1"/>
      </xdr:nvSpPr>
      <xdr:spPr>
        <a:xfrm>
          <a:off x="119831" y="11414021"/>
          <a:ext cx="7421070" cy="39879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代表者のエコアクション</a:t>
          </a:r>
          <a:r>
            <a:rPr kumimoji="1" lang="en-US" altLang="ja-JP" sz="1200">
              <a:solidFill>
                <a:schemeClr val="dk1"/>
              </a:solidFill>
              <a:effectLst/>
              <a:latin typeface="+mn-lt"/>
              <a:ea typeface="+mn-ea"/>
              <a:cs typeface="+mn-cs"/>
            </a:rPr>
            <a:t>21</a:t>
          </a:r>
          <a:r>
            <a:rPr kumimoji="1" lang="ja-JP" altLang="ja-JP" sz="1200">
              <a:solidFill>
                <a:schemeClr val="dk1"/>
              </a:solidFill>
              <a:effectLst/>
              <a:latin typeface="+mn-lt"/>
              <a:ea typeface="+mn-ea"/>
              <a:cs typeface="+mn-cs"/>
            </a:rPr>
            <a:t>を活用して環境への取組を推進する思いや意志を書いてください。</a:t>
          </a:r>
          <a:endParaRPr lang="ja-JP" altLang="ja-JP" sz="1200">
            <a:effectLst/>
          </a:endParaRPr>
        </a:p>
        <a:p>
          <a:endParaRPr kumimoji="1" lang="ja-JP" altLang="en-US" sz="1200"/>
        </a:p>
      </xdr:txBody>
    </xdr:sp>
    <xdr:clientData/>
  </xdr:twoCellAnchor>
  <xdr:twoCellAnchor>
    <xdr:from>
      <xdr:col>0</xdr:col>
      <xdr:colOff>392595</xdr:colOff>
      <xdr:row>117</xdr:row>
      <xdr:rowOff>397563</xdr:rowOff>
    </xdr:from>
    <xdr:to>
      <xdr:col>36</xdr:col>
      <xdr:colOff>103531</xdr:colOff>
      <xdr:row>117</xdr:row>
      <xdr:rowOff>443282</xdr:rowOff>
    </xdr:to>
    <xdr:sp macro="" textlink="">
      <xdr:nvSpPr>
        <xdr:cNvPr id="55" name="正方形/長方形 54">
          <a:extLst>
            <a:ext uri="{FF2B5EF4-FFF2-40B4-BE49-F238E27FC236}">
              <a16:creationId xmlns:a16="http://schemas.microsoft.com/office/drawing/2014/main" id="{0EF5C509-95FA-4382-A183-F763E74BE0D4}"/>
            </a:ext>
          </a:extLst>
        </xdr:cNvPr>
        <xdr:cNvSpPr/>
      </xdr:nvSpPr>
      <xdr:spPr>
        <a:xfrm flipV="1">
          <a:off x="392595" y="22371738"/>
          <a:ext cx="7169011" cy="45719"/>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84496</xdr:colOff>
      <xdr:row>118</xdr:row>
      <xdr:rowOff>199717</xdr:rowOff>
    </xdr:from>
    <xdr:to>
      <xdr:col>35</xdr:col>
      <xdr:colOff>176673</xdr:colOff>
      <xdr:row>127</xdr:row>
      <xdr:rowOff>142875</xdr:rowOff>
    </xdr:to>
    <xdr:sp macro="" textlink="">
      <xdr:nvSpPr>
        <xdr:cNvPr id="64" name="テキスト ボックス 63">
          <a:extLst>
            <a:ext uri="{FF2B5EF4-FFF2-40B4-BE49-F238E27FC236}">
              <a16:creationId xmlns:a16="http://schemas.microsoft.com/office/drawing/2014/main" id="{4056EBC4-5254-4268-AC99-B5B6F6B44EB0}"/>
            </a:ext>
          </a:extLst>
        </xdr:cNvPr>
        <xdr:cNvSpPr txBox="1"/>
      </xdr:nvSpPr>
      <xdr:spPr>
        <a:xfrm>
          <a:off x="522646" y="23278792"/>
          <a:ext cx="6912077" cy="1610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経営理念や経営方針等</a:t>
          </a:r>
          <a:r>
            <a:rPr kumimoji="1" lang="ja-JP" altLang="ja-JP" sz="1100">
              <a:solidFill>
                <a:schemeClr val="dk1"/>
              </a:solidFill>
              <a:effectLst/>
              <a:latin typeface="+mn-lt"/>
              <a:ea typeface="+mn-ea"/>
              <a:cs typeface="+mn-cs"/>
            </a:rPr>
            <a:t>を書いてください。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なければ非表示にします。</a:t>
          </a:r>
          <a:endParaRPr lang="ja-JP" altLang="ja-JP">
            <a:effectLst/>
          </a:endParaRPr>
        </a:p>
      </xdr:txBody>
    </xdr:sp>
    <xdr:clientData/>
  </xdr:twoCellAnchor>
  <xdr:twoCellAnchor>
    <xdr:from>
      <xdr:col>1</xdr:col>
      <xdr:colOff>49695</xdr:colOff>
      <xdr:row>117</xdr:row>
      <xdr:rowOff>397564</xdr:rowOff>
    </xdr:from>
    <xdr:to>
      <xdr:col>36</xdr:col>
      <xdr:colOff>198781</xdr:colOff>
      <xdr:row>118</xdr:row>
      <xdr:rowOff>8281</xdr:rowOff>
    </xdr:to>
    <xdr:sp macro="" textlink="">
      <xdr:nvSpPr>
        <xdr:cNvPr id="65" name="正方形/長方形 64">
          <a:extLst>
            <a:ext uri="{FF2B5EF4-FFF2-40B4-BE49-F238E27FC236}">
              <a16:creationId xmlns:a16="http://schemas.microsoft.com/office/drawing/2014/main" id="{48FD144E-E633-4FDE-82B9-5FC9D234875C}"/>
            </a:ext>
          </a:extLst>
        </xdr:cNvPr>
        <xdr:cNvSpPr/>
      </xdr:nvSpPr>
      <xdr:spPr>
        <a:xfrm flipV="1">
          <a:off x="173520" y="22571764"/>
          <a:ext cx="7349986" cy="58392"/>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290720</xdr:colOff>
      <xdr:row>225</xdr:row>
      <xdr:rowOff>335170</xdr:rowOff>
    </xdr:from>
    <xdr:to>
      <xdr:col>35</xdr:col>
      <xdr:colOff>131970</xdr:colOff>
      <xdr:row>225</xdr:row>
      <xdr:rowOff>397565</xdr:rowOff>
    </xdr:to>
    <xdr:sp macro="" textlink="">
      <xdr:nvSpPr>
        <xdr:cNvPr id="66" name="正方形/長方形 65">
          <a:extLst>
            <a:ext uri="{FF2B5EF4-FFF2-40B4-BE49-F238E27FC236}">
              <a16:creationId xmlns:a16="http://schemas.microsoft.com/office/drawing/2014/main" id="{A28F2F27-E730-437E-A155-04A9863FFF9A}"/>
            </a:ext>
          </a:extLst>
        </xdr:cNvPr>
        <xdr:cNvSpPr/>
      </xdr:nvSpPr>
      <xdr:spPr>
        <a:xfrm flipV="1">
          <a:off x="414545" y="44921695"/>
          <a:ext cx="7042150" cy="62395"/>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37</xdr:col>
      <xdr:colOff>133350</xdr:colOff>
      <xdr:row>312</xdr:row>
      <xdr:rowOff>38100</xdr:rowOff>
    </xdr:from>
    <xdr:to>
      <xdr:col>39</xdr:col>
      <xdr:colOff>588847</xdr:colOff>
      <xdr:row>315</xdr:row>
      <xdr:rowOff>136432</xdr:rowOff>
    </xdr:to>
    <xdr:sp macro="" textlink="">
      <xdr:nvSpPr>
        <xdr:cNvPr id="67" name="線吹き出し 1 (枠付き) 13">
          <a:extLst>
            <a:ext uri="{FF2B5EF4-FFF2-40B4-BE49-F238E27FC236}">
              <a16:creationId xmlns:a16="http://schemas.microsoft.com/office/drawing/2014/main" id="{0E115033-299D-4551-9444-9F5B143BD2FE}"/>
            </a:ext>
          </a:extLst>
        </xdr:cNvPr>
        <xdr:cNvSpPr/>
      </xdr:nvSpPr>
      <xdr:spPr>
        <a:xfrm>
          <a:off x="7791450" y="60998100"/>
          <a:ext cx="1512772" cy="612682"/>
        </a:xfrm>
        <a:prstGeom prst="borderCallout1">
          <a:avLst>
            <a:gd name="adj1" fmla="val 52889"/>
            <a:gd name="adj2" fmla="val -6639"/>
            <a:gd name="adj3" fmla="val 52863"/>
            <a:gd name="adj4" fmla="val -17438"/>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年度終了後はこの２行を削除する</a:t>
          </a:r>
        </a:p>
      </xdr:txBody>
    </xdr:sp>
    <xdr:clientData/>
  </xdr:twoCellAnchor>
  <xdr:twoCellAnchor>
    <xdr:from>
      <xdr:col>38</xdr:col>
      <xdr:colOff>352425</xdr:colOff>
      <xdr:row>316</xdr:row>
      <xdr:rowOff>152400</xdr:rowOff>
    </xdr:from>
    <xdr:to>
      <xdr:col>42</xdr:col>
      <xdr:colOff>136803</xdr:colOff>
      <xdr:row>320</xdr:row>
      <xdr:rowOff>69987</xdr:rowOff>
    </xdr:to>
    <xdr:sp macro="" textlink="">
      <xdr:nvSpPr>
        <xdr:cNvPr id="70" name="吹き出し: 線 69">
          <a:extLst>
            <a:ext uri="{FF2B5EF4-FFF2-40B4-BE49-F238E27FC236}">
              <a16:creationId xmlns:a16="http://schemas.microsoft.com/office/drawing/2014/main" id="{FE959E5D-C13C-4BDA-B5F4-256FD689DB0E}"/>
            </a:ext>
          </a:extLst>
        </xdr:cNvPr>
        <xdr:cNvSpPr/>
      </xdr:nvSpPr>
      <xdr:spPr>
        <a:xfrm>
          <a:off x="8382000" y="61807725"/>
          <a:ext cx="2527578" cy="612912"/>
        </a:xfrm>
        <a:prstGeom prst="borderCallout1">
          <a:avLst>
            <a:gd name="adj1" fmla="val 54920"/>
            <a:gd name="adj2" fmla="val -5247"/>
            <a:gd name="adj3" fmla="val 55053"/>
            <a:gd name="adj4" fmla="val -2475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kWh</a:t>
          </a:r>
          <a:r>
            <a:rPr kumimoji="1" lang="ja-JP" altLang="en-US" sz="1100">
              <a:solidFill>
                <a:sysClr val="windowText" lastClr="000000"/>
              </a:solidFill>
            </a:rPr>
            <a:t>で管理する場合にこの行を使用</a:t>
          </a:r>
          <a:endParaRPr kumimoji="1" lang="en-US" altLang="ja-JP" sz="1100">
            <a:solidFill>
              <a:sysClr val="windowText" lastClr="000000"/>
            </a:solidFill>
          </a:endParaRPr>
        </a:p>
        <a:p>
          <a:pPr algn="l"/>
          <a:r>
            <a:rPr kumimoji="1" lang="ja-JP" altLang="en-US" sz="1100">
              <a:solidFill>
                <a:sysClr val="windowText" lastClr="000000"/>
              </a:solidFill>
            </a:rPr>
            <a:t>（使用しない場合は非表示）</a:t>
          </a:r>
        </a:p>
      </xdr:txBody>
    </xdr:sp>
    <xdr:clientData/>
  </xdr:twoCellAnchor>
  <xdr:twoCellAnchor>
    <xdr:from>
      <xdr:col>37</xdr:col>
      <xdr:colOff>57150</xdr:colOff>
      <xdr:row>295</xdr:row>
      <xdr:rowOff>19050</xdr:rowOff>
    </xdr:from>
    <xdr:to>
      <xdr:col>39</xdr:col>
      <xdr:colOff>634310</xdr:colOff>
      <xdr:row>297</xdr:row>
      <xdr:rowOff>170945</xdr:rowOff>
    </xdr:to>
    <xdr:sp macro="" textlink="">
      <xdr:nvSpPr>
        <xdr:cNvPr id="73" name="吹き出し: 線 72">
          <a:extLst>
            <a:ext uri="{FF2B5EF4-FFF2-40B4-BE49-F238E27FC236}">
              <a16:creationId xmlns:a16="http://schemas.microsoft.com/office/drawing/2014/main" id="{ABF33385-28F4-4A4F-902B-CB772C8A75D9}"/>
            </a:ext>
          </a:extLst>
        </xdr:cNvPr>
        <xdr:cNvSpPr/>
      </xdr:nvSpPr>
      <xdr:spPr>
        <a:xfrm>
          <a:off x="7715250" y="57702450"/>
          <a:ext cx="1634435" cy="504320"/>
        </a:xfrm>
        <a:prstGeom prst="borderCallout1">
          <a:avLst>
            <a:gd name="adj1" fmla="val 54920"/>
            <a:gd name="adj2" fmla="val -329"/>
            <a:gd name="adj3" fmla="val 55053"/>
            <a:gd name="adj4" fmla="val -1426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mn-lt"/>
              <a:ea typeface="+mn-ea"/>
              <a:cs typeface="+mn-cs"/>
            </a:rPr>
            <a:t>要求事項ではない</a:t>
          </a:r>
          <a:endParaRPr lang="ja-JP" altLang="ja-JP">
            <a:solidFill>
              <a:srgbClr val="FF0000"/>
            </a:solidFill>
            <a:effectLst/>
          </a:endParaRPr>
        </a:p>
        <a:p>
          <a:r>
            <a:rPr kumimoji="1" lang="ja-JP" altLang="ja-JP" sz="1100">
              <a:solidFill>
                <a:srgbClr val="FF0000"/>
              </a:solidFill>
              <a:effectLst/>
              <a:latin typeface="+mn-lt"/>
              <a:ea typeface="+mn-ea"/>
              <a:cs typeface="+mn-cs"/>
            </a:rPr>
            <a:t>不要であれば非表示に</a:t>
          </a:r>
          <a:endParaRPr lang="ja-JP" altLang="ja-JP">
            <a:solidFill>
              <a:srgbClr val="FF0000"/>
            </a:solidFill>
            <a:effectLst/>
          </a:endParaRPr>
        </a:p>
      </xdr:txBody>
    </xdr:sp>
    <xdr:clientData/>
  </xdr:twoCellAnchor>
  <xdr:twoCellAnchor>
    <xdr:from>
      <xdr:col>37</xdr:col>
      <xdr:colOff>95250</xdr:colOff>
      <xdr:row>181</xdr:row>
      <xdr:rowOff>190500</xdr:rowOff>
    </xdr:from>
    <xdr:to>
      <xdr:col>42</xdr:col>
      <xdr:colOff>674618</xdr:colOff>
      <xdr:row>184</xdr:row>
      <xdr:rowOff>50017</xdr:rowOff>
    </xdr:to>
    <xdr:sp macro="" textlink="">
      <xdr:nvSpPr>
        <xdr:cNvPr id="76" name="吹き出し: 線 75">
          <a:extLst>
            <a:ext uri="{FF2B5EF4-FFF2-40B4-BE49-F238E27FC236}">
              <a16:creationId xmlns:a16="http://schemas.microsoft.com/office/drawing/2014/main" id="{A8E22F8C-D479-4ACA-B111-99C46AD7174E}"/>
            </a:ext>
          </a:extLst>
        </xdr:cNvPr>
        <xdr:cNvSpPr/>
      </xdr:nvSpPr>
      <xdr:spPr>
        <a:xfrm>
          <a:off x="7753350" y="34604325"/>
          <a:ext cx="3694043" cy="611992"/>
        </a:xfrm>
        <a:prstGeom prst="borderCallout1">
          <a:avLst>
            <a:gd name="adj1" fmla="val 52217"/>
            <a:gd name="adj2" fmla="val -1211"/>
            <a:gd name="adj3" fmla="val 52351"/>
            <a:gd name="adj4" fmla="val -973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最新版管理する</a:t>
          </a:r>
          <a:endParaRPr kumimoji="1" lang="en-US" altLang="ja-JP" sz="1100">
            <a:solidFill>
              <a:sysClr val="windowText" lastClr="000000"/>
            </a:solidFill>
          </a:endParaRPr>
        </a:p>
        <a:p>
          <a:pPr algn="l"/>
          <a:r>
            <a:rPr kumimoji="1" lang="ja-JP" altLang="en-US" sz="1100">
              <a:solidFill>
                <a:sysClr val="windowText" lastClr="000000"/>
              </a:solidFill>
            </a:rPr>
            <a:t>環境経営レポート発行時は年度末の情報に更新する</a:t>
          </a:r>
        </a:p>
      </xdr:txBody>
    </xdr:sp>
    <xdr:clientData/>
  </xdr:twoCellAnchor>
  <xdr:twoCellAnchor>
    <xdr:from>
      <xdr:col>19</xdr:col>
      <xdr:colOff>28575</xdr:colOff>
      <xdr:row>349</xdr:row>
      <xdr:rowOff>133350</xdr:rowOff>
    </xdr:from>
    <xdr:to>
      <xdr:col>35</xdr:col>
      <xdr:colOff>66675</xdr:colOff>
      <xdr:row>352</xdr:row>
      <xdr:rowOff>123825</xdr:rowOff>
    </xdr:to>
    <xdr:sp macro="" textlink="">
      <xdr:nvSpPr>
        <xdr:cNvPr id="77" name="線吹き出し 1 (枠付き) 14">
          <a:extLst>
            <a:ext uri="{FF2B5EF4-FFF2-40B4-BE49-F238E27FC236}">
              <a16:creationId xmlns:a16="http://schemas.microsoft.com/office/drawing/2014/main" id="{3D947D76-96FA-420E-8582-6C9839988335}"/>
            </a:ext>
          </a:extLst>
        </xdr:cNvPr>
        <xdr:cNvSpPr/>
      </xdr:nvSpPr>
      <xdr:spPr>
        <a:xfrm>
          <a:off x="4086225" y="67779900"/>
          <a:ext cx="3238500" cy="542925"/>
        </a:xfrm>
        <a:prstGeom prst="borderCallout1">
          <a:avLst>
            <a:gd name="adj1" fmla="val 42858"/>
            <a:gd name="adj2" fmla="val -749"/>
            <a:gd name="adj3" fmla="val 155714"/>
            <a:gd name="adj4" fmla="val -27755"/>
          </a:avLst>
        </a:prstGeom>
        <a:solidFill>
          <a:srgbClr val="FFFF66"/>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初回のみ取組期間で評価します</a:t>
          </a:r>
          <a:r>
            <a:rPr kumimoji="1" lang="ja-JP" altLang="en-US" sz="1100">
              <a:solidFill>
                <a:sysClr val="windowText" lastClr="000000"/>
              </a:solidFill>
            </a:rPr>
            <a:t>。以降は主な環境負荷の年度の評価にリンクを再設定してください</a:t>
          </a:r>
        </a:p>
      </xdr:txBody>
    </xdr:sp>
    <xdr:clientData/>
  </xdr:twoCellAnchor>
  <xdr:twoCellAnchor>
    <xdr:from>
      <xdr:col>38</xdr:col>
      <xdr:colOff>0</xdr:colOff>
      <xdr:row>365</xdr:row>
      <xdr:rowOff>0</xdr:rowOff>
    </xdr:from>
    <xdr:to>
      <xdr:col>42</xdr:col>
      <xdr:colOff>482682</xdr:colOff>
      <xdr:row>369</xdr:row>
      <xdr:rowOff>165507</xdr:rowOff>
    </xdr:to>
    <xdr:sp macro="" textlink="">
      <xdr:nvSpPr>
        <xdr:cNvPr id="78" name="テキスト ボックス 77">
          <a:extLst>
            <a:ext uri="{FF2B5EF4-FFF2-40B4-BE49-F238E27FC236}">
              <a16:creationId xmlns:a16="http://schemas.microsoft.com/office/drawing/2014/main" id="{FEC09E4A-EC5B-46EC-9517-97C93823223C}"/>
            </a:ext>
          </a:extLst>
        </xdr:cNvPr>
        <xdr:cNvSpPr txBox="1"/>
      </xdr:nvSpPr>
      <xdr:spPr>
        <a:xfrm>
          <a:off x="8029575" y="70437375"/>
          <a:ext cx="3225882" cy="86083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様式</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環境経営計画</a:t>
          </a:r>
          <a:r>
            <a:rPr kumimoji="1" lang="ja-JP" altLang="ja-JP" sz="1100">
              <a:solidFill>
                <a:schemeClr val="dk1"/>
              </a:solidFill>
              <a:effectLst/>
              <a:latin typeface="+mn-lt"/>
              <a:ea typeface="+mn-ea"/>
              <a:cs typeface="+mn-cs"/>
            </a:rPr>
            <a:t>からリンクしています。</a:t>
          </a:r>
          <a:r>
            <a:rPr kumimoji="1" lang="ja-JP" altLang="en-US" sz="1100">
              <a:solidFill>
                <a:schemeClr val="dk1"/>
              </a:solidFill>
              <a:effectLst/>
              <a:latin typeface="+mn-lt"/>
              <a:ea typeface="+mn-ea"/>
              <a:cs typeface="+mn-cs"/>
            </a:rPr>
            <a:t>該当しない項目は行を非表示してください。また、環境経営計画書で追加した項目は再リンクしてください。</a:t>
          </a:r>
          <a:endParaRPr kumimoji="1" lang="ja-JP" altLang="en-US" sz="1100"/>
        </a:p>
      </xdr:txBody>
    </xdr:sp>
    <xdr:clientData/>
  </xdr:twoCellAnchor>
  <xdr:twoCellAnchor>
    <xdr:from>
      <xdr:col>39</xdr:col>
      <xdr:colOff>323022</xdr:colOff>
      <xdr:row>374</xdr:row>
      <xdr:rowOff>16565</xdr:rowOff>
    </xdr:from>
    <xdr:to>
      <xdr:col>43</xdr:col>
      <xdr:colOff>457200</xdr:colOff>
      <xdr:row>376</xdr:row>
      <xdr:rowOff>165652</xdr:rowOff>
    </xdr:to>
    <xdr:sp macro="" textlink="">
      <xdr:nvSpPr>
        <xdr:cNvPr id="79" name="吹き出し: 線 78">
          <a:extLst>
            <a:ext uri="{FF2B5EF4-FFF2-40B4-BE49-F238E27FC236}">
              <a16:creationId xmlns:a16="http://schemas.microsoft.com/office/drawing/2014/main" id="{E9E9C36D-1273-4D0D-B496-14564E3B395C}"/>
            </a:ext>
          </a:extLst>
        </xdr:cNvPr>
        <xdr:cNvSpPr/>
      </xdr:nvSpPr>
      <xdr:spPr>
        <a:xfrm>
          <a:off x="8581197" y="72044615"/>
          <a:ext cx="2553528" cy="491987"/>
        </a:xfrm>
        <a:prstGeom prst="borderCallout1">
          <a:avLst>
            <a:gd name="adj1" fmla="val 54920"/>
            <a:gd name="adj2" fmla="val -329"/>
            <a:gd name="adj3" fmla="val 55053"/>
            <a:gd name="adj4" fmla="val -1426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mn-lt"/>
              <a:ea typeface="+mn-ea"/>
              <a:cs typeface="+mn-cs"/>
            </a:rPr>
            <a:t>要求事項ではない</a:t>
          </a:r>
          <a:endParaRPr lang="ja-JP" altLang="ja-JP">
            <a:solidFill>
              <a:srgbClr val="FF0000"/>
            </a:solidFill>
            <a:effectLst/>
          </a:endParaRPr>
        </a:p>
        <a:p>
          <a:r>
            <a:rPr kumimoji="1" lang="ja-JP" altLang="ja-JP" sz="1100">
              <a:solidFill>
                <a:srgbClr val="FF0000"/>
              </a:solidFill>
              <a:effectLst/>
              <a:latin typeface="+mn-lt"/>
              <a:ea typeface="+mn-ea"/>
              <a:cs typeface="+mn-cs"/>
            </a:rPr>
            <a:t>不要であれば非表示に</a:t>
          </a:r>
          <a:endParaRPr lang="ja-JP" altLang="ja-JP">
            <a:solidFill>
              <a:srgbClr val="FF0000"/>
            </a:solidFill>
            <a:effectLst/>
          </a:endParaRPr>
        </a:p>
      </xdr:txBody>
    </xdr:sp>
    <xdr:clientData/>
  </xdr:twoCellAnchor>
  <xdr:twoCellAnchor>
    <xdr:from>
      <xdr:col>38</xdr:col>
      <xdr:colOff>133350</xdr:colOff>
      <xdr:row>585</xdr:row>
      <xdr:rowOff>66675</xdr:rowOff>
    </xdr:from>
    <xdr:to>
      <xdr:col>43</xdr:col>
      <xdr:colOff>304800</xdr:colOff>
      <xdr:row>588</xdr:row>
      <xdr:rowOff>126358</xdr:rowOff>
    </xdr:to>
    <xdr:sp macro="" textlink="">
      <xdr:nvSpPr>
        <xdr:cNvPr id="133" name="吹き出し: 四角形 132">
          <a:extLst>
            <a:ext uri="{FF2B5EF4-FFF2-40B4-BE49-F238E27FC236}">
              <a16:creationId xmlns:a16="http://schemas.microsoft.com/office/drawing/2014/main" id="{E56337C5-9A9A-4FE7-9B55-72D248C3B9FC}"/>
            </a:ext>
          </a:extLst>
        </xdr:cNvPr>
        <xdr:cNvSpPr/>
      </xdr:nvSpPr>
      <xdr:spPr>
        <a:xfrm>
          <a:off x="8162925" y="109051725"/>
          <a:ext cx="3733800" cy="574033"/>
        </a:xfrm>
        <a:prstGeom prst="wedgeRectCallout">
          <a:avLst>
            <a:gd name="adj1" fmla="val -70167"/>
            <a:gd name="adj2" fmla="val 164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複数の事業所があれば各事業所の取組の紹介するとよい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152400</xdr:colOff>
      <xdr:row>647</xdr:row>
      <xdr:rowOff>47625</xdr:rowOff>
    </xdr:from>
    <xdr:to>
      <xdr:col>30</xdr:col>
      <xdr:colOff>9525</xdr:colOff>
      <xdr:row>651</xdr:row>
      <xdr:rowOff>161926</xdr:rowOff>
    </xdr:to>
    <xdr:sp macro="" textlink="">
      <xdr:nvSpPr>
        <xdr:cNvPr id="134" name="テキスト ボックス 133">
          <a:extLst>
            <a:ext uri="{FF2B5EF4-FFF2-40B4-BE49-F238E27FC236}">
              <a16:creationId xmlns:a16="http://schemas.microsoft.com/office/drawing/2014/main" id="{60315D65-B154-4193-8A4B-0EEE7915A290}"/>
            </a:ext>
          </a:extLst>
        </xdr:cNvPr>
        <xdr:cNvSpPr txBox="1"/>
      </xdr:nvSpPr>
      <xdr:spPr>
        <a:xfrm>
          <a:off x="4610100" y="120386475"/>
          <a:ext cx="1657350" cy="77152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様式５より転記する</a:t>
          </a:r>
          <a:endParaRPr kumimoji="1" lang="ja-JP" altLang="en-US" sz="1100"/>
        </a:p>
      </xdr:txBody>
    </xdr:sp>
    <xdr:clientData/>
  </xdr:twoCellAnchor>
  <xdr:twoCellAnchor>
    <xdr:from>
      <xdr:col>34</xdr:col>
      <xdr:colOff>0</xdr:colOff>
      <xdr:row>659</xdr:row>
      <xdr:rowOff>133350</xdr:rowOff>
    </xdr:from>
    <xdr:to>
      <xdr:col>41</xdr:col>
      <xdr:colOff>632883</xdr:colOff>
      <xdr:row>661</xdr:row>
      <xdr:rowOff>107950</xdr:rowOff>
    </xdr:to>
    <xdr:sp macro="" textlink="">
      <xdr:nvSpPr>
        <xdr:cNvPr id="135" name="吹き出し: 線 134">
          <a:extLst>
            <a:ext uri="{FF2B5EF4-FFF2-40B4-BE49-F238E27FC236}">
              <a16:creationId xmlns:a16="http://schemas.microsoft.com/office/drawing/2014/main" id="{2FDFA7E0-EE66-4457-9BD0-0F8EC5EF7796}"/>
            </a:ext>
          </a:extLst>
        </xdr:cNvPr>
        <xdr:cNvSpPr/>
      </xdr:nvSpPr>
      <xdr:spPr>
        <a:xfrm>
          <a:off x="7058025" y="121986675"/>
          <a:ext cx="3661833" cy="317500"/>
        </a:xfrm>
        <a:prstGeom prst="borderCallout1">
          <a:avLst>
            <a:gd name="adj1" fmla="val 49515"/>
            <a:gd name="adj2" fmla="val 512"/>
            <a:gd name="adj3" fmla="val 57187"/>
            <a:gd name="adj4" fmla="val -8695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FF0000"/>
              </a:solidFill>
              <a:effectLst/>
              <a:latin typeface="+mn-lt"/>
              <a:ea typeface="+mn-ea"/>
              <a:cs typeface="+mn-cs"/>
            </a:rPr>
            <a:t>環境経営レポートへの掲載は必須項目ではない</a:t>
          </a:r>
          <a:endParaRPr lang="ja-JP" altLang="ja-JP">
            <a:solidFill>
              <a:srgbClr val="FF0000"/>
            </a:solidFill>
            <a:effectLst/>
          </a:endParaRPr>
        </a:p>
      </xdr:txBody>
    </xdr:sp>
    <xdr:clientData/>
  </xdr:twoCellAnchor>
  <xdr:twoCellAnchor>
    <xdr:from>
      <xdr:col>37</xdr:col>
      <xdr:colOff>247650</xdr:colOff>
      <xdr:row>663</xdr:row>
      <xdr:rowOff>66675</xdr:rowOff>
    </xdr:from>
    <xdr:to>
      <xdr:col>43</xdr:col>
      <xdr:colOff>129165</xdr:colOff>
      <xdr:row>668</xdr:row>
      <xdr:rowOff>27473</xdr:rowOff>
    </xdr:to>
    <xdr:sp macro="" textlink="">
      <xdr:nvSpPr>
        <xdr:cNvPr id="136" name="吹き出し: 線 135">
          <a:extLst>
            <a:ext uri="{FF2B5EF4-FFF2-40B4-BE49-F238E27FC236}">
              <a16:creationId xmlns:a16="http://schemas.microsoft.com/office/drawing/2014/main" id="{C9B18B03-AD05-4701-A395-5CC99A556945}"/>
            </a:ext>
          </a:extLst>
        </xdr:cNvPr>
        <xdr:cNvSpPr/>
      </xdr:nvSpPr>
      <xdr:spPr>
        <a:xfrm>
          <a:off x="7905750" y="126330075"/>
          <a:ext cx="3815340" cy="808523"/>
        </a:xfrm>
        <a:prstGeom prst="borderCallout1">
          <a:avLst>
            <a:gd name="adj1" fmla="val 49515"/>
            <a:gd name="adj2" fmla="val 512"/>
            <a:gd name="adj3" fmla="val 47187"/>
            <a:gd name="adj4" fmla="val -747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FF0000"/>
              </a:solidFill>
              <a:effectLst/>
              <a:latin typeface="+mn-lt"/>
              <a:ea typeface="+mn-ea"/>
              <a:cs typeface="+mn-cs"/>
            </a:rPr>
            <a:t>環境経営レポートへの掲載は必須項目ではない</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レポートに載せない場合は、「</a:t>
          </a:r>
          <a:r>
            <a:rPr kumimoji="1" lang="en-US" altLang="ja-JP" sz="1100">
              <a:solidFill>
                <a:srgbClr val="FF0000"/>
              </a:solidFill>
              <a:effectLst/>
              <a:latin typeface="+mn-lt"/>
              <a:ea typeface="+mn-ea"/>
              <a:cs typeface="+mn-cs"/>
            </a:rPr>
            <a:t>11</a:t>
          </a:r>
          <a:r>
            <a:rPr kumimoji="1" lang="ja-JP" altLang="en-US" sz="1100">
              <a:solidFill>
                <a:srgbClr val="FF0000"/>
              </a:solidFill>
              <a:effectLst/>
              <a:latin typeface="+mn-lt"/>
              <a:ea typeface="+mn-ea"/>
              <a:cs typeface="+mn-cs"/>
            </a:rPr>
            <a:t>緊急事態」のシートを再表示する</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事業所数が複数ある場合は代表的な事例を紹介する</a:t>
          </a:r>
          <a:endParaRPr lang="ja-JP" altLang="ja-JP">
            <a:solidFill>
              <a:srgbClr val="FF0000"/>
            </a:solidFill>
            <a:effectLst/>
          </a:endParaRPr>
        </a:p>
      </xdr:txBody>
    </xdr:sp>
    <xdr:clientData/>
  </xdr:twoCellAnchor>
  <xdr:oneCellAnchor>
    <xdr:from>
      <xdr:col>34</xdr:col>
      <xdr:colOff>66675</xdr:colOff>
      <xdr:row>663</xdr:row>
      <xdr:rowOff>152400</xdr:rowOff>
    </xdr:from>
    <xdr:ext cx="408467" cy="414564"/>
    <xdr:pic>
      <xdr:nvPicPr>
        <xdr:cNvPr id="137" name="図 136">
          <a:extLst>
            <a:ext uri="{FF2B5EF4-FFF2-40B4-BE49-F238E27FC236}">
              <a16:creationId xmlns:a16="http://schemas.microsoft.com/office/drawing/2014/main" id="{FBC2DA5F-45F6-4C26-B5AA-17D4D1B09116}"/>
            </a:ext>
          </a:extLst>
        </xdr:cNvPr>
        <xdr:cNvPicPr>
          <a:picLocks noChangeAspect="1"/>
        </xdr:cNvPicPr>
      </xdr:nvPicPr>
      <xdr:blipFill>
        <a:blip xmlns:r="http://schemas.openxmlformats.org/officeDocument/2006/relationships" r:embed="rId21"/>
        <a:stretch>
          <a:fillRect/>
        </a:stretch>
      </xdr:blipFill>
      <xdr:spPr>
        <a:xfrm>
          <a:off x="7124700" y="122691525"/>
          <a:ext cx="408467" cy="414564"/>
        </a:xfrm>
        <a:prstGeom prst="rect">
          <a:avLst/>
        </a:prstGeom>
      </xdr:spPr>
    </xdr:pic>
    <xdr:clientData/>
  </xdr:oneCellAnchor>
  <xdr:twoCellAnchor>
    <xdr:from>
      <xdr:col>1</xdr:col>
      <xdr:colOff>248479</xdr:colOff>
      <xdr:row>688</xdr:row>
      <xdr:rowOff>300935</xdr:rowOff>
    </xdr:from>
    <xdr:to>
      <xdr:col>36</xdr:col>
      <xdr:colOff>143290</xdr:colOff>
      <xdr:row>688</xdr:row>
      <xdr:rowOff>346654</xdr:rowOff>
    </xdr:to>
    <xdr:sp macro="" textlink="">
      <xdr:nvSpPr>
        <xdr:cNvPr id="139" name="正方形/長方形 138">
          <a:extLst>
            <a:ext uri="{FF2B5EF4-FFF2-40B4-BE49-F238E27FC236}">
              <a16:creationId xmlns:a16="http://schemas.microsoft.com/office/drawing/2014/main" id="{97A0BC04-DB0E-4F41-85EE-B3A3C99C28ED}"/>
            </a:ext>
          </a:extLst>
        </xdr:cNvPr>
        <xdr:cNvSpPr/>
      </xdr:nvSpPr>
      <xdr:spPr>
        <a:xfrm flipV="1">
          <a:off x="372304" y="126164285"/>
          <a:ext cx="7095711" cy="45719"/>
        </a:xfrm>
        <a:prstGeom prst="rect">
          <a:avLst/>
        </a:prstGeom>
        <a:gradFill flip="none" rotWithShape="1">
          <a:gsLst>
            <a:gs pos="0">
              <a:schemeClr val="accent6">
                <a:lumMod val="5000"/>
                <a:lumOff val="95000"/>
              </a:schemeClr>
            </a:gs>
            <a:gs pos="0">
              <a:schemeClr val="bg1"/>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317499</xdr:colOff>
      <xdr:row>699</xdr:row>
      <xdr:rowOff>19049</xdr:rowOff>
    </xdr:from>
    <xdr:to>
      <xdr:col>35</xdr:col>
      <xdr:colOff>190499</xdr:colOff>
      <xdr:row>710</xdr:row>
      <xdr:rowOff>82826</xdr:rowOff>
    </xdr:to>
    <xdr:sp macro="" textlink="">
      <xdr:nvSpPr>
        <xdr:cNvPr id="140" name="テキスト ボックス 139">
          <a:extLst>
            <a:ext uri="{FF2B5EF4-FFF2-40B4-BE49-F238E27FC236}">
              <a16:creationId xmlns:a16="http://schemas.microsoft.com/office/drawing/2014/main" id="{8B2ADE1A-C67D-4413-B352-FD1DF4B435F8}"/>
            </a:ext>
          </a:extLst>
        </xdr:cNvPr>
        <xdr:cNvSpPr txBox="1"/>
      </xdr:nvSpPr>
      <xdr:spPr>
        <a:xfrm>
          <a:off x="441324" y="126615824"/>
          <a:ext cx="6873875" cy="200687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本格的に取組開始した●月以降では、電力、一般廃棄物が目標達成となっている月が多く取組の成果がでている。一方、自動車燃料、水使用量は未達成月が多く、取組の浸透ができていないため、今後、強化を図っていく。</a:t>
          </a:r>
          <a:endParaRPr kumimoji="1" lang="en-US" altLang="ja-JP" sz="1100">
            <a:solidFill>
              <a:sysClr val="windowText" lastClr="000000"/>
            </a:solidFill>
          </a:endParaRPr>
        </a:p>
        <a:p>
          <a:r>
            <a:rPr kumimoji="1" lang="ja-JP" altLang="en-US" sz="1100">
              <a:solidFill>
                <a:sysClr val="windowText" lastClr="000000"/>
              </a:solidFill>
            </a:rPr>
            <a:t>カーボンニュートラルや</a:t>
          </a:r>
          <a:r>
            <a:rPr kumimoji="1" lang="en-US" altLang="ja-JP" sz="1100">
              <a:solidFill>
                <a:sysClr val="windowText" lastClr="000000"/>
              </a:solidFill>
            </a:rPr>
            <a:t>SDG</a:t>
          </a:r>
          <a:r>
            <a:rPr kumimoji="1" lang="ja-JP" altLang="en-US" sz="1100">
              <a:solidFill>
                <a:sysClr val="windowText" lastClr="000000"/>
              </a:solidFill>
            </a:rPr>
            <a:t>ｓへの取組が社会的課題となっていることを踏まえ、エコアクション</a:t>
          </a:r>
          <a:r>
            <a:rPr kumimoji="1" lang="en-US" altLang="ja-JP" sz="1100">
              <a:solidFill>
                <a:sysClr val="windowText" lastClr="000000"/>
              </a:solidFill>
            </a:rPr>
            <a:t>21</a:t>
          </a:r>
          <a:r>
            <a:rPr kumimoji="1" lang="ja-JP" altLang="en-US" sz="1100">
              <a:solidFill>
                <a:sysClr val="windowText" lastClr="000000"/>
              </a:solidFill>
            </a:rPr>
            <a:t>を活用して、これらの課題解決に向けて、全社挙げて推進していく。</a:t>
          </a:r>
          <a:endParaRPr kumimoji="1" lang="en-US" altLang="ja-JP" sz="1100">
            <a:solidFill>
              <a:sysClr val="windowText" lastClr="000000"/>
            </a:solidFill>
          </a:endParaRPr>
        </a:p>
        <a:p>
          <a:endParaRPr kumimoji="1" lang="ja-JP" altLang="en-US" sz="1100">
            <a:solidFill>
              <a:sysClr val="windowText" lastClr="000000"/>
            </a:solidFill>
          </a:endParaRPr>
        </a:p>
      </xdr:txBody>
    </xdr:sp>
    <xdr:clientData/>
  </xdr:twoCellAnchor>
  <xdr:twoCellAnchor>
    <xdr:from>
      <xdr:col>38</xdr:col>
      <xdr:colOff>650753</xdr:colOff>
      <xdr:row>689</xdr:row>
      <xdr:rowOff>19049</xdr:rowOff>
    </xdr:from>
    <xdr:to>
      <xdr:col>44</xdr:col>
      <xdr:colOff>485775</xdr:colOff>
      <xdr:row>690</xdr:row>
      <xdr:rowOff>101473</xdr:rowOff>
    </xdr:to>
    <xdr:sp macro="" textlink="">
      <xdr:nvSpPr>
        <xdr:cNvPr id="144" name="吹き出し: 線 143">
          <a:extLst>
            <a:ext uri="{FF2B5EF4-FFF2-40B4-BE49-F238E27FC236}">
              <a16:creationId xmlns:a16="http://schemas.microsoft.com/office/drawing/2014/main" id="{F7D6A386-8FEA-40D8-8838-35C1B173068C}"/>
            </a:ext>
          </a:extLst>
        </xdr:cNvPr>
        <xdr:cNvSpPr/>
      </xdr:nvSpPr>
      <xdr:spPr>
        <a:xfrm>
          <a:off x="8680328" y="127282574"/>
          <a:ext cx="3949822" cy="263399"/>
        </a:xfrm>
        <a:prstGeom prst="borderCallout1">
          <a:avLst>
            <a:gd name="adj1" fmla="val 49515"/>
            <a:gd name="adj2" fmla="val 512"/>
            <a:gd name="adj3" fmla="val 126306"/>
            <a:gd name="adj4" fmla="val -277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経営における課題とチャンスを掲載する場合は再表示に</a:t>
          </a:r>
        </a:p>
      </xdr:txBody>
    </xdr:sp>
    <xdr:clientData/>
  </xdr:twoCellAnchor>
  <xdr:twoCellAnchor>
    <xdr:from>
      <xdr:col>14</xdr:col>
      <xdr:colOff>34064</xdr:colOff>
      <xdr:row>704</xdr:row>
      <xdr:rowOff>82825</xdr:rowOff>
    </xdr:from>
    <xdr:to>
      <xdr:col>33</xdr:col>
      <xdr:colOff>59359</xdr:colOff>
      <xdr:row>709</xdr:row>
      <xdr:rowOff>182217</xdr:rowOff>
    </xdr:to>
    <xdr:sp macro="" textlink="">
      <xdr:nvSpPr>
        <xdr:cNvPr id="146" name="テキスト ボックス 145">
          <a:extLst>
            <a:ext uri="{FF2B5EF4-FFF2-40B4-BE49-F238E27FC236}">
              <a16:creationId xmlns:a16="http://schemas.microsoft.com/office/drawing/2014/main" id="{967314D7-DAE8-4658-8640-C9C5F67C9A99}"/>
            </a:ext>
          </a:extLst>
        </xdr:cNvPr>
        <xdr:cNvSpPr txBox="1"/>
      </xdr:nvSpPr>
      <xdr:spPr>
        <a:xfrm>
          <a:off x="2901089" y="127508275"/>
          <a:ext cx="3882920" cy="102331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下記事項を踏まえて、この</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年を総括し、今後の取り組みについて代表者の考えを述べる。</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・目標・計画の達成状況</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・組織を取り巻く経済環境</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・組織の課題とチャンス</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19</xdr:col>
      <xdr:colOff>28575</xdr:colOff>
      <xdr:row>711</xdr:row>
      <xdr:rowOff>132522</xdr:rowOff>
    </xdr:from>
    <xdr:to>
      <xdr:col>36</xdr:col>
      <xdr:colOff>38100</xdr:colOff>
      <xdr:row>715</xdr:row>
      <xdr:rowOff>74543</xdr:rowOff>
    </xdr:to>
    <xdr:sp macro="" textlink="">
      <xdr:nvSpPr>
        <xdr:cNvPr id="154" name="テキスト ボックス 153">
          <a:extLst>
            <a:ext uri="{FF2B5EF4-FFF2-40B4-BE49-F238E27FC236}">
              <a16:creationId xmlns:a16="http://schemas.microsoft.com/office/drawing/2014/main" id="{708AFBE8-AC63-45B4-B6B7-1F2865122603}"/>
            </a:ext>
          </a:extLst>
        </xdr:cNvPr>
        <xdr:cNvSpPr txBox="1"/>
      </xdr:nvSpPr>
      <xdr:spPr>
        <a:xfrm>
          <a:off x="4086225" y="129882072"/>
          <a:ext cx="3409950" cy="6563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環境目標は実績を踏まえて見直すこと</a:t>
          </a:r>
          <a:endParaRPr kumimoji="1" lang="en-US" altLang="ja-JP" sz="1100"/>
        </a:p>
        <a:p>
          <a:r>
            <a:rPr kumimoji="1" lang="ja-JP" altLang="en-US" sz="1100"/>
            <a:t>各部門長は推進員を任命して、取組を推進すること</a:t>
          </a:r>
        </a:p>
      </xdr:txBody>
    </xdr:sp>
    <xdr:clientData/>
  </xdr:twoCellAnchor>
  <xdr:twoCellAnchor>
    <xdr:from>
      <xdr:col>22</xdr:col>
      <xdr:colOff>190500</xdr:colOff>
      <xdr:row>14</xdr:row>
      <xdr:rowOff>76200</xdr:rowOff>
    </xdr:from>
    <xdr:to>
      <xdr:col>37</xdr:col>
      <xdr:colOff>229597</xdr:colOff>
      <xdr:row>15</xdr:row>
      <xdr:rowOff>425312</xdr:rowOff>
    </xdr:to>
    <xdr:sp macro="" textlink="">
      <xdr:nvSpPr>
        <xdr:cNvPr id="2" name="吹き出し: 角を丸めた四角形 1">
          <a:extLst>
            <a:ext uri="{FF2B5EF4-FFF2-40B4-BE49-F238E27FC236}">
              <a16:creationId xmlns:a16="http://schemas.microsoft.com/office/drawing/2014/main" id="{B1FF03DD-E9A2-4401-BB4D-A750E14892CF}"/>
            </a:ext>
          </a:extLst>
        </xdr:cNvPr>
        <xdr:cNvSpPr/>
      </xdr:nvSpPr>
      <xdr:spPr>
        <a:xfrm>
          <a:off x="4848225" y="2819400"/>
          <a:ext cx="3039472" cy="530087"/>
        </a:xfrm>
        <a:prstGeom prst="wedgeRoundRectCallout">
          <a:avLst>
            <a:gd name="adj1" fmla="val -54051"/>
            <a:gd name="adj2" fmla="val 84872"/>
            <a:gd name="adj3" fmla="val 16667"/>
          </a:avLst>
        </a:prstGeom>
        <a:solidFill>
          <a:srgbClr val="FFFFCC"/>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初回登録審査の場合は取組期間に変更する</a:t>
          </a:r>
          <a:endParaRPr kumimoji="1" lang="en-US" altLang="ja-JP" sz="1050">
            <a:solidFill>
              <a:sysClr val="windowText" lastClr="000000"/>
            </a:solidFill>
          </a:endParaRPr>
        </a:p>
        <a:p>
          <a:pPr algn="l"/>
          <a:r>
            <a:rPr kumimoji="1" lang="ja-JP" altLang="en-US" sz="1050">
              <a:solidFill>
                <a:sysClr val="windowText" lastClr="000000"/>
              </a:solidFill>
            </a:rPr>
            <a:t>その後は、年間に変更する</a:t>
          </a:r>
        </a:p>
      </xdr:txBody>
    </xdr:sp>
    <xdr:clientData/>
  </xdr:twoCellAnchor>
  <xdr:twoCellAnchor>
    <xdr:from>
      <xdr:col>1</xdr:col>
      <xdr:colOff>0</xdr:colOff>
      <xdr:row>61</xdr:row>
      <xdr:rowOff>0</xdr:rowOff>
    </xdr:from>
    <xdr:to>
      <xdr:col>1</xdr:col>
      <xdr:colOff>45719</xdr:colOff>
      <xdr:row>62</xdr:row>
      <xdr:rowOff>0</xdr:rowOff>
    </xdr:to>
    <xdr:sp macro="" textlink="">
      <xdr:nvSpPr>
        <xdr:cNvPr id="15" name="正方形/長方形 14">
          <a:extLst>
            <a:ext uri="{FF2B5EF4-FFF2-40B4-BE49-F238E27FC236}">
              <a16:creationId xmlns:a16="http://schemas.microsoft.com/office/drawing/2014/main" id="{984326B6-2FCB-4F65-85AF-C8F6606839EB}"/>
            </a:ext>
          </a:extLst>
        </xdr:cNvPr>
        <xdr:cNvSpPr/>
      </xdr:nvSpPr>
      <xdr:spPr>
        <a:xfrm flipV="1">
          <a:off x="123825" y="22459950"/>
          <a:ext cx="45719" cy="266700"/>
        </a:xfrm>
        <a:prstGeom prst="rect">
          <a:avLst/>
        </a:prstGeom>
        <a:gradFill flip="none" rotWithShape="1">
          <a:gsLst>
            <a:gs pos="0">
              <a:schemeClr val="accent6">
                <a:lumMod val="5000"/>
                <a:lumOff val="95000"/>
              </a:schemeClr>
            </a:gs>
            <a:gs pos="40000">
              <a:schemeClr val="accent6">
                <a:lumMod val="45000"/>
                <a:lumOff val="55000"/>
              </a:schemeClr>
            </a:gs>
            <a:gs pos="70000">
              <a:srgbClr val="92D050"/>
            </a:gs>
            <a:gs pos="100000">
              <a:srgbClr val="00B050"/>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154598</xdr:colOff>
      <xdr:row>656</xdr:row>
      <xdr:rowOff>85725</xdr:rowOff>
    </xdr:from>
    <xdr:to>
      <xdr:col>20</xdr:col>
      <xdr:colOff>154598</xdr:colOff>
      <xdr:row>659</xdr:row>
      <xdr:rowOff>38100</xdr:rowOff>
    </xdr:to>
    <xdr:sp macro="" textlink="">
      <xdr:nvSpPr>
        <xdr:cNvPr id="16" name="テキスト ボックス 15">
          <a:extLst>
            <a:ext uri="{FF2B5EF4-FFF2-40B4-BE49-F238E27FC236}">
              <a16:creationId xmlns:a16="http://schemas.microsoft.com/office/drawing/2014/main" id="{12FE5283-053E-4E52-9E66-7CB3A7D0632B}"/>
            </a:ext>
          </a:extLst>
        </xdr:cNvPr>
        <xdr:cNvSpPr txBox="1"/>
      </xdr:nvSpPr>
      <xdr:spPr>
        <a:xfrm>
          <a:off x="1011848" y="125148975"/>
          <a:ext cx="3400425" cy="4667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訓練の写真を張り付ける</a:t>
          </a:r>
          <a:endParaRPr kumimoji="1" lang="en-US" altLang="ja-JP" sz="1100"/>
        </a:p>
        <a:p>
          <a:endParaRPr kumimoji="1" lang="ja-JP" altLang="en-US" sz="1100"/>
        </a:p>
      </xdr:txBody>
    </xdr:sp>
    <xdr:clientData/>
  </xdr:twoCellAnchor>
  <xdr:twoCellAnchor>
    <xdr:from>
      <xdr:col>6</xdr:col>
      <xdr:colOff>142875</xdr:colOff>
      <xdr:row>674</xdr:row>
      <xdr:rowOff>85726</xdr:rowOff>
    </xdr:from>
    <xdr:to>
      <xdr:col>23</xdr:col>
      <xdr:colOff>142875</xdr:colOff>
      <xdr:row>674</xdr:row>
      <xdr:rowOff>333376</xdr:rowOff>
    </xdr:to>
    <xdr:sp macro="" textlink="">
      <xdr:nvSpPr>
        <xdr:cNvPr id="19" name="テキスト ボックス 18">
          <a:extLst>
            <a:ext uri="{FF2B5EF4-FFF2-40B4-BE49-F238E27FC236}">
              <a16:creationId xmlns:a16="http://schemas.microsoft.com/office/drawing/2014/main" id="{E76C3CD9-AB4B-4513-9445-A2625304B22E}"/>
            </a:ext>
          </a:extLst>
        </xdr:cNvPr>
        <xdr:cNvSpPr txBox="1"/>
      </xdr:nvSpPr>
      <xdr:spPr>
        <a:xfrm>
          <a:off x="1600200" y="128225551"/>
          <a:ext cx="3400425" cy="2476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試行訓練の結果を評価した結果を記載</a:t>
          </a:r>
        </a:p>
      </xdr:txBody>
    </xdr:sp>
    <xdr:clientData/>
  </xdr:twoCellAnchor>
  <xdr:twoCellAnchor>
    <xdr:from>
      <xdr:col>38</xdr:col>
      <xdr:colOff>733425</xdr:colOff>
      <xdr:row>672</xdr:row>
      <xdr:rowOff>28575</xdr:rowOff>
    </xdr:from>
    <xdr:to>
      <xdr:col>44</xdr:col>
      <xdr:colOff>169565</xdr:colOff>
      <xdr:row>674</xdr:row>
      <xdr:rowOff>275767</xdr:rowOff>
    </xdr:to>
    <xdr:sp macro="" textlink="">
      <xdr:nvSpPr>
        <xdr:cNvPr id="21" name="吹き出し: 線 20">
          <a:extLst>
            <a:ext uri="{FF2B5EF4-FFF2-40B4-BE49-F238E27FC236}">
              <a16:creationId xmlns:a16="http://schemas.microsoft.com/office/drawing/2014/main" id="{8ACFD3AA-8250-4B6B-B43F-917F373BB505}"/>
            </a:ext>
          </a:extLst>
        </xdr:cNvPr>
        <xdr:cNvSpPr/>
      </xdr:nvSpPr>
      <xdr:spPr>
        <a:xfrm>
          <a:off x="8763000" y="127825500"/>
          <a:ext cx="3684290" cy="590092"/>
        </a:xfrm>
        <a:prstGeom prst="borderCallout1">
          <a:avLst>
            <a:gd name="adj1" fmla="val 49515"/>
            <a:gd name="adj2" fmla="val 512"/>
            <a:gd name="adj3" fmla="val -58355"/>
            <a:gd name="adj4" fmla="val -1626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solidFill>
                <a:srgbClr val="FF0000"/>
              </a:solidFill>
              <a:effectLst/>
            </a:rPr>
            <a:t>プライバシー保護のため参加者名は右の欄外に記載</a:t>
          </a:r>
          <a:endParaRPr lang="ja-JP" altLang="ja-JP">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1133475</xdr:colOff>
      <xdr:row>8</xdr:row>
      <xdr:rowOff>57150</xdr:rowOff>
    </xdr:from>
    <xdr:to>
      <xdr:col>1</xdr:col>
      <xdr:colOff>2533650</xdr:colOff>
      <xdr:row>10</xdr:row>
      <xdr:rowOff>85725</xdr:rowOff>
    </xdr:to>
    <xdr:cxnSp macro="">
      <xdr:nvCxnSpPr>
        <xdr:cNvPr id="2" name="直線矢印コネクタ 1">
          <a:extLst>
            <a:ext uri="{FF2B5EF4-FFF2-40B4-BE49-F238E27FC236}">
              <a16:creationId xmlns:a16="http://schemas.microsoft.com/office/drawing/2014/main" id="{50543C68-F4AF-47A8-B689-ACBA6B76EFF3}"/>
            </a:ext>
          </a:extLst>
        </xdr:cNvPr>
        <xdr:cNvCxnSpPr/>
      </xdr:nvCxnSpPr>
      <xdr:spPr>
        <a:xfrm>
          <a:off x="1533525" y="2921000"/>
          <a:ext cx="1196975" cy="36512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8</xdr:row>
      <xdr:rowOff>76200</xdr:rowOff>
    </xdr:from>
    <xdr:to>
      <xdr:col>2</xdr:col>
      <xdr:colOff>1304925</xdr:colOff>
      <xdr:row>10</xdr:row>
      <xdr:rowOff>76200</xdr:rowOff>
    </xdr:to>
    <xdr:cxnSp macro="">
      <xdr:nvCxnSpPr>
        <xdr:cNvPr id="3" name="直線矢印コネクタ 2">
          <a:extLst>
            <a:ext uri="{FF2B5EF4-FFF2-40B4-BE49-F238E27FC236}">
              <a16:creationId xmlns:a16="http://schemas.microsoft.com/office/drawing/2014/main" id="{B371C34E-6D27-4D65-98DF-A2EFEF327ED1}"/>
            </a:ext>
          </a:extLst>
        </xdr:cNvPr>
        <xdr:cNvCxnSpPr/>
      </xdr:nvCxnSpPr>
      <xdr:spPr>
        <a:xfrm flipH="1">
          <a:off x="2768600" y="2940050"/>
          <a:ext cx="1266825" cy="33655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95250</xdr:colOff>
      <xdr:row>11</xdr:row>
      <xdr:rowOff>1272540</xdr:rowOff>
    </xdr:from>
    <xdr:to>
      <xdr:col>3</xdr:col>
      <xdr:colOff>558165</xdr:colOff>
      <xdr:row>12</xdr:row>
      <xdr:rowOff>148590</xdr:rowOff>
    </xdr:to>
    <xdr:sp macro="" textlink="">
      <xdr:nvSpPr>
        <xdr:cNvPr id="4" name="矢印: 右 3">
          <a:extLst>
            <a:ext uri="{FF2B5EF4-FFF2-40B4-BE49-F238E27FC236}">
              <a16:creationId xmlns:a16="http://schemas.microsoft.com/office/drawing/2014/main" id="{8B38EDD2-AED6-45E5-A963-CB2F5D0C51DB}"/>
            </a:ext>
          </a:extLst>
        </xdr:cNvPr>
        <xdr:cNvSpPr/>
      </xdr:nvSpPr>
      <xdr:spPr>
        <a:xfrm>
          <a:off x="5619750" y="4692015"/>
          <a:ext cx="462915" cy="304800"/>
        </a:xfrm>
        <a:prstGeom prst="rightArrow">
          <a:avLst>
            <a:gd name="adj1" fmla="val 50000"/>
            <a:gd name="adj2" fmla="val 52174"/>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81915</xdr:colOff>
      <xdr:row>17</xdr:row>
      <xdr:rowOff>457200</xdr:rowOff>
    </xdr:from>
    <xdr:to>
      <xdr:col>3</xdr:col>
      <xdr:colOff>533400</xdr:colOff>
      <xdr:row>18</xdr:row>
      <xdr:rowOff>184785</xdr:rowOff>
    </xdr:to>
    <xdr:sp macro="" textlink="">
      <xdr:nvSpPr>
        <xdr:cNvPr id="5" name="矢印: 右 4">
          <a:extLst>
            <a:ext uri="{FF2B5EF4-FFF2-40B4-BE49-F238E27FC236}">
              <a16:creationId xmlns:a16="http://schemas.microsoft.com/office/drawing/2014/main" id="{6373F05E-3C18-4D9B-B20D-8C86FB2771FB}"/>
            </a:ext>
          </a:extLst>
        </xdr:cNvPr>
        <xdr:cNvSpPr/>
      </xdr:nvSpPr>
      <xdr:spPr>
        <a:xfrm>
          <a:off x="5142865" y="7080250"/>
          <a:ext cx="451485" cy="299085"/>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161925</xdr:colOff>
      <xdr:row>36</xdr:row>
      <xdr:rowOff>790575</xdr:rowOff>
    </xdr:from>
    <xdr:to>
      <xdr:col>3</xdr:col>
      <xdr:colOff>628650</xdr:colOff>
      <xdr:row>37</xdr:row>
      <xdr:rowOff>238125</xdr:rowOff>
    </xdr:to>
    <xdr:sp macro="" textlink="">
      <xdr:nvSpPr>
        <xdr:cNvPr id="6" name="矢印: 右 5">
          <a:extLst>
            <a:ext uri="{FF2B5EF4-FFF2-40B4-BE49-F238E27FC236}">
              <a16:creationId xmlns:a16="http://schemas.microsoft.com/office/drawing/2014/main" id="{626BE2B7-A5C1-410B-B9A6-40680C8A0D71}"/>
            </a:ext>
          </a:extLst>
        </xdr:cNvPr>
        <xdr:cNvSpPr/>
      </xdr:nvSpPr>
      <xdr:spPr>
        <a:xfrm>
          <a:off x="5222875" y="14487525"/>
          <a:ext cx="396875" cy="298450"/>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1133475</xdr:colOff>
      <xdr:row>24</xdr:row>
      <xdr:rowOff>57150</xdr:rowOff>
    </xdr:from>
    <xdr:to>
      <xdr:col>1</xdr:col>
      <xdr:colOff>2533650</xdr:colOff>
      <xdr:row>26</xdr:row>
      <xdr:rowOff>85725</xdr:rowOff>
    </xdr:to>
    <xdr:cxnSp macro="">
      <xdr:nvCxnSpPr>
        <xdr:cNvPr id="7" name="直線矢印コネクタ 6">
          <a:extLst>
            <a:ext uri="{FF2B5EF4-FFF2-40B4-BE49-F238E27FC236}">
              <a16:creationId xmlns:a16="http://schemas.microsoft.com/office/drawing/2014/main" id="{7955A225-F47E-46DA-9569-A53A8C398CF6}"/>
            </a:ext>
          </a:extLst>
        </xdr:cNvPr>
        <xdr:cNvCxnSpPr/>
      </xdr:nvCxnSpPr>
      <xdr:spPr>
        <a:xfrm>
          <a:off x="1533525" y="9956800"/>
          <a:ext cx="1196975" cy="35877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24</xdr:row>
      <xdr:rowOff>76200</xdr:rowOff>
    </xdr:from>
    <xdr:to>
      <xdr:col>2</xdr:col>
      <xdr:colOff>1304925</xdr:colOff>
      <xdr:row>26</xdr:row>
      <xdr:rowOff>76200</xdr:rowOff>
    </xdr:to>
    <xdr:cxnSp macro="">
      <xdr:nvCxnSpPr>
        <xdr:cNvPr id="8" name="直線矢印コネクタ 7">
          <a:extLst>
            <a:ext uri="{FF2B5EF4-FFF2-40B4-BE49-F238E27FC236}">
              <a16:creationId xmlns:a16="http://schemas.microsoft.com/office/drawing/2014/main" id="{2E3FD767-A264-4BE6-B325-9BD23FEE749B}"/>
            </a:ext>
          </a:extLst>
        </xdr:cNvPr>
        <xdr:cNvCxnSpPr/>
      </xdr:nvCxnSpPr>
      <xdr:spPr>
        <a:xfrm flipH="1">
          <a:off x="2768600" y="9975850"/>
          <a:ext cx="1266825" cy="33020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95250</xdr:colOff>
      <xdr:row>27</xdr:row>
      <xdr:rowOff>457200</xdr:rowOff>
    </xdr:from>
    <xdr:to>
      <xdr:col>3</xdr:col>
      <xdr:colOff>561975</xdr:colOff>
      <xdr:row>28</xdr:row>
      <xdr:rowOff>171450</xdr:rowOff>
    </xdr:to>
    <xdr:sp macro="" textlink="">
      <xdr:nvSpPr>
        <xdr:cNvPr id="9" name="矢印: 右 8">
          <a:extLst>
            <a:ext uri="{FF2B5EF4-FFF2-40B4-BE49-F238E27FC236}">
              <a16:creationId xmlns:a16="http://schemas.microsoft.com/office/drawing/2014/main" id="{EEB3700D-660B-4D96-A7ED-3790256E512A}"/>
            </a:ext>
          </a:extLst>
        </xdr:cNvPr>
        <xdr:cNvSpPr/>
      </xdr:nvSpPr>
      <xdr:spPr>
        <a:xfrm>
          <a:off x="5156200" y="10858500"/>
          <a:ext cx="460375" cy="514350"/>
        </a:xfrm>
        <a:prstGeom prst="rightArrow">
          <a:avLst>
            <a:gd name="adj1" fmla="val 50000"/>
            <a:gd name="adj2" fmla="val 52174"/>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828675</xdr:colOff>
      <xdr:row>1</xdr:row>
      <xdr:rowOff>9525</xdr:rowOff>
    </xdr:from>
    <xdr:to>
      <xdr:col>5</xdr:col>
      <xdr:colOff>2507456</xdr:colOff>
      <xdr:row>6</xdr:row>
      <xdr:rowOff>334803</xdr:rowOff>
    </xdr:to>
    <xdr:sp macro="" textlink="">
      <xdr:nvSpPr>
        <xdr:cNvPr id="10" name="WordArt 1">
          <a:extLst>
            <a:ext uri="{FF2B5EF4-FFF2-40B4-BE49-F238E27FC236}">
              <a16:creationId xmlns:a16="http://schemas.microsoft.com/office/drawing/2014/main" id="{A69DF57B-5071-409E-B6D0-7D7791561379}"/>
            </a:ext>
          </a:extLst>
        </xdr:cNvPr>
        <xdr:cNvSpPr>
          <a:spLocks noChangeArrowheads="1" noChangeShapeType="1" noTextEdit="1"/>
        </xdr:cNvSpPr>
      </xdr:nvSpPr>
      <xdr:spPr bwMode="auto">
        <a:xfrm>
          <a:off x="6962775" y="180975"/>
          <a:ext cx="2678906" cy="1363503"/>
        </a:xfrm>
        <a:prstGeom prst="rect">
          <a:avLst/>
        </a:prstGeom>
      </xdr:spPr>
      <xdr:txBody>
        <a:bodyPr vertOverflow="clip" wrap="none" lIns="91440" tIns="45720" rIns="91440" bIns="45720" fromWordArt="1" anchor="t">
          <a:prstTxWarp prst="textSlantUp">
            <a:avLst>
              <a:gd name="adj" fmla="val 55556"/>
            </a:avLst>
          </a:prstTxWarp>
        </a:bodyPr>
        <a:lstStyle/>
        <a:p>
          <a:pPr algn="ctr" rtl="0">
            <a:buNone/>
          </a:pPr>
          <a:r>
            <a:rPr lang="ja-JP" altLang="en-US" sz="3600" kern="10" cap="small" spc="0">
              <a:ln w="9525">
                <a:solidFill>
                  <a:srgbClr val="000000"/>
                </a:solidFill>
                <a:round/>
                <a:headEnd/>
                <a:tailEnd/>
              </a:ln>
              <a:solidFill>
                <a:srgbClr xmlns:mc="http://schemas.openxmlformats.org/markup-compatibility/2006" xmlns:a14="http://schemas.microsoft.com/office/drawing/2010/main" val="0000FF" mc:Ignorable="a14" a14:legacySpreadsheetColorIndex="12">
                  <a:alpha val="75999"/>
                </a:srgbClr>
              </a:solidFill>
              <a:latin typeface="ＭＳ Ｐゴシック"/>
              <a:ea typeface="ＭＳ Ｐゴシック"/>
            </a:rPr>
            <a:t>文書化は要求されていないが整理する</a:t>
          </a:r>
        </a:p>
      </xdr:txBody>
    </xdr:sp>
    <xdr:clientData/>
  </xdr:twoCellAnchor>
  <xdr:twoCellAnchor>
    <xdr:from>
      <xdr:col>3</xdr:col>
      <xdr:colOff>95250</xdr:colOff>
      <xdr:row>6</xdr:row>
      <xdr:rowOff>672465</xdr:rowOff>
    </xdr:from>
    <xdr:to>
      <xdr:col>3</xdr:col>
      <xdr:colOff>558165</xdr:colOff>
      <xdr:row>7</xdr:row>
      <xdr:rowOff>139065</xdr:rowOff>
    </xdr:to>
    <xdr:sp macro="" textlink="">
      <xdr:nvSpPr>
        <xdr:cNvPr id="12" name="矢印: 右 11">
          <a:extLst>
            <a:ext uri="{FF2B5EF4-FFF2-40B4-BE49-F238E27FC236}">
              <a16:creationId xmlns:a16="http://schemas.microsoft.com/office/drawing/2014/main" id="{D80C7C5F-28F6-4451-8691-A8BA61446195}"/>
            </a:ext>
          </a:extLst>
        </xdr:cNvPr>
        <xdr:cNvSpPr/>
      </xdr:nvSpPr>
      <xdr:spPr>
        <a:xfrm>
          <a:off x="5619750" y="1882140"/>
          <a:ext cx="462915" cy="304800"/>
        </a:xfrm>
        <a:prstGeom prst="rightArrow">
          <a:avLst>
            <a:gd name="adj1" fmla="val 50000"/>
            <a:gd name="adj2" fmla="val 52174"/>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838200</xdr:colOff>
      <xdr:row>8</xdr:row>
      <xdr:rowOff>152400</xdr:rowOff>
    </xdr:from>
    <xdr:to>
      <xdr:col>4</xdr:col>
      <xdr:colOff>923925</xdr:colOff>
      <xdr:row>10</xdr:row>
      <xdr:rowOff>57150</xdr:rowOff>
    </xdr:to>
    <xdr:sp macro="" textlink="">
      <xdr:nvSpPr>
        <xdr:cNvPr id="13" name="矢印: 上下 12">
          <a:extLst>
            <a:ext uri="{FF2B5EF4-FFF2-40B4-BE49-F238E27FC236}">
              <a16:creationId xmlns:a16="http://schemas.microsoft.com/office/drawing/2014/main" id="{BCFDD383-9AEB-DFF6-7CE2-E4D679344520}"/>
            </a:ext>
          </a:extLst>
        </xdr:cNvPr>
        <xdr:cNvSpPr/>
      </xdr:nvSpPr>
      <xdr:spPr>
        <a:xfrm>
          <a:off x="6972300" y="3048000"/>
          <a:ext cx="85725" cy="276225"/>
        </a:xfrm>
        <a:prstGeom prst="up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219075</xdr:colOff>
      <xdr:row>75</xdr:row>
      <xdr:rowOff>19050</xdr:rowOff>
    </xdr:from>
    <xdr:to>
      <xdr:col>8</xdr:col>
      <xdr:colOff>495300</xdr:colOff>
      <xdr:row>76</xdr:row>
      <xdr:rowOff>0</xdr:rowOff>
    </xdr:to>
    <xdr:sp macro="" textlink="">
      <xdr:nvSpPr>
        <xdr:cNvPr id="164778" name="AutoShape 7">
          <a:extLst>
            <a:ext uri="{FF2B5EF4-FFF2-40B4-BE49-F238E27FC236}">
              <a16:creationId xmlns:a16="http://schemas.microsoft.com/office/drawing/2014/main" id="{00000000-0008-0000-0800-0000AA830200}"/>
            </a:ext>
          </a:extLst>
        </xdr:cNvPr>
        <xdr:cNvSpPr>
          <a:spLocks noChangeArrowheads="1"/>
        </xdr:cNvSpPr>
      </xdr:nvSpPr>
      <xdr:spPr bwMode="auto">
        <a:xfrm>
          <a:off x="3962400" y="13954125"/>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8</xdr:col>
      <xdr:colOff>219075</xdr:colOff>
      <xdr:row>76</xdr:row>
      <xdr:rowOff>9525</xdr:rowOff>
    </xdr:from>
    <xdr:to>
      <xdr:col>8</xdr:col>
      <xdr:colOff>495300</xdr:colOff>
      <xdr:row>76</xdr:row>
      <xdr:rowOff>161925</xdr:rowOff>
    </xdr:to>
    <xdr:sp macro="" textlink="">
      <xdr:nvSpPr>
        <xdr:cNvPr id="164779" name="AutoShape 8">
          <a:extLst>
            <a:ext uri="{FF2B5EF4-FFF2-40B4-BE49-F238E27FC236}">
              <a16:creationId xmlns:a16="http://schemas.microsoft.com/office/drawing/2014/main" id="{00000000-0008-0000-0800-0000AB830200}"/>
            </a:ext>
          </a:extLst>
        </xdr:cNvPr>
        <xdr:cNvSpPr>
          <a:spLocks noChangeArrowheads="1"/>
        </xdr:cNvSpPr>
      </xdr:nvSpPr>
      <xdr:spPr bwMode="auto">
        <a:xfrm>
          <a:off x="3962400" y="1411605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8</xdr:col>
      <xdr:colOff>228600</xdr:colOff>
      <xdr:row>77</xdr:row>
      <xdr:rowOff>9525</xdr:rowOff>
    </xdr:from>
    <xdr:to>
      <xdr:col>8</xdr:col>
      <xdr:colOff>504825</xdr:colOff>
      <xdr:row>77</xdr:row>
      <xdr:rowOff>161925</xdr:rowOff>
    </xdr:to>
    <xdr:sp macro="" textlink="">
      <xdr:nvSpPr>
        <xdr:cNvPr id="164780" name="AutoShape 9">
          <a:extLst>
            <a:ext uri="{FF2B5EF4-FFF2-40B4-BE49-F238E27FC236}">
              <a16:creationId xmlns:a16="http://schemas.microsoft.com/office/drawing/2014/main" id="{00000000-0008-0000-0800-0000AC830200}"/>
            </a:ext>
          </a:extLst>
        </xdr:cNvPr>
        <xdr:cNvSpPr>
          <a:spLocks noChangeArrowheads="1"/>
        </xdr:cNvSpPr>
      </xdr:nvSpPr>
      <xdr:spPr bwMode="auto">
        <a:xfrm>
          <a:off x="3971925" y="1428750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8</xdr:col>
      <xdr:colOff>228600</xdr:colOff>
      <xdr:row>78</xdr:row>
      <xdr:rowOff>0</xdr:rowOff>
    </xdr:from>
    <xdr:to>
      <xdr:col>8</xdr:col>
      <xdr:colOff>504825</xdr:colOff>
      <xdr:row>78</xdr:row>
      <xdr:rowOff>0</xdr:rowOff>
    </xdr:to>
    <xdr:sp macro="" textlink="">
      <xdr:nvSpPr>
        <xdr:cNvPr id="164781" name="AutoShape 10">
          <a:extLst>
            <a:ext uri="{FF2B5EF4-FFF2-40B4-BE49-F238E27FC236}">
              <a16:creationId xmlns:a16="http://schemas.microsoft.com/office/drawing/2014/main" id="{00000000-0008-0000-0800-0000AD830200}"/>
            </a:ext>
          </a:extLst>
        </xdr:cNvPr>
        <xdr:cNvSpPr>
          <a:spLocks noChangeArrowheads="1"/>
        </xdr:cNvSpPr>
      </xdr:nvSpPr>
      <xdr:spPr bwMode="auto">
        <a:xfrm>
          <a:off x="3971925" y="14449425"/>
          <a:ext cx="2762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8</xdr:col>
      <xdr:colOff>238125</xdr:colOff>
      <xdr:row>78</xdr:row>
      <xdr:rowOff>9525</xdr:rowOff>
    </xdr:from>
    <xdr:to>
      <xdr:col>8</xdr:col>
      <xdr:colOff>514350</xdr:colOff>
      <xdr:row>78</xdr:row>
      <xdr:rowOff>161925</xdr:rowOff>
    </xdr:to>
    <xdr:sp macro="" textlink="">
      <xdr:nvSpPr>
        <xdr:cNvPr id="164782" name="AutoShape 12">
          <a:extLst>
            <a:ext uri="{FF2B5EF4-FFF2-40B4-BE49-F238E27FC236}">
              <a16:creationId xmlns:a16="http://schemas.microsoft.com/office/drawing/2014/main" id="{00000000-0008-0000-0800-0000AE830200}"/>
            </a:ext>
          </a:extLst>
        </xdr:cNvPr>
        <xdr:cNvSpPr>
          <a:spLocks noChangeArrowheads="1"/>
        </xdr:cNvSpPr>
      </xdr:nvSpPr>
      <xdr:spPr bwMode="auto">
        <a:xfrm>
          <a:off x="3981450" y="1445895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219075</xdr:colOff>
      <xdr:row>76</xdr:row>
      <xdr:rowOff>9525</xdr:rowOff>
    </xdr:from>
    <xdr:to>
      <xdr:col>5</xdr:col>
      <xdr:colOff>495300</xdr:colOff>
      <xdr:row>76</xdr:row>
      <xdr:rowOff>161925</xdr:rowOff>
    </xdr:to>
    <xdr:sp macro="" textlink="">
      <xdr:nvSpPr>
        <xdr:cNvPr id="164783" name="AutoShape 13">
          <a:extLst>
            <a:ext uri="{FF2B5EF4-FFF2-40B4-BE49-F238E27FC236}">
              <a16:creationId xmlns:a16="http://schemas.microsoft.com/office/drawing/2014/main" id="{00000000-0008-0000-0800-0000AF830200}"/>
            </a:ext>
          </a:extLst>
        </xdr:cNvPr>
        <xdr:cNvSpPr>
          <a:spLocks noChangeArrowheads="1"/>
        </xdr:cNvSpPr>
      </xdr:nvSpPr>
      <xdr:spPr bwMode="auto">
        <a:xfrm>
          <a:off x="2066925" y="1411605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219075</xdr:colOff>
      <xdr:row>77</xdr:row>
      <xdr:rowOff>19050</xdr:rowOff>
    </xdr:from>
    <xdr:to>
      <xdr:col>5</xdr:col>
      <xdr:colOff>495300</xdr:colOff>
      <xdr:row>78</xdr:row>
      <xdr:rowOff>0</xdr:rowOff>
    </xdr:to>
    <xdr:sp macro="" textlink="">
      <xdr:nvSpPr>
        <xdr:cNvPr id="164784" name="AutoShape 14">
          <a:extLst>
            <a:ext uri="{FF2B5EF4-FFF2-40B4-BE49-F238E27FC236}">
              <a16:creationId xmlns:a16="http://schemas.microsoft.com/office/drawing/2014/main" id="{00000000-0008-0000-0800-0000B0830200}"/>
            </a:ext>
          </a:extLst>
        </xdr:cNvPr>
        <xdr:cNvSpPr>
          <a:spLocks noChangeArrowheads="1"/>
        </xdr:cNvSpPr>
      </xdr:nvSpPr>
      <xdr:spPr bwMode="auto">
        <a:xfrm>
          <a:off x="2066925" y="14297025"/>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228600</xdr:colOff>
      <xdr:row>75</xdr:row>
      <xdr:rowOff>9525</xdr:rowOff>
    </xdr:from>
    <xdr:to>
      <xdr:col>5</xdr:col>
      <xdr:colOff>504825</xdr:colOff>
      <xdr:row>75</xdr:row>
      <xdr:rowOff>161925</xdr:rowOff>
    </xdr:to>
    <xdr:sp macro="" textlink="">
      <xdr:nvSpPr>
        <xdr:cNvPr id="164785" name="AutoShape 62">
          <a:extLst>
            <a:ext uri="{FF2B5EF4-FFF2-40B4-BE49-F238E27FC236}">
              <a16:creationId xmlns:a16="http://schemas.microsoft.com/office/drawing/2014/main" id="{00000000-0008-0000-0800-0000B1830200}"/>
            </a:ext>
          </a:extLst>
        </xdr:cNvPr>
        <xdr:cNvSpPr>
          <a:spLocks noChangeArrowheads="1"/>
        </xdr:cNvSpPr>
      </xdr:nvSpPr>
      <xdr:spPr bwMode="auto">
        <a:xfrm>
          <a:off x="2076450" y="1394460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219075</xdr:colOff>
      <xdr:row>77</xdr:row>
      <xdr:rowOff>9525</xdr:rowOff>
    </xdr:from>
    <xdr:to>
      <xdr:col>5</xdr:col>
      <xdr:colOff>495300</xdr:colOff>
      <xdr:row>77</xdr:row>
      <xdr:rowOff>161925</xdr:rowOff>
    </xdr:to>
    <xdr:sp macro="" textlink="">
      <xdr:nvSpPr>
        <xdr:cNvPr id="164786" name="AutoShape 13">
          <a:extLst>
            <a:ext uri="{FF2B5EF4-FFF2-40B4-BE49-F238E27FC236}">
              <a16:creationId xmlns:a16="http://schemas.microsoft.com/office/drawing/2014/main" id="{00000000-0008-0000-0800-0000B2830200}"/>
            </a:ext>
          </a:extLst>
        </xdr:cNvPr>
        <xdr:cNvSpPr>
          <a:spLocks noChangeArrowheads="1"/>
        </xdr:cNvSpPr>
      </xdr:nvSpPr>
      <xdr:spPr bwMode="auto">
        <a:xfrm>
          <a:off x="2066925" y="1428750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219075</xdr:colOff>
      <xdr:row>78</xdr:row>
      <xdr:rowOff>19050</xdr:rowOff>
    </xdr:from>
    <xdr:to>
      <xdr:col>5</xdr:col>
      <xdr:colOff>495300</xdr:colOff>
      <xdr:row>79</xdr:row>
      <xdr:rowOff>0</xdr:rowOff>
    </xdr:to>
    <xdr:sp macro="" textlink="">
      <xdr:nvSpPr>
        <xdr:cNvPr id="164787" name="AutoShape 14">
          <a:extLst>
            <a:ext uri="{FF2B5EF4-FFF2-40B4-BE49-F238E27FC236}">
              <a16:creationId xmlns:a16="http://schemas.microsoft.com/office/drawing/2014/main" id="{00000000-0008-0000-0800-0000B3830200}"/>
            </a:ext>
          </a:extLst>
        </xdr:cNvPr>
        <xdr:cNvSpPr>
          <a:spLocks noChangeArrowheads="1"/>
        </xdr:cNvSpPr>
      </xdr:nvSpPr>
      <xdr:spPr bwMode="auto">
        <a:xfrm>
          <a:off x="2066925" y="14468475"/>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228600</xdr:colOff>
      <xdr:row>76</xdr:row>
      <xdr:rowOff>9525</xdr:rowOff>
    </xdr:from>
    <xdr:to>
      <xdr:col>5</xdr:col>
      <xdr:colOff>504825</xdr:colOff>
      <xdr:row>76</xdr:row>
      <xdr:rowOff>161925</xdr:rowOff>
    </xdr:to>
    <xdr:sp macro="" textlink="">
      <xdr:nvSpPr>
        <xdr:cNvPr id="164788" name="AutoShape 84">
          <a:extLst>
            <a:ext uri="{FF2B5EF4-FFF2-40B4-BE49-F238E27FC236}">
              <a16:creationId xmlns:a16="http://schemas.microsoft.com/office/drawing/2014/main" id="{00000000-0008-0000-0800-0000B4830200}"/>
            </a:ext>
          </a:extLst>
        </xdr:cNvPr>
        <xdr:cNvSpPr>
          <a:spLocks noChangeArrowheads="1"/>
        </xdr:cNvSpPr>
      </xdr:nvSpPr>
      <xdr:spPr bwMode="auto">
        <a:xfrm>
          <a:off x="2076450" y="1411605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9</xdr:col>
      <xdr:colOff>196850</xdr:colOff>
      <xdr:row>200</xdr:row>
      <xdr:rowOff>19050</xdr:rowOff>
    </xdr:from>
    <xdr:to>
      <xdr:col>13</xdr:col>
      <xdr:colOff>412750</xdr:colOff>
      <xdr:row>218</xdr:row>
      <xdr:rowOff>146050</xdr:rowOff>
    </xdr:to>
    <xdr:sp macro="" textlink="">
      <xdr:nvSpPr>
        <xdr:cNvPr id="41" name="Text Box 1">
          <a:extLst>
            <a:ext uri="{FF2B5EF4-FFF2-40B4-BE49-F238E27FC236}">
              <a16:creationId xmlns:a16="http://schemas.microsoft.com/office/drawing/2014/main" id="{00000000-0008-0000-0800-000029000000}"/>
            </a:ext>
          </a:extLst>
        </xdr:cNvPr>
        <xdr:cNvSpPr txBox="1">
          <a:spLocks noChangeArrowheads="1"/>
        </xdr:cNvSpPr>
      </xdr:nvSpPr>
      <xdr:spPr bwMode="auto">
        <a:xfrm>
          <a:off x="4311650" y="40614600"/>
          <a:ext cx="2438400" cy="3124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ja-JP" altLang="ja-JP" sz="1000">
              <a:effectLst/>
              <a:latin typeface="+mn-lt"/>
              <a:ea typeface="+mn-ea"/>
              <a:cs typeface="+mn-cs"/>
            </a:rPr>
            <a:t>○例</a:t>
          </a:r>
          <a:r>
            <a:rPr lang="en-US" altLang="ja-JP" sz="1000">
              <a:effectLst/>
              <a:latin typeface="+mn-lt"/>
              <a:ea typeface="+mn-ea"/>
              <a:cs typeface="+mn-cs"/>
            </a:rPr>
            <a:t>︓</a:t>
          </a:r>
          <a:r>
            <a:rPr lang="ja-JP" altLang="ja-JP" sz="1000">
              <a:effectLst/>
              <a:latin typeface="+mn-lt"/>
              <a:ea typeface="+mn-ea"/>
              <a:cs typeface="+mn-cs"/>
            </a:rPr>
            <a:t>資材（資源）の種類</a:t>
          </a:r>
          <a:endParaRPr lang="ja-JP" altLang="ja-JP" sz="1000">
            <a:effectLst/>
          </a:endParaRPr>
        </a:p>
        <a:p>
          <a:r>
            <a:rPr lang="ja-JP" altLang="ja-JP" sz="1000">
              <a:effectLst/>
              <a:latin typeface="+mn-lt"/>
              <a:ea typeface="+mn-ea"/>
              <a:cs typeface="+mn-cs"/>
            </a:rPr>
            <a:t>（循環資源も同様）</a:t>
          </a:r>
          <a:endParaRPr lang="ja-JP" altLang="ja-JP" sz="1000">
            <a:effectLst/>
          </a:endParaRPr>
        </a:p>
        <a:p>
          <a:r>
            <a:rPr lang="ja-JP" altLang="ja-JP" sz="1000">
              <a:effectLst/>
              <a:latin typeface="+mn-lt"/>
              <a:ea typeface="+mn-ea"/>
              <a:cs typeface="+mn-cs"/>
            </a:rPr>
            <a:t>・生コンクリート</a:t>
          </a:r>
          <a:endParaRPr lang="ja-JP" altLang="ja-JP" sz="1000">
            <a:effectLst/>
          </a:endParaRPr>
        </a:p>
        <a:p>
          <a:r>
            <a:rPr lang="ja-JP" altLang="ja-JP" sz="1000">
              <a:effectLst/>
              <a:latin typeface="+mn-lt"/>
              <a:ea typeface="+mn-ea"/>
              <a:cs typeface="+mn-cs"/>
            </a:rPr>
            <a:t>・アスファルト・コンクリート</a:t>
          </a:r>
          <a:endParaRPr lang="ja-JP" altLang="ja-JP" sz="1000">
            <a:effectLst/>
          </a:endParaRPr>
        </a:p>
        <a:p>
          <a:r>
            <a:rPr lang="ja-JP" altLang="ja-JP" sz="1000">
              <a:effectLst/>
              <a:latin typeface="+mn-lt"/>
              <a:ea typeface="+mn-ea"/>
              <a:cs typeface="+mn-cs"/>
            </a:rPr>
            <a:t>・砕石</a:t>
          </a:r>
          <a:endParaRPr lang="ja-JP" altLang="ja-JP" sz="1000">
            <a:effectLst/>
          </a:endParaRPr>
        </a:p>
        <a:p>
          <a:r>
            <a:rPr lang="ja-JP" altLang="ja-JP" sz="1000">
              <a:effectLst/>
              <a:latin typeface="+mn-lt"/>
              <a:ea typeface="+mn-ea"/>
              <a:cs typeface="+mn-cs"/>
            </a:rPr>
            <a:t>・砂</a:t>
          </a:r>
          <a:endParaRPr lang="ja-JP" altLang="ja-JP" sz="1000">
            <a:effectLst/>
          </a:endParaRPr>
        </a:p>
        <a:p>
          <a:r>
            <a:rPr lang="ja-JP" altLang="ja-JP" sz="1000">
              <a:effectLst/>
              <a:latin typeface="+mn-lt"/>
              <a:ea typeface="+mn-ea"/>
              <a:cs typeface="+mn-cs"/>
            </a:rPr>
            <a:t>・土砂</a:t>
          </a:r>
          <a:endParaRPr lang="ja-JP" altLang="ja-JP" sz="1000">
            <a:effectLst/>
          </a:endParaRPr>
        </a:p>
        <a:p>
          <a:r>
            <a:rPr lang="ja-JP" altLang="ja-JP" sz="1000">
              <a:effectLst/>
              <a:latin typeface="+mn-lt"/>
              <a:ea typeface="+mn-ea"/>
              <a:cs typeface="+mn-cs"/>
            </a:rPr>
            <a:t>・木材</a:t>
          </a:r>
          <a:endParaRPr lang="ja-JP" altLang="ja-JP" sz="1000">
            <a:effectLst/>
          </a:endParaRPr>
        </a:p>
        <a:p>
          <a:r>
            <a:rPr lang="ja-JP" altLang="ja-JP" sz="1000">
              <a:effectLst/>
              <a:latin typeface="+mn-lt"/>
              <a:ea typeface="+mn-ea"/>
              <a:cs typeface="+mn-cs"/>
            </a:rPr>
            <a:t>・鋼材（鋼材⼆次製品含む）</a:t>
          </a:r>
          <a:endParaRPr lang="ja-JP" altLang="ja-JP" sz="1000">
            <a:effectLst/>
          </a:endParaRPr>
        </a:p>
        <a:p>
          <a:r>
            <a:rPr lang="ja-JP" altLang="ja-JP" sz="1000">
              <a:effectLst/>
              <a:latin typeface="+mn-lt"/>
              <a:ea typeface="+mn-ea"/>
              <a:cs typeface="+mn-cs"/>
            </a:rPr>
            <a:t>・乳剤</a:t>
          </a:r>
          <a:endParaRPr lang="ja-JP" altLang="ja-JP" sz="1000">
            <a:effectLst/>
          </a:endParaRPr>
        </a:p>
        <a:p>
          <a:r>
            <a:rPr lang="ja-JP" altLang="ja-JP" sz="1000">
              <a:effectLst/>
              <a:latin typeface="+mn-lt"/>
              <a:ea typeface="+mn-ea"/>
              <a:cs typeface="+mn-cs"/>
            </a:rPr>
            <a:t>・塗料</a:t>
          </a:r>
          <a:endParaRPr lang="ja-JP" altLang="ja-JP" sz="1000">
            <a:effectLst/>
          </a:endParaRPr>
        </a:p>
        <a:p>
          <a:r>
            <a:rPr lang="ja-JP" altLang="ja-JP" sz="1000">
              <a:effectLst/>
              <a:latin typeface="+mn-lt"/>
              <a:ea typeface="+mn-ea"/>
              <a:cs typeface="+mn-cs"/>
            </a:rPr>
            <a:t>・接着剤</a:t>
          </a:r>
          <a:endParaRPr lang="ja-JP" altLang="ja-JP" sz="1000">
            <a:effectLst/>
          </a:endParaRPr>
        </a:p>
        <a:p>
          <a:r>
            <a:rPr lang="ja-JP" altLang="ja-JP" sz="1000">
              <a:effectLst/>
              <a:latin typeface="+mn-lt"/>
              <a:ea typeface="+mn-ea"/>
              <a:cs typeface="+mn-cs"/>
            </a:rPr>
            <a:t>・紙（用紙も含まれる） 等</a:t>
          </a:r>
          <a:endParaRPr lang="ja-JP" altLang="ja-JP" sz="1000">
            <a:effectLst/>
          </a:endParaRPr>
        </a:p>
        <a:p>
          <a:r>
            <a:rPr lang="ja-JP" altLang="ja-JP" sz="1000">
              <a:effectLst/>
              <a:latin typeface="+mn-lt"/>
              <a:ea typeface="+mn-ea"/>
              <a:cs typeface="+mn-cs"/>
            </a:rPr>
            <a:t>○その他</a:t>
          </a:r>
          <a:endParaRPr lang="ja-JP" altLang="ja-JP" sz="1000">
            <a:effectLst/>
          </a:endParaRPr>
        </a:p>
        <a:p>
          <a:r>
            <a:rPr lang="ja-JP" altLang="ja-JP" sz="1000">
              <a:effectLst/>
              <a:latin typeface="+mn-lt"/>
              <a:ea typeface="+mn-ea"/>
              <a:cs typeface="+mn-cs"/>
            </a:rPr>
            <a:t>・重量で把握可能な、製品、</a:t>
          </a:r>
          <a:endParaRPr lang="ja-JP" altLang="ja-JP" sz="1000">
            <a:effectLst/>
          </a:endParaRPr>
        </a:p>
        <a:p>
          <a:r>
            <a:rPr lang="ja-JP" altLang="ja-JP" sz="1000">
              <a:effectLst/>
              <a:latin typeface="+mn-lt"/>
              <a:ea typeface="+mn-ea"/>
              <a:cs typeface="+mn-cs"/>
            </a:rPr>
            <a:t>コンクリート⼆次製品、</a:t>
          </a:r>
          <a:endParaRPr lang="ja-JP" altLang="ja-JP" sz="1000">
            <a:effectLst/>
          </a:endParaRPr>
        </a:p>
        <a:p>
          <a:r>
            <a:rPr lang="ja-JP" altLang="ja-JP" sz="1000">
              <a:effectLst/>
              <a:latin typeface="+mn-lt"/>
              <a:ea typeface="+mn-ea"/>
              <a:cs typeface="+mn-cs"/>
            </a:rPr>
            <a:t>半製品、商品 等</a:t>
          </a:r>
          <a:endParaRPr lang="ja-JP" altLang="ja-JP" sz="1000">
            <a:effectLst/>
          </a:endParaRPr>
        </a:p>
      </xdr:txBody>
    </xdr:sp>
    <xdr:clientData/>
  </xdr:twoCellAnchor>
  <xdr:twoCellAnchor>
    <xdr:from>
      <xdr:col>8</xdr:col>
      <xdr:colOff>330200</xdr:colOff>
      <xdr:row>8</xdr:row>
      <xdr:rowOff>133349</xdr:rowOff>
    </xdr:from>
    <xdr:to>
      <xdr:col>13</xdr:col>
      <xdr:colOff>409575</xdr:colOff>
      <xdr:row>12</xdr:row>
      <xdr:rowOff>19050</xdr:rowOff>
    </xdr:to>
    <xdr:sp macro="" textlink="">
      <xdr:nvSpPr>
        <xdr:cNvPr id="2" name="四角形: 角を丸くする 1">
          <a:extLst>
            <a:ext uri="{FF2B5EF4-FFF2-40B4-BE49-F238E27FC236}">
              <a16:creationId xmlns:a16="http://schemas.microsoft.com/office/drawing/2014/main" id="{DBFA8A44-D78B-4753-9827-6C2C638CD3EB}"/>
            </a:ext>
          </a:extLst>
        </xdr:cNvPr>
        <xdr:cNvSpPr/>
      </xdr:nvSpPr>
      <xdr:spPr>
        <a:xfrm>
          <a:off x="4140200" y="1523999"/>
          <a:ext cx="3194050" cy="514351"/>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このシートは２年目以降は使いません。</a:t>
          </a:r>
          <a:r>
            <a:rPr kumimoji="1" lang="en-US" altLang="ja-JP" sz="1100" b="0" cap="none" spc="0">
              <a:ln w="0"/>
              <a:solidFill>
                <a:schemeClr val="tx1"/>
              </a:solidFill>
              <a:effectLst>
                <a:outerShdw blurRad="38100" dist="19050" dir="2700000" algn="tl" rotWithShape="0">
                  <a:schemeClr val="dk1">
                    <a:alpha val="40000"/>
                  </a:schemeClr>
                </a:outerShdw>
              </a:effectLst>
            </a:rPr>
            <a:t>4</a:t>
          </a:r>
          <a:r>
            <a:rPr kumimoji="1" lang="ja-JP" altLang="en-US" sz="1100" b="0" cap="none" spc="0">
              <a:ln w="0"/>
              <a:solidFill>
                <a:schemeClr val="tx1"/>
              </a:solidFill>
              <a:effectLst>
                <a:outerShdw blurRad="38100" dist="19050" dir="2700000" algn="tl" rotWithShape="0">
                  <a:schemeClr val="dk1">
                    <a:alpha val="40000"/>
                  </a:schemeClr>
                </a:outerShdw>
              </a:effectLst>
            </a:rPr>
            <a:t>負荷のシートに集約します。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219075</xdr:colOff>
      <xdr:row>75</xdr:row>
      <xdr:rowOff>19050</xdr:rowOff>
    </xdr:from>
    <xdr:to>
      <xdr:col>8</xdr:col>
      <xdr:colOff>495300</xdr:colOff>
      <xdr:row>76</xdr:row>
      <xdr:rowOff>0</xdr:rowOff>
    </xdr:to>
    <xdr:sp macro="" textlink="">
      <xdr:nvSpPr>
        <xdr:cNvPr id="166607" name="AutoShape 7">
          <a:extLst>
            <a:ext uri="{FF2B5EF4-FFF2-40B4-BE49-F238E27FC236}">
              <a16:creationId xmlns:a16="http://schemas.microsoft.com/office/drawing/2014/main" id="{00000000-0008-0000-0900-0000CF8A0200}"/>
            </a:ext>
          </a:extLst>
        </xdr:cNvPr>
        <xdr:cNvSpPr>
          <a:spLocks noChangeArrowheads="1"/>
        </xdr:cNvSpPr>
      </xdr:nvSpPr>
      <xdr:spPr bwMode="auto">
        <a:xfrm>
          <a:off x="3962400" y="14639925"/>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8</xdr:col>
      <xdr:colOff>219075</xdr:colOff>
      <xdr:row>76</xdr:row>
      <xdr:rowOff>9525</xdr:rowOff>
    </xdr:from>
    <xdr:to>
      <xdr:col>8</xdr:col>
      <xdr:colOff>495300</xdr:colOff>
      <xdr:row>76</xdr:row>
      <xdr:rowOff>161925</xdr:rowOff>
    </xdr:to>
    <xdr:sp macro="" textlink="">
      <xdr:nvSpPr>
        <xdr:cNvPr id="166608" name="AutoShape 8">
          <a:extLst>
            <a:ext uri="{FF2B5EF4-FFF2-40B4-BE49-F238E27FC236}">
              <a16:creationId xmlns:a16="http://schemas.microsoft.com/office/drawing/2014/main" id="{00000000-0008-0000-0900-0000D08A0200}"/>
            </a:ext>
          </a:extLst>
        </xdr:cNvPr>
        <xdr:cNvSpPr>
          <a:spLocks noChangeArrowheads="1"/>
        </xdr:cNvSpPr>
      </xdr:nvSpPr>
      <xdr:spPr bwMode="auto">
        <a:xfrm>
          <a:off x="3962400" y="1480185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8</xdr:col>
      <xdr:colOff>228600</xdr:colOff>
      <xdr:row>77</xdr:row>
      <xdr:rowOff>9525</xdr:rowOff>
    </xdr:from>
    <xdr:to>
      <xdr:col>8</xdr:col>
      <xdr:colOff>504825</xdr:colOff>
      <xdr:row>77</xdr:row>
      <xdr:rowOff>161925</xdr:rowOff>
    </xdr:to>
    <xdr:sp macro="" textlink="">
      <xdr:nvSpPr>
        <xdr:cNvPr id="166609" name="AutoShape 9">
          <a:extLst>
            <a:ext uri="{FF2B5EF4-FFF2-40B4-BE49-F238E27FC236}">
              <a16:creationId xmlns:a16="http://schemas.microsoft.com/office/drawing/2014/main" id="{00000000-0008-0000-0900-0000D18A0200}"/>
            </a:ext>
          </a:extLst>
        </xdr:cNvPr>
        <xdr:cNvSpPr>
          <a:spLocks noChangeArrowheads="1"/>
        </xdr:cNvSpPr>
      </xdr:nvSpPr>
      <xdr:spPr bwMode="auto">
        <a:xfrm>
          <a:off x="3971925" y="1497330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8</xdr:col>
      <xdr:colOff>228600</xdr:colOff>
      <xdr:row>78</xdr:row>
      <xdr:rowOff>0</xdr:rowOff>
    </xdr:from>
    <xdr:to>
      <xdr:col>8</xdr:col>
      <xdr:colOff>504825</xdr:colOff>
      <xdr:row>78</xdr:row>
      <xdr:rowOff>0</xdr:rowOff>
    </xdr:to>
    <xdr:sp macro="" textlink="">
      <xdr:nvSpPr>
        <xdr:cNvPr id="166610" name="AutoShape 10">
          <a:extLst>
            <a:ext uri="{FF2B5EF4-FFF2-40B4-BE49-F238E27FC236}">
              <a16:creationId xmlns:a16="http://schemas.microsoft.com/office/drawing/2014/main" id="{00000000-0008-0000-0900-0000D28A0200}"/>
            </a:ext>
          </a:extLst>
        </xdr:cNvPr>
        <xdr:cNvSpPr>
          <a:spLocks noChangeArrowheads="1"/>
        </xdr:cNvSpPr>
      </xdr:nvSpPr>
      <xdr:spPr bwMode="auto">
        <a:xfrm>
          <a:off x="3971925" y="15135225"/>
          <a:ext cx="2762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8</xdr:col>
      <xdr:colOff>238125</xdr:colOff>
      <xdr:row>78</xdr:row>
      <xdr:rowOff>9525</xdr:rowOff>
    </xdr:from>
    <xdr:to>
      <xdr:col>8</xdr:col>
      <xdr:colOff>514350</xdr:colOff>
      <xdr:row>78</xdr:row>
      <xdr:rowOff>161925</xdr:rowOff>
    </xdr:to>
    <xdr:sp macro="" textlink="">
      <xdr:nvSpPr>
        <xdr:cNvPr id="166611" name="AutoShape 12">
          <a:extLst>
            <a:ext uri="{FF2B5EF4-FFF2-40B4-BE49-F238E27FC236}">
              <a16:creationId xmlns:a16="http://schemas.microsoft.com/office/drawing/2014/main" id="{00000000-0008-0000-0900-0000D38A0200}"/>
            </a:ext>
          </a:extLst>
        </xdr:cNvPr>
        <xdr:cNvSpPr>
          <a:spLocks noChangeArrowheads="1"/>
        </xdr:cNvSpPr>
      </xdr:nvSpPr>
      <xdr:spPr bwMode="auto">
        <a:xfrm>
          <a:off x="3981450" y="1514475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219075</xdr:colOff>
      <xdr:row>76</xdr:row>
      <xdr:rowOff>9525</xdr:rowOff>
    </xdr:from>
    <xdr:to>
      <xdr:col>5</xdr:col>
      <xdr:colOff>495300</xdr:colOff>
      <xdr:row>76</xdr:row>
      <xdr:rowOff>161925</xdr:rowOff>
    </xdr:to>
    <xdr:sp macro="" textlink="">
      <xdr:nvSpPr>
        <xdr:cNvPr id="166612" name="AutoShape 13">
          <a:extLst>
            <a:ext uri="{FF2B5EF4-FFF2-40B4-BE49-F238E27FC236}">
              <a16:creationId xmlns:a16="http://schemas.microsoft.com/office/drawing/2014/main" id="{00000000-0008-0000-0900-0000D48A0200}"/>
            </a:ext>
          </a:extLst>
        </xdr:cNvPr>
        <xdr:cNvSpPr>
          <a:spLocks noChangeArrowheads="1"/>
        </xdr:cNvSpPr>
      </xdr:nvSpPr>
      <xdr:spPr bwMode="auto">
        <a:xfrm>
          <a:off x="2066925" y="1480185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219075</xdr:colOff>
      <xdr:row>77</xdr:row>
      <xdr:rowOff>19050</xdr:rowOff>
    </xdr:from>
    <xdr:to>
      <xdr:col>5</xdr:col>
      <xdr:colOff>495300</xdr:colOff>
      <xdr:row>78</xdr:row>
      <xdr:rowOff>0</xdr:rowOff>
    </xdr:to>
    <xdr:sp macro="" textlink="">
      <xdr:nvSpPr>
        <xdr:cNvPr id="166613" name="AutoShape 14">
          <a:extLst>
            <a:ext uri="{FF2B5EF4-FFF2-40B4-BE49-F238E27FC236}">
              <a16:creationId xmlns:a16="http://schemas.microsoft.com/office/drawing/2014/main" id="{00000000-0008-0000-0900-0000D58A0200}"/>
            </a:ext>
          </a:extLst>
        </xdr:cNvPr>
        <xdr:cNvSpPr>
          <a:spLocks noChangeArrowheads="1"/>
        </xdr:cNvSpPr>
      </xdr:nvSpPr>
      <xdr:spPr bwMode="auto">
        <a:xfrm>
          <a:off x="2066925" y="14982825"/>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228600</xdr:colOff>
      <xdr:row>75</xdr:row>
      <xdr:rowOff>9525</xdr:rowOff>
    </xdr:from>
    <xdr:to>
      <xdr:col>5</xdr:col>
      <xdr:colOff>504825</xdr:colOff>
      <xdr:row>75</xdr:row>
      <xdr:rowOff>161925</xdr:rowOff>
    </xdr:to>
    <xdr:sp macro="" textlink="">
      <xdr:nvSpPr>
        <xdr:cNvPr id="166614" name="AutoShape 62">
          <a:extLst>
            <a:ext uri="{FF2B5EF4-FFF2-40B4-BE49-F238E27FC236}">
              <a16:creationId xmlns:a16="http://schemas.microsoft.com/office/drawing/2014/main" id="{00000000-0008-0000-0900-0000D68A0200}"/>
            </a:ext>
          </a:extLst>
        </xdr:cNvPr>
        <xdr:cNvSpPr>
          <a:spLocks noChangeArrowheads="1"/>
        </xdr:cNvSpPr>
      </xdr:nvSpPr>
      <xdr:spPr bwMode="auto">
        <a:xfrm>
          <a:off x="2076450" y="1463040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219075</xdr:colOff>
      <xdr:row>77</xdr:row>
      <xdr:rowOff>9525</xdr:rowOff>
    </xdr:from>
    <xdr:to>
      <xdr:col>5</xdr:col>
      <xdr:colOff>495300</xdr:colOff>
      <xdr:row>77</xdr:row>
      <xdr:rowOff>161925</xdr:rowOff>
    </xdr:to>
    <xdr:sp macro="" textlink="">
      <xdr:nvSpPr>
        <xdr:cNvPr id="166615" name="AutoShape 13">
          <a:extLst>
            <a:ext uri="{FF2B5EF4-FFF2-40B4-BE49-F238E27FC236}">
              <a16:creationId xmlns:a16="http://schemas.microsoft.com/office/drawing/2014/main" id="{00000000-0008-0000-0900-0000D78A0200}"/>
            </a:ext>
          </a:extLst>
        </xdr:cNvPr>
        <xdr:cNvSpPr>
          <a:spLocks noChangeArrowheads="1"/>
        </xdr:cNvSpPr>
      </xdr:nvSpPr>
      <xdr:spPr bwMode="auto">
        <a:xfrm>
          <a:off x="2066925" y="1497330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219075</xdr:colOff>
      <xdr:row>78</xdr:row>
      <xdr:rowOff>19050</xdr:rowOff>
    </xdr:from>
    <xdr:to>
      <xdr:col>5</xdr:col>
      <xdr:colOff>495300</xdr:colOff>
      <xdr:row>79</xdr:row>
      <xdr:rowOff>0</xdr:rowOff>
    </xdr:to>
    <xdr:sp macro="" textlink="">
      <xdr:nvSpPr>
        <xdr:cNvPr id="166616" name="AutoShape 14">
          <a:extLst>
            <a:ext uri="{FF2B5EF4-FFF2-40B4-BE49-F238E27FC236}">
              <a16:creationId xmlns:a16="http://schemas.microsoft.com/office/drawing/2014/main" id="{00000000-0008-0000-0900-0000D88A0200}"/>
            </a:ext>
          </a:extLst>
        </xdr:cNvPr>
        <xdr:cNvSpPr>
          <a:spLocks noChangeArrowheads="1"/>
        </xdr:cNvSpPr>
      </xdr:nvSpPr>
      <xdr:spPr bwMode="auto">
        <a:xfrm>
          <a:off x="2066925" y="15154275"/>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5</xdr:col>
      <xdr:colOff>228600</xdr:colOff>
      <xdr:row>76</xdr:row>
      <xdr:rowOff>9525</xdr:rowOff>
    </xdr:from>
    <xdr:to>
      <xdr:col>5</xdr:col>
      <xdr:colOff>504825</xdr:colOff>
      <xdr:row>76</xdr:row>
      <xdr:rowOff>161925</xdr:rowOff>
    </xdr:to>
    <xdr:sp macro="" textlink="">
      <xdr:nvSpPr>
        <xdr:cNvPr id="166617" name="AutoShape 84">
          <a:extLst>
            <a:ext uri="{FF2B5EF4-FFF2-40B4-BE49-F238E27FC236}">
              <a16:creationId xmlns:a16="http://schemas.microsoft.com/office/drawing/2014/main" id="{00000000-0008-0000-0900-0000D98A0200}"/>
            </a:ext>
          </a:extLst>
        </xdr:cNvPr>
        <xdr:cNvSpPr>
          <a:spLocks noChangeArrowheads="1"/>
        </xdr:cNvSpPr>
      </xdr:nvSpPr>
      <xdr:spPr bwMode="auto">
        <a:xfrm>
          <a:off x="2076450" y="14801850"/>
          <a:ext cx="276225" cy="152400"/>
        </a:xfrm>
        <a:prstGeom prst="rightArrow">
          <a:avLst>
            <a:gd name="adj1" fmla="val 50000"/>
            <a:gd name="adj2" fmla="val 45313"/>
          </a:avLst>
        </a:prstGeom>
        <a:solidFill>
          <a:srgbClr val="FFFFFF"/>
        </a:solidFill>
        <a:ln w="9525">
          <a:solidFill>
            <a:srgbClr val="000000"/>
          </a:solidFill>
          <a:miter lim="800000"/>
          <a:headEnd/>
          <a:tailEnd/>
        </a:ln>
      </xdr:spPr>
    </xdr:sp>
    <xdr:clientData/>
  </xdr:twoCellAnchor>
  <xdr:twoCellAnchor>
    <xdr:from>
      <xdr:col>9</xdr:col>
      <xdr:colOff>355600</xdr:colOff>
      <xdr:row>204</xdr:row>
      <xdr:rowOff>9525</xdr:rowOff>
    </xdr:from>
    <xdr:to>
      <xdr:col>13</xdr:col>
      <xdr:colOff>400050</xdr:colOff>
      <xdr:row>220</xdr:row>
      <xdr:rowOff>120651</xdr:rowOff>
    </xdr:to>
    <xdr:sp macro="" textlink="">
      <xdr:nvSpPr>
        <xdr:cNvPr id="48" name="Text Box 1">
          <a:extLst>
            <a:ext uri="{FF2B5EF4-FFF2-40B4-BE49-F238E27FC236}">
              <a16:creationId xmlns:a16="http://schemas.microsoft.com/office/drawing/2014/main" id="{00000000-0008-0000-0900-000030000000}"/>
            </a:ext>
          </a:extLst>
        </xdr:cNvPr>
        <xdr:cNvSpPr txBox="1">
          <a:spLocks noChangeArrowheads="1"/>
        </xdr:cNvSpPr>
      </xdr:nvSpPr>
      <xdr:spPr bwMode="auto">
        <a:xfrm>
          <a:off x="4413250" y="40230425"/>
          <a:ext cx="2203450" cy="27654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nSpc>
              <a:spcPts val="1200"/>
            </a:lnSpc>
          </a:pPr>
          <a:r>
            <a:rPr lang="ja-JP" altLang="en-US" sz="1000">
              <a:effectLst/>
              <a:latin typeface="+mn-lt"/>
              <a:ea typeface="+mn-ea"/>
              <a:cs typeface="+mn-cs"/>
            </a:rPr>
            <a:t>○例</a:t>
          </a:r>
          <a:r>
            <a:rPr lang="en-US" altLang="ja-JP" sz="1000">
              <a:effectLst/>
              <a:latin typeface="+mn-lt"/>
              <a:ea typeface="+mn-ea"/>
              <a:cs typeface="+mn-cs"/>
            </a:rPr>
            <a:t>︓</a:t>
          </a:r>
          <a:r>
            <a:rPr lang="ja-JP" altLang="en-US" sz="1000">
              <a:effectLst/>
              <a:latin typeface="+mn-lt"/>
              <a:ea typeface="+mn-ea"/>
              <a:cs typeface="+mn-cs"/>
            </a:rPr>
            <a:t>資材（資源）の種類</a:t>
          </a:r>
        </a:p>
        <a:p>
          <a:pPr>
            <a:lnSpc>
              <a:spcPts val="1200"/>
            </a:lnSpc>
          </a:pPr>
          <a:r>
            <a:rPr lang="ja-JP" altLang="en-US" sz="1000">
              <a:effectLst/>
              <a:latin typeface="+mn-lt"/>
              <a:ea typeface="+mn-ea"/>
              <a:cs typeface="+mn-cs"/>
            </a:rPr>
            <a:t>（循環資源も同様）</a:t>
          </a:r>
        </a:p>
        <a:p>
          <a:pPr>
            <a:lnSpc>
              <a:spcPts val="1200"/>
            </a:lnSpc>
          </a:pPr>
          <a:r>
            <a:rPr lang="ja-JP" altLang="en-US" sz="1000">
              <a:effectLst/>
              <a:latin typeface="+mn-lt"/>
              <a:ea typeface="+mn-ea"/>
              <a:cs typeface="+mn-cs"/>
            </a:rPr>
            <a:t>・生コンクリート</a:t>
          </a:r>
        </a:p>
        <a:p>
          <a:pPr>
            <a:lnSpc>
              <a:spcPts val="1200"/>
            </a:lnSpc>
          </a:pPr>
          <a:r>
            <a:rPr lang="ja-JP" altLang="en-US" sz="1000">
              <a:effectLst/>
              <a:latin typeface="+mn-lt"/>
              <a:ea typeface="+mn-ea"/>
              <a:cs typeface="+mn-cs"/>
            </a:rPr>
            <a:t>・アスファルト・コンクリート</a:t>
          </a:r>
        </a:p>
        <a:p>
          <a:pPr>
            <a:lnSpc>
              <a:spcPts val="1200"/>
            </a:lnSpc>
          </a:pPr>
          <a:r>
            <a:rPr lang="ja-JP" altLang="en-US" sz="1000">
              <a:effectLst/>
              <a:latin typeface="+mn-lt"/>
              <a:ea typeface="+mn-ea"/>
              <a:cs typeface="+mn-cs"/>
            </a:rPr>
            <a:t>・砕石</a:t>
          </a:r>
        </a:p>
        <a:p>
          <a:pPr>
            <a:lnSpc>
              <a:spcPts val="1200"/>
            </a:lnSpc>
          </a:pPr>
          <a:r>
            <a:rPr lang="ja-JP" altLang="en-US" sz="1000">
              <a:effectLst/>
              <a:latin typeface="+mn-lt"/>
              <a:ea typeface="+mn-ea"/>
              <a:cs typeface="+mn-cs"/>
            </a:rPr>
            <a:t>・砂</a:t>
          </a:r>
        </a:p>
        <a:p>
          <a:pPr>
            <a:lnSpc>
              <a:spcPts val="1200"/>
            </a:lnSpc>
          </a:pPr>
          <a:r>
            <a:rPr lang="ja-JP" altLang="en-US" sz="1000">
              <a:effectLst/>
              <a:latin typeface="+mn-lt"/>
              <a:ea typeface="+mn-ea"/>
              <a:cs typeface="+mn-cs"/>
            </a:rPr>
            <a:t>・土砂</a:t>
          </a:r>
        </a:p>
        <a:p>
          <a:pPr>
            <a:lnSpc>
              <a:spcPts val="1200"/>
            </a:lnSpc>
          </a:pPr>
          <a:r>
            <a:rPr lang="ja-JP" altLang="en-US" sz="1000">
              <a:effectLst/>
              <a:latin typeface="+mn-lt"/>
              <a:ea typeface="+mn-ea"/>
              <a:cs typeface="+mn-cs"/>
            </a:rPr>
            <a:t>・木材</a:t>
          </a:r>
        </a:p>
        <a:p>
          <a:pPr>
            <a:lnSpc>
              <a:spcPts val="1200"/>
            </a:lnSpc>
          </a:pPr>
          <a:r>
            <a:rPr lang="ja-JP" altLang="en-US" sz="1000">
              <a:effectLst/>
              <a:latin typeface="+mn-lt"/>
              <a:ea typeface="+mn-ea"/>
              <a:cs typeface="+mn-cs"/>
            </a:rPr>
            <a:t>・鋼材（鋼材⼆次製品含む）</a:t>
          </a:r>
        </a:p>
        <a:p>
          <a:pPr>
            <a:lnSpc>
              <a:spcPts val="1200"/>
            </a:lnSpc>
          </a:pPr>
          <a:r>
            <a:rPr lang="ja-JP" altLang="en-US" sz="1000">
              <a:effectLst/>
              <a:latin typeface="+mn-lt"/>
              <a:ea typeface="+mn-ea"/>
              <a:cs typeface="+mn-cs"/>
            </a:rPr>
            <a:t>・乳剤</a:t>
          </a:r>
        </a:p>
        <a:p>
          <a:pPr>
            <a:lnSpc>
              <a:spcPts val="1200"/>
            </a:lnSpc>
          </a:pPr>
          <a:r>
            <a:rPr lang="ja-JP" altLang="en-US" sz="1000">
              <a:effectLst/>
              <a:latin typeface="+mn-lt"/>
              <a:ea typeface="+mn-ea"/>
              <a:cs typeface="+mn-cs"/>
            </a:rPr>
            <a:t>・塗料</a:t>
          </a:r>
        </a:p>
        <a:p>
          <a:pPr>
            <a:lnSpc>
              <a:spcPts val="1200"/>
            </a:lnSpc>
          </a:pPr>
          <a:r>
            <a:rPr lang="ja-JP" altLang="en-US" sz="1000">
              <a:effectLst/>
              <a:latin typeface="+mn-lt"/>
              <a:ea typeface="+mn-ea"/>
              <a:cs typeface="+mn-cs"/>
            </a:rPr>
            <a:t>・接着剤</a:t>
          </a:r>
        </a:p>
        <a:p>
          <a:pPr>
            <a:lnSpc>
              <a:spcPts val="1200"/>
            </a:lnSpc>
          </a:pPr>
          <a:r>
            <a:rPr lang="ja-JP" altLang="en-US" sz="1000">
              <a:effectLst/>
              <a:latin typeface="+mn-lt"/>
              <a:ea typeface="+mn-ea"/>
              <a:cs typeface="+mn-cs"/>
            </a:rPr>
            <a:t>・紙（用紙も含まれる） 等</a:t>
          </a:r>
        </a:p>
        <a:p>
          <a:pPr>
            <a:lnSpc>
              <a:spcPts val="1200"/>
            </a:lnSpc>
          </a:pPr>
          <a:r>
            <a:rPr lang="ja-JP" altLang="en-US" sz="1000">
              <a:effectLst/>
              <a:latin typeface="+mn-lt"/>
              <a:ea typeface="+mn-ea"/>
              <a:cs typeface="+mn-cs"/>
            </a:rPr>
            <a:t>○その他</a:t>
          </a:r>
        </a:p>
        <a:p>
          <a:pPr>
            <a:lnSpc>
              <a:spcPts val="1200"/>
            </a:lnSpc>
          </a:pPr>
          <a:r>
            <a:rPr lang="ja-JP" altLang="en-US" sz="1000">
              <a:effectLst/>
              <a:latin typeface="+mn-lt"/>
              <a:ea typeface="+mn-ea"/>
              <a:cs typeface="+mn-cs"/>
            </a:rPr>
            <a:t>・重量で把握可能な、製品、</a:t>
          </a:r>
        </a:p>
        <a:p>
          <a:pPr>
            <a:lnSpc>
              <a:spcPts val="1200"/>
            </a:lnSpc>
          </a:pPr>
          <a:r>
            <a:rPr lang="ja-JP" altLang="en-US" sz="1000">
              <a:effectLst/>
              <a:latin typeface="+mn-lt"/>
              <a:ea typeface="+mn-ea"/>
              <a:cs typeface="+mn-cs"/>
            </a:rPr>
            <a:t>コンクリート⼆次製品、</a:t>
          </a:r>
        </a:p>
        <a:p>
          <a:pPr>
            <a:lnSpc>
              <a:spcPts val="1200"/>
            </a:lnSpc>
          </a:pPr>
          <a:r>
            <a:rPr lang="ja-JP" altLang="en-US" sz="1000">
              <a:effectLst/>
              <a:latin typeface="+mn-lt"/>
              <a:ea typeface="+mn-ea"/>
              <a:cs typeface="+mn-cs"/>
            </a:rPr>
            <a:t>半製品、商品 等</a:t>
          </a:r>
          <a:endParaRPr lang="ja-JP" altLang="ja-JP" sz="8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6629400</xdr:colOff>
      <xdr:row>2</xdr:row>
      <xdr:rowOff>133350</xdr:rowOff>
    </xdr:from>
    <xdr:to>
      <xdr:col>6</xdr:col>
      <xdr:colOff>411896</xdr:colOff>
      <xdr:row>8</xdr:row>
      <xdr:rowOff>284070</xdr:rowOff>
    </xdr:to>
    <xdr:sp macro="" textlink="">
      <xdr:nvSpPr>
        <xdr:cNvPr id="3" name="WordArt 1">
          <a:extLst>
            <a:ext uri="{FF2B5EF4-FFF2-40B4-BE49-F238E27FC236}">
              <a16:creationId xmlns:a16="http://schemas.microsoft.com/office/drawing/2014/main" id="{419B0638-9F91-4003-86E5-9D01CD052220}"/>
            </a:ext>
          </a:extLst>
        </xdr:cNvPr>
        <xdr:cNvSpPr>
          <a:spLocks noChangeArrowheads="1" noChangeShapeType="1" noTextEdit="1"/>
        </xdr:cNvSpPr>
      </xdr:nvSpPr>
      <xdr:spPr bwMode="auto">
        <a:xfrm>
          <a:off x="7096125" y="581025"/>
          <a:ext cx="3440846" cy="1550895"/>
        </a:xfrm>
        <a:prstGeom prst="rect">
          <a:avLst/>
        </a:prstGeom>
      </xdr:spPr>
      <xdr:txBody>
        <a:bodyPr vertOverflow="clip" wrap="none" lIns="91440" tIns="45720" rIns="91440" bIns="45720" fromWordArt="1" anchor="t">
          <a:prstTxWarp prst="textSlantUp">
            <a:avLst>
              <a:gd name="adj" fmla="val 48098"/>
            </a:avLst>
          </a:prstTxWarp>
        </a:bodyPr>
        <a:lstStyle/>
        <a:p>
          <a:pPr algn="ctr" rtl="0">
            <a:buNone/>
          </a:pPr>
          <a:r>
            <a:rPr lang="ja-JP" altLang="en-US" sz="3600" kern="10" cap="small" spc="0">
              <a:ln w="9525">
                <a:solidFill>
                  <a:srgbClr val="000000"/>
                </a:solidFill>
                <a:round/>
                <a:headEnd/>
                <a:tailEnd/>
              </a:ln>
              <a:solidFill>
                <a:srgbClr xmlns:mc="http://schemas.openxmlformats.org/markup-compatibility/2006" xmlns:a14="http://schemas.microsoft.com/office/drawing/2010/main" val="0000FF" mc:Ignorable="a14" a14:legacySpreadsheetColorIndex="12">
                  <a:alpha val="75999"/>
                </a:srgbClr>
              </a:solidFill>
              <a:latin typeface="ＭＳ Ｐゴシック"/>
              <a:ea typeface="ＭＳ Ｐゴシック"/>
            </a:rPr>
            <a:t>初回のみ提出資料</a:t>
          </a:r>
          <a:endParaRPr lang="en-US" altLang="ja-JP" sz="3600" kern="10" cap="small" spc="0">
            <a:ln w="9525">
              <a:solidFill>
                <a:srgbClr val="000000"/>
              </a:solidFill>
              <a:round/>
              <a:headEnd/>
              <a:tailEnd/>
            </a:ln>
            <a:solidFill>
              <a:srgbClr xmlns:mc="http://schemas.openxmlformats.org/markup-compatibility/2006" xmlns:a14="http://schemas.microsoft.com/office/drawing/2010/main" val="0000FF" mc:Ignorable="a14" a14:legacySpreadsheetColorIndex="12">
                <a:alpha val="75999"/>
              </a:srgbClr>
            </a:solidFill>
            <a:latin typeface="ＭＳ Ｐゴシック"/>
            <a:ea typeface="ＭＳ Ｐゴシック"/>
          </a:endParaRPr>
        </a:p>
        <a:p>
          <a:pPr algn="ctr" rtl="0">
            <a:buNone/>
          </a:pPr>
          <a:r>
            <a:rPr lang="ja-JP" altLang="en-US" sz="3600" kern="10" cap="small" spc="0">
              <a:ln w="9525">
                <a:solidFill>
                  <a:srgbClr val="000000"/>
                </a:solidFill>
                <a:round/>
                <a:headEnd/>
                <a:tailEnd/>
              </a:ln>
              <a:solidFill>
                <a:srgbClr xmlns:mc="http://schemas.openxmlformats.org/markup-compatibility/2006" xmlns:a14="http://schemas.microsoft.com/office/drawing/2010/main" val="0000FF" mc:Ignorable="a14" a14:legacySpreadsheetColorIndex="12">
                  <a:alpha val="75999"/>
                </a:srgbClr>
              </a:solidFill>
              <a:latin typeface="ＭＳ Ｐゴシック"/>
              <a:ea typeface="ＭＳ Ｐゴシック"/>
            </a:rPr>
            <a:t>その後はヒント集として活用する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762000</xdr:colOff>
      <xdr:row>1</xdr:row>
      <xdr:rowOff>123825</xdr:rowOff>
    </xdr:from>
    <xdr:to>
      <xdr:col>9</xdr:col>
      <xdr:colOff>400050</xdr:colOff>
      <xdr:row>5</xdr:row>
      <xdr:rowOff>238125</xdr:rowOff>
    </xdr:to>
    <xdr:sp macro="" textlink="">
      <xdr:nvSpPr>
        <xdr:cNvPr id="2" name="WordArt 1">
          <a:extLst>
            <a:ext uri="{FF2B5EF4-FFF2-40B4-BE49-F238E27FC236}">
              <a16:creationId xmlns:a16="http://schemas.microsoft.com/office/drawing/2014/main" id="{00000000-0008-0000-0B00-000002000000}"/>
            </a:ext>
          </a:extLst>
        </xdr:cNvPr>
        <xdr:cNvSpPr>
          <a:spLocks noChangeArrowheads="1" noChangeShapeType="1" noTextEdit="1"/>
        </xdr:cNvSpPr>
      </xdr:nvSpPr>
      <xdr:spPr bwMode="auto">
        <a:xfrm>
          <a:off x="7800975" y="295275"/>
          <a:ext cx="1704975" cy="1066800"/>
        </a:xfrm>
        <a:prstGeom prst="rect">
          <a:avLst/>
        </a:prstGeom>
      </xdr:spPr>
      <xdr:txBody>
        <a:bodyPr vertOverflow="clip" wrap="none" lIns="91440" tIns="45720" rIns="91440" bIns="45720" fromWordArt="1" anchor="t">
          <a:prstTxWarp prst="textSlantUp">
            <a:avLst>
              <a:gd name="adj" fmla="val 55556"/>
            </a:avLst>
          </a:prstTxWarp>
        </a:bodyPr>
        <a:lstStyle/>
        <a:p>
          <a:pPr algn="ctr" rtl="0">
            <a:buNone/>
          </a:pPr>
          <a:r>
            <a:rPr lang="ja-JP" altLang="en-US" sz="3600" kern="10" cap="small" spc="0">
              <a:ln w="9525">
                <a:solidFill>
                  <a:srgbClr val="000000"/>
                </a:solidFill>
                <a:round/>
                <a:headEnd/>
                <a:tailEnd/>
              </a:ln>
              <a:solidFill>
                <a:srgbClr xmlns:mc="http://schemas.openxmlformats.org/markup-compatibility/2006" xmlns:a14="http://schemas.microsoft.com/office/drawing/2010/main" val="0000FF" mc:Ignorable="a14" a14:legacySpreadsheetColorIndex="12">
                  <a:alpha val="75999"/>
                </a:srgbClr>
              </a:solidFill>
              <a:latin typeface="ＭＳ Ｐゴシック"/>
              <a:ea typeface="ＭＳ Ｐゴシック"/>
            </a:rPr>
            <a:t>サンプル</a:t>
          </a:r>
        </a:p>
      </xdr:txBody>
    </xdr:sp>
    <xdr:clientData/>
  </xdr:twoCellAnchor>
  <xdr:twoCellAnchor>
    <xdr:from>
      <xdr:col>0</xdr:col>
      <xdr:colOff>295275</xdr:colOff>
      <xdr:row>5</xdr:row>
      <xdr:rowOff>28575</xdr:rowOff>
    </xdr:from>
    <xdr:to>
      <xdr:col>1</xdr:col>
      <xdr:colOff>2238375</xdr:colOff>
      <xdr:row>6</xdr:row>
      <xdr:rowOff>38100</xdr:rowOff>
    </xdr:to>
    <xdr:sp macro="" textlink="">
      <xdr:nvSpPr>
        <xdr:cNvPr id="12" name="AutoShape 29">
          <a:extLst>
            <a:ext uri="{FF2B5EF4-FFF2-40B4-BE49-F238E27FC236}">
              <a16:creationId xmlns:a16="http://schemas.microsoft.com/office/drawing/2014/main" id="{00000000-0008-0000-0B00-00000C000000}"/>
            </a:ext>
          </a:extLst>
        </xdr:cNvPr>
        <xdr:cNvSpPr>
          <a:spLocks/>
        </xdr:cNvSpPr>
      </xdr:nvSpPr>
      <xdr:spPr bwMode="auto">
        <a:xfrm>
          <a:off x="295275" y="942975"/>
          <a:ext cx="2733675" cy="390525"/>
        </a:xfrm>
        <a:prstGeom prst="borderCallout1">
          <a:avLst>
            <a:gd name="adj1" fmla="val 29269"/>
            <a:gd name="adj2" fmla="val -2787"/>
            <a:gd name="adj3" fmla="val 1229269"/>
            <a:gd name="adj4" fmla="val -19861"/>
          </a:avLst>
        </a:prstGeom>
        <a:solidFill>
          <a:srgbClr val="FFFFB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不要な項目は行を非表示（高さを０に）にする</a:t>
          </a:r>
        </a:p>
        <a:p>
          <a:pPr algn="l" rtl="0">
            <a:lnSpc>
              <a:spcPts val="1300"/>
            </a:lnSpc>
            <a:defRPr sz="1000"/>
          </a:pPr>
          <a:r>
            <a:rPr lang="ja-JP" altLang="en-US" sz="1100" b="0" i="0" u="none" strike="noStrike" baseline="0">
              <a:solidFill>
                <a:srgbClr val="000000"/>
              </a:solidFill>
              <a:latin typeface="ＭＳ Ｐゴシック"/>
              <a:ea typeface="ＭＳ Ｐゴシック"/>
            </a:rPr>
            <a:t>不足の項目は追加する</a:t>
          </a:r>
        </a:p>
      </xdr:txBody>
    </xdr:sp>
    <xdr:clientData/>
  </xdr:twoCellAnchor>
  <xdr:twoCellAnchor editAs="oneCell">
    <xdr:from>
      <xdr:col>14</xdr:col>
      <xdr:colOff>0</xdr:colOff>
      <xdr:row>49</xdr:row>
      <xdr:rowOff>0</xdr:rowOff>
    </xdr:from>
    <xdr:to>
      <xdr:col>16</xdr:col>
      <xdr:colOff>133938</xdr:colOff>
      <xdr:row>51</xdr:row>
      <xdr:rowOff>282575</xdr:rowOff>
    </xdr:to>
    <xdr:pic>
      <xdr:nvPicPr>
        <xdr:cNvPr id="4" name="図 3">
          <a:extLst>
            <a:ext uri="{FF2B5EF4-FFF2-40B4-BE49-F238E27FC236}">
              <a16:creationId xmlns:a16="http://schemas.microsoft.com/office/drawing/2014/main" id="{7CB5E7B2-7CC7-46C1-AA39-2D15C2F6A88A}"/>
            </a:ext>
          </a:extLst>
        </xdr:cNvPr>
        <xdr:cNvPicPr>
          <a:picLocks noChangeAspect="1"/>
        </xdr:cNvPicPr>
      </xdr:nvPicPr>
      <xdr:blipFill>
        <a:blip xmlns:r="http://schemas.openxmlformats.org/officeDocument/2006/relationships" r:embed="rId1"/>
        <a:stretch>
          <a:fillRect/>
        </a:stretch>
      </xdr:blipFill>
      <xdr:spPr>
        <a:xfrm>
          <a:off x="11163300" y="15078075"/>
          <a:ext cx="1391238" cy="1111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u y" id="{02AD2959-42F4-4BCB-B9C9-E1F8DAEEC298}" userId="62d7b975e2963fac"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2" dT="2019-03-28T00:31:51.06" personId="{02AD2959-42F4-4BCB-B9C9-E1F8DAEEC298}" id="{F9FF5700-329C-411D-AF56-36F33E986613}">
    <text>プルダウンで選択</text>
  </threadedComment>
  <threadedComment ref="E17" dT="2019-03-28T00:31:51.06" personId="{02AD2959-42F4-4BCB-B9C9-E1F8DAEEC298}" id="{EEAD83D2-26A0-4316-B5C6-B8183B724116}">
    <text>プルダウンで選択</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6.bin"/><Relationship Id="rId5" Type="http://schemas.microsoft.com/office/2017/10/relationships/threadedComment" Target="../threadedComments/threadedComment1.xml"/><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a21.jp/" TargetMode="External"/><Relationship Id="rId7" Type="http://schemas.openxmlformats.org/officeDocument/2006/relationships/comments" Target="../comments1.xml"/><Relationship Id="rId2" Type="http://schemas.openxmlformats.org/officeDocument/2006/relationships/hyperlink" Target="http://www.env.go.jp/policy/sdgs/guides/SDGsguide-siryo_ver2.pdf" TargetMode="External"/><Relationship Id="rId1" Type="http://schemas.openxmlformats.org/officeDocument/2006/relationships/hyperlink" Target="http://www.ea21-plaza.org/"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21.bin"/><Relationship Id="rId4" Type="http://schemas.openxmlformats.org/officeDocument/2006/relationships/comments" Target="../comments1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24.bin"/><Relationship Id="rId4" Type="http://schemas.openxmlformats.org/officeDocument/2006/relationships/comments" Target="../comments18.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www.unic.or.jp/activities/economic_social_development/sustainable_development/2030agenda/sdgs_logo/" TargetMode="External"/><Relationship Id="rId2" Type="http://schemas.openxmlformats.org/officeDocument/2006/relationships/hyperlink" Target="https://sdgs-support.or.jp/journal/animedewakaru_logo/" TargetMode="External"/><Relationship Id="rId1" Type="http://schemas.openxmlformats.org/officeDocument/2006/relationships/hyperlink" Target="https://sdgs-support.or.jp/journal/official_logo/" TargetMode="External"/><Relationship Id="rId5" Type="http://schemas.openxmlformats.org/officeDocument/2006/relationships/drawing" Target="../drawings/drawing20.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a21.jp/starter/flow/"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www.prtr.nite.go.jp/prtr/prmate.html" TargetMode="External"/><Relationship Id="rId7" Type="http://schemas.openxmlformats.org/officeDocument/2006/relationships/vmlDrawing" Target="../drawings/vmlDrawing5.vml"/><Relationship Id="rId2" Type="http://schemas.openxmlformats.org/officeDocument/2006/relationships/hyperlink" Target="http://www.prtr.nite.go.jp/prtr/prmate.html" TargetMode="External"/><Relationship Id="rId1" Type="http://schemas.openxmlformats.org/officeDocument/2006/relationships/hyperlink" Target="http://www.prtr.nite.go.jp/prtr/prmate.html" TargetMode="External"/><Relationship Id="rId6" Type="http://schemas.openxmlformats.org/officeDocument/2006/relationships/printerSettings" Target="../printerSettings/printerSettings7.bin"/><Relationship Id="rId5" Type="http://schemas.openxmlformats.org/officeDocument/2006/relationships/hyperlink" Target="https://policies.env.go.jp/earth/ghg-santeikohyo/calc.html" TargetMode="External"/><Relationship Id="rId4" Type="http://schemas.openxmlformats.org/officeDocument/2006/relationships/hyperlink" Target="https://www.nite.go.jp/chem/prtr/prmate.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0579-B952-40AC-A43E-30DA809A6C12}">
  <sheetPr codeName="Sheet10"/>
  <dimension ref="A1:L80"/>
  <sheetViews>
    <sheetView zoomScaleNormal="100" workbookViewId="0">
      <selection activeCell="F33" sqref="F33"/>
    </sheetView>
  </sheetViews>
  <sheetFormatPr defaultColWidth="8.875" defaultRowHeight="13.5"/>
  <cols>
    <col min="1" max="1" width="4.125" customWidth="1"/>
    <col min="2" max="2" width="11.125" customWidth="1"/>
    <col min="3" max="3" width="4.25" customWidth="1"/>
    <col min="4" max="4" width="13.375" customWidth="1"/>
    <col min="5" max="5" width="4.5" customWidth="1"/>
    <col min="6" max="6" width="10.75" customWidth="1"/>
    <col min="7" max="7" width="4.25" customWidth="1"/>
    <col min="8" max="8" width="11.75" customWidth="1"/>
  </cols>
  <sheetData>
    <row r="1" spans="1:12" ht="14.25">
      <c r="A1" s="1299" t="s">
        <v>1893</v>
      </c>
      <c r="B1" s="1299"/>
    </row>
    <row r="2" spans="1:12">
      <c r="B2" s="3160" t="s">
        <v>1894</v>
      </c>
      <c r="C2" s="3161"/>
      <c r="D2" s="3161"/>
      <c r="E2" s="3161"/>
      <c r="F2" s="3161"/>
      <c r="G2" s="3161"/>
      <c r="H2" s="3161"/>
      <c r="I2" s="3161"/>
      <c r="J2" s="3161"/>
      <c r="K2" s="3161"/>
      <c r="L2" s="3161"/>
    </row>
    <row r="3" spans="1:12">
      <c r="B3" s="3160" t="s">
        <v>1895</v>
      </c>
      <c r="C3" s="3160"/>
      <c r="D3" s="3160"/>
      <c r="E3" s="3160"/>
      <c r="F3" s="3160"/>
      <c r="G3" s="3160"/>
      <c r="H3" s="3160"/>
      <c r="I3" s="3160"/>
      <c r="J3" s="3160"/>
      <c r="K3" s="3160"/>
      <c r="L3" s="3160"/>
    </row>
    <row r="4" spans="1:12">
      <c r="B4" s="3160"/>
      <c r="C4" s="3160"/>
      <c r="D4" s="3160"/>
      <c r="E4" s="3160"/>
      <c r="F4" s="3160"/>
      <c r="G4" s="3160"/>
      <c r="H4" s="3160"/>
      <c r="I4" s="3160"/>
      <c r="J4" s="3160"/>
      <c r="K4" s="3160"/>
      <c r="L4" s="3160"/>
    </row>
    <row r="5" spans="1:12">
      <c r="B5" s="3160" t="s">
        <v>1896</v>
      </c>
      <c r="C5" s="3160"/>
      <c r="D5" s="3160"/>
      <c r="E5" s="3160"/>
      <c r="F5" s="3160"/>
      <c r="G5" s="3160"/>
      <c r="H5" s="3160"/>
      <c r="I5" s="3160"/>
      <c r="J5" s="3160"/>
      <c r="K5" s="3160"/>
      <c r="L5" s="3160"/>
    </row>
    <row r="6" spans="1:12">
      <c r="B6" s="3160"/>
      <c r="C6" s="3160"/>
      <c r="D6" s="3160"/>
      <c r="E6" s="3160"/>
      <c r="F6" s="3160"/>
      <c r="G6" s="3160"/>
      <c r="H6" s="3160"/>
      <c r="I6" s="3160"/>
      <c r="J6" s="3160"/>
      <c r="K6" s="3160"/>
      <c r="L6" s="3160"/>
    </row>
    <row r="7" spans="1:12" ht="14.25">
      <c r="A7" s="1299" t="s">
        <v>1897</v>
      </c>
      <c r="B7" s="1932"/>
      <c r="C7" s="1932"/>
      <c r="D7" s="1932"/>
      <c r="E7" s="1932"/>
      <c r="F7" s="1932"/>
      <c r="G7" s="1932"/>
      <c r="H7" s="1932"/>
      <c r="I7" s="1932"/>
      <c r="J7" s="1932"/>
      <c r="K7" s="1932"/>
      <c r="L7" s="1932"/>
    </row>
    <row r="8" spans="1:12">
      <c r="B8" s="3160" t="s">
        <v>1898</v>
      </c>
      <c r="C8" s="3160"/>
      <c r="D8" s="3160"/>
      <c r="E8" s="3160"/>
      <c r="F8" s="3160"/>
      <c r="G8" s="3160"/>
      <c r="H8" s="3160"/>
      <c r="I8" s="3160"/>
      <c r="J8" s="3160"/>
      <c r="K8" s="3160"/>
      <c r="L8" s="3160"/>
    </row>
    <row r="9" spans="1:12">
      <c r="B9" s="3160"/>
      <c r="C9" s="3160"/>
      <c r="D9" s="3160"/>
      <c r="E9" s="3160"/>
      <c r="F9" s="3160"/>
      <c r="G9" s="3160"/>
      <c r="H9" s="3160"/>
      <c r="I9" s="3160"/>
      <c r="J9" s="3160"/>
      <c r="K9" s="3160"/>
      <c r="L9" s="3160"/>
    </row>
    <row r="10" spans="1:12" ht="14.25">
      <c r="A10" s="1299" t="s">
        <v>1899</v>
      </c>
      <c r="B10" s="1932"/>
      <c r="C10" s="1932"/>
      <c r="D10" s="1932"/>
      <c r="E10" s="1932"/>
      <c r="F10" s="1932"/>
      <c r="G10" s="1932"/>
      <c r="H10" s="1932"/>
      <c r="I10" s="1932"/>
      <c r="J10" s="1932"/>
      <c r="K10" s="1932"/>
      <c r="L10" s="1932"/>
    </row>
    <row r="11" spans="1:12">
      <c r="B11" s="3160" t="s">
        <v>1900</v>
      </c>
      <c r="C11" s="3160"/>
      <c r="D11" s="3160"/>
      <c r="E11" s="3160"/>
      <c r="F11" s="3160"/>
      <c r="G11" s="3160"/>
      <c r="H11" s="3160"/>
      <c r="I11" s="3160"/>
      <c r="J11" s="3160"/>
      <c r="K11" s="3160"/>
      <c r="L11" s="3160"/>
    </row>
    <row r="12" spans="1:12">
      <c r="B12" s="3160"/>
      <c r="C12" s="3160"/>
      <c r="D12" s="3160"/>
      <c r="E12" s="3160"/>
      <c r="F12" s="3160"/>
      <c r="G12" s="3160"/>
      <c r="H12" s="3160"/>
      <c r="I12" s="3160"/>
      <c r="J12" s="3160"/>
      <c r="K12" s="3160"/>
      <c r="L12" s="3160"/>
    </row>
    <row r="13" spans="1:12">
      <c r="B13" s="3160"/>
      <c r="C13" s="3160"/>
      <c r="D13" s="3160"/>
      <c r="E13" s="3160"/>
      <c r="F13" s="3160"/>
      <c r="G13" s="3160"/>
      <c r="H13" s="3160"/>
      <c r="I13" s="3160"/>
      <c r="J13" s="3160"/>
      <c r="K13" s="3160"/>
      <c r="L13" s="3160"/>
    </row>
    <row r="14" spans="1:12" ht="14.25">
      <c r="A14" s="1299" t="s">
        <v>1901</v>
      </c>
      <c r="B14" s="1933"/>
      <c r="C14" s="1933"/>
      <c r="D14" s="1933"/>
      <c r="E14" s="1933"/>
      <c r="F14" s="1933"/>
      <c r="G14" s="1933"/>
      <c r="H14" s="1933"/>
      <c r="I14" s="1933" t="s">
        <v>1902</v>
      </c>
      <c r="J14" s="1933"/>
      <c r="K14" s="1933"/>
      <c r="L14" s="1933"/>
    </row>
    <row r="15" spans="1:12">
      <c r="B15" s="1933" t="s">
        <v>1903</v>
      </c>
      <c r="C15" s="1933"/>
      <c r="D15" s="1933"/>
      <c r="E15" s="1933"/>
      <c r="F15" s="1933"/>
      <c r="G15" s="1933"/>
      <c r="H15" s="1933"/>
      <c r="I15" s="1933" t="s">
        <v>1904</v>
      </c>
      <c r="J15" s="1933"/>
      <c r="K15" s="1933"/>
      <c r="L15" s="1933"/>
    </row>
    <row r="16" spans="1:12">
      <c r="B16" s="1933" t="s">
        <v>1905</v>
      </c>
      <c r="C16" s="1933"/>
      <c r="D16" s="1933"/>
      <c r="E16" s="1933"/>
      <c r="F16" s="1933"/>
      <c r="G16" s="1933"/>
      <c r="H16" s="1933"/>
      <c r="I16" s="1933"/>
      <c r="J16" s="1933"/>
      <c r="K16" s="1933"/>
      <c r="L16" s="1933"/>
    </row>
    <row r="17" spans="1:2" ht="14.25">
      <c r="A17" s="1299" t="s">
        <v>1906</v>
      </c>
    </row>
    <row r="18" spans="1:2">
      <c r="A18" s="39" t="s">
        <v>983</v>
      </c>
      <c r="B18" t="s">
        <v>1907</v>
      </c>
    </row>
    <row r="19" spans="1:2">
      <c r="A19" s="39" t="s">
        <v>984</v>
      </c>
      <c r="B19" t="s">
        <v>1908</v>
      </c>
    </row>
    <row r="20" spans="1:2" ht="14.25">
      <c r="A20" s="1299" t="s">
        <v>1909</v>
      </c>
    </row>
    <row r="21" spans="1:2">
      <c r="A21" s="39" t="s">
        <v>983</v>
      </c>
      <c r="B21" t="s">
        <v>1910</v>
      </c>
    </row>
    <row r="22" spans="1:2">
      <c r="A22" s="39" t="s">
        <v>984</v>
      </c>
      <c r="B22" t="s">
        <v>1911</v>
      </c>
    </row>
    <row r="23" spans="1:2">
      <c r="A23" s="39" t="s">
        <v>986</v>
      </c>
      <c r="B23" t="s">
        <v>1912</v>
      </c>
    </row>
    <row r="24" spans="1:2">
      <c r="A24" s="39" t="s">
        <v>1614</v>
      </c>
      <c r="B24" t="s">
        <v>1913</v>
      </c>
    </row>
    <row r="25" spans="1:2" ht="14.25">
      <c r="A25" s="1299" t="s">
        <v>1914</v>
      </c>
    </row>
    <row r="26" spans="1:2">
      <c r="A26" s="39" t="s">
        <v>983</v>
      </c>
      <c r="B26" t="s">
        <v>1915</v>
      </c>
    </row>
    <row r="27" spans="1:2">
      <c r="A27" s="39"/>
      <c r="B27" t="s">
        <v>1916</v>
      </c>
    </row>
    <row r="28" spans="1:2">
      <c r="A28" s="39" t="s">
        <v>984</v>
      </c>
      <c r="B28" t="s">
        <v>1917</v>
      </c>
    </row>
    <row r="29" spans="1:2">
      <c r="A29" s="39" t="s">
        <v>986</v>
      </c>
      <c r="B29" t="s">
        <v>3231</v>
      </c>
    </row>
    <row r="30" spans="1:2">
      <c r="A30" s="39"/>
      <c r="B30" t="s">
        <v>3232</v>
      </c>
    </row>
    <row r="31" spans="1:2">
      <c r="A31" s="39" t="s">
        <v>988</v>
      </c>
      <c r="B31" t="s">
        <v>1918</v>
      </c>
    </row>
    <row r="32" spans="1:2">
      <c r="A32" s="39" t="s">
        <v>976</v>
      </c>
      <c r="B32" t="s">
        <v>1919</v>
      </c>
    </row>
    <row r="33" spans="1:2">
      <c r="A33" s="39" t="s">
        <v>978</v>
      </c>
      <c r="B33" t="s">
        <v>1920</v>
      </c>
    </row>
    <row r="34" spans="1:2">
      <c r="A34" s="39" t="s">
        <v>980</v>
      </c>
      <c r="B34" t="s">
        <v>1921</v>
      </c>
    </row>
    <row r="35" spans="1:2">
      <c r="A35" s="39" t="s">
        <v>981</v>
      </c>
      <c r="B35" t="s">
        <v>1922</v>
      </c>
    </row>
    <row r="36" spans="1:2">
      <c r="A36" s="39" t="s">
        <v>1923</v>
      </c>
      <c r="B36" t="s">
        <v>1924</v>
      </c>
    </row>
    <row r="37" spans="1:2" ht="14.25">
      <c r="A37" s="1299" t="s">
        <v>1925</v>
      </c>
    </row>
    <row r="38" spans="1:2">
      <c r="A38" s="39" t="s">
        <v>983</v>
      </c>
      <c r="B38" t="s">
        <v>1926</v>
      </c>
    </row>
    <row r="39" spans="1:2">
      <c r="A39" s="39" t="s">
        <v>984</v>
      </c>
      <c r="B39" t="s">
        <v>1927</v>
      </c>
    </row>
    <row r="40" spans="1:2">
      <c r="A40" s="39" t="s">
        <v>986</v>
      </c>
      <c r="B40" t="s">
        <v>1928</v>
      </c>
    </row>
    <row r="41" spans="1:2">
      <c r="A41" s="39" t="s">
        <v>988</v>
      </c>
      <c r="B41" t="s">
        <v>1929</v>
      </c>
    </row>
    <row r="42" spans="1:2" ht="14.25">
      <c r="A42" s="1299" t="s">
        <v>3249</v>
      </c>
    </row>
    <row r="43" spans="1:2">
      <c r="A43" s="39" t="s">
        <v>983</v>
      </c>
      <c r="B43" t="s">
        <v>3250</v>
      </c>
    </row>
    <row r="44" spans="1:2">
      <c r="A44" s="39" t="s">
        <v>984</v>
      </c>
      <c r="B44" t="s">
        <v>3251</v>
      </c>
    </row>
    <row r="45" spans="1:2" ht="14.25">
      <c r="A45" s="1299" t="s">
        <v>1930</v>
      </c>
    </row>
    <row r="46" spans="1:2" ht="12.75" customHeight="1">
      <c r="A46" s="39" t="s">
        <v>983</v>
      </c>
      <c r="B46" t="s">
        <v>1931</v>
      </c>
    </row>
    <row r="47" spans="1:2">
      <c r="A47" s="39" t="s">
        <v>984</v>
      </c>
      <c r="B47" t="s">
        <v>1932</v>
      </c>
    </row>
    <row r="48" spans="1:2">
      <c r="A48" s="39" t="s">
        <v>986</v>
      </c>
      <c r="B48" t="s">
        <v>1933</v>
      </c>
    </row>
    <row r="50" spans="1:8" ht="14.25">
      <c r="A50" s="1299" t="s">
        <v>1934</v>
      </c>
    </row>
    <row r="52" spans="1:8" ht="27">
      <c r="B52" s="1934" t="s">
        <v>1229</v>
      </c>
      <c r="D52" s="1935" t="s">
        <v>2595</v>
      </c>
      <c r="F52" s="1935" t="s">
        <v>1935</v>
      </c>
      <c r="H52" s="1935" t="s">
        <v>1936</v>
      </c>
    </row>
    <row r="53" spans="1:8" ht="34.9" customHeight="1">
      <c r="B53" s="1794" t="s">
        <v>1937</v>
      </c>
      <c r="C53" s="182"/>
      <c r="D53" s="1794" t="s">
        <v>1938</v>
      </c>
    </row>
    <row r="54" spans="1:8">
      <c r="B54" s="798" t="s">
        <v>1939</v>
      </c>
      <c r="D54" s="40" t="s">
        <v>1940</v>
      </c>
    </row>
    <row r="55" spans="1:8">
      <c r="B55" s="5"/>
    </row>
    <row r="56" spans="1:8">
      <c r="B56" s="798" t="s">
        <v>250</v>
      </c>
      <c r="D56" s="798" t="s">
        <v>250</v>
      </c>
      <c r="E56" s="5"/>
      <c r="F56" s="5"/>
      <c r="G56" s="5"/>
      <c r="H56" s="5"/>
    </row>
    <row r="57" spans="1:8">
      <c r="B57" s="5"/>
      <c r="D57" s="5"/>
      <c r="E57" s="5"/>
      <c r="F57" s="798" t="s">
        <v>250</v>
      </c>
      <c r="G57" s="5"/>
      <c r="H57" s="798" t="s">
        <v>250</v>
      </c>
    </row>
    <row r="58" spans="1:8">
      <c r="B58" s="798" t="s">
        <v>998</v>
      </c>
      <c r="D58" s="798" t="s">
        <v>998</v>
      </c>
      <c r="E58" s="5"/>
      <c r="F58" s="5"/>
      <c r="G58" s="5"/>
      <c r="H58" s="5"/>
    </row>
    <row r="59" spans="1:8">
      <c r="B59" s="5"/>
      <c r="D59" s="5"/>
      <c r="E59" s="5"/>
      <c r="F59" s="798" t="s">
        <v>998</v>
      </c>
      <c r="G59" s="5"/>
      <c r="H59" s="798" t="s">
        <v>998</v>
      </c>
    </row>
    <row r="60" spans="1:8">
      <c r="B60" s="798" t="s">
        <v>1002</v>
      </c>
      <c r="D60" s="798" t="s">
        <v>1002</v>
      </c>
      <c r="E60" s="5"/>
      <c r="F60" s="5"/>
      <c r="G60" s="5"/>
      <c r="H60" s="5"/>
    </row>
    <row r="61" spans="1:8">
      <c r="B61" s="5"/>
      <c r="D61" s="5"/>
      <c r="E61" s="5"/>
      <c r="F61" s="798" t="s">
        <v>1002</v>
      </c>
      <c r="G61" s="5"/>
      <c r="H61" s="798" t="s">
        <v>1002</v>
      </c>
    </row>
    <row r="62" spans="1:8">
      <c r="B62" s="798" t="s">
        <v>1186</v>
      </c>
      <c r="D62" s="798" t="s">
        <v>1186</v>
      </c>
      <c r="E62" s="5"/>
      <c r="F62" s="5"/>
      <c r="G62" s="5"/>
      <c r="H62" s="5"/>
    </row>
    <row r="63" spans="1:8">
      <c r="B63" s="5"/>
      <c r="D63" s="5"/>
      <c r="E63" s="5"/>
      <c r="F63" s="798" t="s">
        <v>1186</v>
      </c>
      <c r="G63" s="5"/>
      <c r="H63" s="798" t="s">
        <v>1186</v>
      </c>
    </row>
    <row r="64" spans="1:8">
      <c r="B64" s="798" t="s">
        <v>1281</v>
      </c>
      <c r="D64" s="798" t="s">
        <v>1281</v>
      </c>
      <c r="E64" s="5"/>
      <c r="F64" s="5"/>
      <c r="G64" s="5"/>
      <c r="H64" s="5"/>
    </row>
    <row r="65" spans="2:8">
      <c r="B65" s="5"/>
      <c r="D65" s="5"/>
      <c r="E65" s="5"/>
      <c r="F65" s="798" t="s">
        <v>1281</v>
      </c>
      <c r="G65" s="5"/>
      <c r="H65" s="798" t="s">
        <v>1281</v>
      </c>
    </row>
    <row r="66" spans="2:8">
      <c r="B66" s="798" t="s">
        <v>457</v>
      </c>
      <c r="D66" s="798" t="s">
        <v>457</v>
      </c>
      <c r="E66" s="5"/>
      <c r="F66" s="5"/>
      <c r="G66" s="5"/>
      <c r="H66" s="5"/>
    </row>
    <row r="67" spans="2:8">
      <c r="B67" s="5"/>
      <c r="D67" s="5"/>
      <c r="E67" s="5"/>
      <c r="F67" s="798" t="s">
        <v>457</v>
      </c>
      <c r="G67" s="5"/>
      <c r="H67" s="798" t="s">
        <v>457</v>
      </c>
    </row>
    <row r="68" spans="2:8">
      <c r="B68" s="798" t="s">
        <v>1941</v>
      </c>
      <c r="D68" s="798" t="s">
        <v>1941</v>
      </c>
      <c r="E68" s="5"/>
      <c r="F68" s="5"/>
      <c r="G68" s="5"/>
      <c r="H68" s="5"/>
    </row>
    <row r="69" spans="2:8">
      <c r="B69" s="5"/>
      <c r="D69" s="5"/>
      <c r="E69" s="5"/>
      <c r="F69" s="798" t="s">
        <v>1941</v>
      </c>
      <c r="G69" s="5"/>
      <c r="H69" s="798" t="s">
        <v>1941</v>
      </c>
    </row>
    <row r="70" spans="2:8">
      <c r="B70" s="798" t="s">
        <v>1942</v>
      </c>
      <c r="D70" s="43" t="s">
        <v>1942</v>
      </c>
    </row>
    <row r="71" spans="2:8" ht="21.6" customHeight="1"/>
    <row r="72" spans="2:8" ht="27">
      <c r="D72" s="1936" t="s">
        <v>1943</v>
      </c>
      <c r="H72" s="1936" t="s">
        <v>1943</v>
      </c>
    </row>
    <row r="73" spans="2:8">
      <c r="D73" s="1937"/>
      <c r="H73" s="1937"/>
    </row>
    <row r="74" spans="2:8" ht="27">
      <c r="D74" s="1936" t="s">
        <v>1944</v>
      </c>
      <c r="H74" s="1936" t="s">
        <v>1944</v>
      </c>
    </row>
    <row r="75" spans="2:8">
      <c r="D75" s="1937"/>
      <c r="H75" s="1937"/>
    </row>
    <row r="76" spans="2:8" ht="27">
      <c r="D76" s="1936" t="s">
        <v>1945</v>
      </c>
      <c r="H76" s="1936" t="s">
        <v>1945</v>
      </c>
    </row>
    <row r="78" spans="2:8">
      <c r="D78" s="43" t="s">
        <v>459</v>
      </c>
      <c r="H78" s="43" t="s">
        <v>459</v>
      </c>
    </row>
    <row r="80" spans="2:8" ht="27">
      <c r="D80" s="2530" t="s">
        <v>670</v>
      </c>
      <c r="F80" s="43" t="s">
        <v>1946</v>
      </c>
      <c r="H80" s="1937" t="s">
        <v>1947</v>
      </c>
    </row>
  </sheetData>
  <mergeCells count="5">
    <mergeCell ref="B2:L2"/>
    <mergeCell ref="B3:L4"/>
    <mergeCell ref="B5:L6"/>
    <mergeCell ref="B8:L9"/>
    <mergeCell ref="B11:L13"/>
  </mergeCells>
  <phoneticPr fontId="15"/>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F1FA-AFD9-469C-A68F-3639E8F8FA50}">
  <sheetPr codeName="Sheet21"/>
  <dimension ref="A1:R363"/>
  <sheetViews>
    <sheetView view="pageBreakPreview" zoomScaleNormal="100" zoomScaleSheetLayoutView="100" workbookViewId="0">
      <selection activeCell="H16" sqref="H16"/>
    </sheetView>
  </sheetViews>
  <sheetFormatPr defaultColWidth="9" defaultRowHeight="13.5"/>
  <cols>
    <col min="1" max="1" width="6.125" style="1951" customWidth="1"/>
    <col min="2" max="2" width="88.75" style="1938" customWidth="1"/>
    <col min="3" max="3" width="17.375" style="1938" bestFit="1" customWidth="1"/>
    <col min="4" max="4" width="8.25" style="1939" customWidth="1"/>
    <col min="5" max="5" width="7.875" style="1940" customWidth="1"/>
    <col min="6" max="6" width="6.875" style="1940" customWidth="1"/>
    <col min="7" max="7" width="6.875" style="1941" customWidth="1"/>
    <col min="8" max="8" width="6" style="1942" customWidth="1"/>
    <col min="9" max="9" width="4.5" style="1340" customWidth="1"/>
    <col min="10" max="17" width="9" style="1340"/>
    <col min="18" max="256" width="9" style="1942"/>
    <col min="257" max="257" width="6.125" style="1942" customWidth="1"/>
    <col min="258" max="258" width="88.75" style="1942" customWidth="1"/>
    <col min="259" max="259" width="17.375" style="1942" bestFit="1" customWidth="1"/>
    <col min="260" max="260" width="10" style="1942" customWidth="1"/>
    <col min="261" max="263" width="9.5" style="1942" customWidth="1"/>
    <col min="264" max="512" width="9" style="1942"/>
    <col min="513" max="513" width="6.125" style="1942" customWidth="1"/>
    <col min="514" max="514" width="88.75" style="1942" customWidth="1"/>
    <col min="515" max="515" width="17.375" style="1942" bestFit="1" customWidth="1"/>
    <col min="516" max="516" width="10" style="1942" customWidth="1"/>
    <col min="517" max="519" width="9.5" style="1942" customWidth="1"/>
    <col min="520" max="768" width="9" style="1942"/>
    <col min="769" max="769" width="6.125" style="1942" customWidth="1"/>
    <col min="770" max="770" width="88.75" style="1942" customWidth="1"/>
    <col min="771" max="771" width="17.375" style="1942" bestFit="1" customWidth="1"/>
    <col min="772" max="772" width="10" style="1942" customWidth="1"/>
    <col min="773" max="775" width="9.5" style="1942" customWidth="1"/>
    <col min="776" max="1024" width="9" style="1942"/>
    <col min="1025" max="1025" width="6.125" style="1942" customWidth="1"/>
    <col min="1026" max="1026" width="88.75" style="1942" customWidth="1"/>
    <col min="1027" max="1027" width="17.375" style="1942" bestFit="1" customWidth="1"/>
    <col min="1028" max="1028" width="10" style="1942" customWidth="1"/>
    <col min="1029" max="1031" width="9.5" style="1942" customWidth="1"/>
    <col min="1032" max="1280" width="9" style="1942"/>
    <col min="1281" max="1281" width="6.125" style="1942" customWidth="1"/>
    <col min="1282" max="1282" width="88.75" style="1942" customWidth="1"/>
    <col min="1283" max="1283" width="17.375" style="1942" bestFit="1" customWidth="1"/>
    <col min="1284" max="1284" width="10" style="1942" customWidth="1"/>
    <col min="1285" max="1287" width="9.5" style="1942" customWidth="1"/>
    <col min="1288" max="1536" width="9" style="1942"/>
    <col min="1537" max="1537" width="6.125" style="1942" customWidth="1"/>
    <col min="1538" max="1538" width="88.75" style="1942" customWidth="1"/>
    <col min="1539" max="1539" width="17.375" style="1942" bestFit="1" customWidth="1"/>
    <col min="1540" max="1540" width="10" style="1942" customWidth="1"/>
    <col min="1541" max="1543" width="9.5" style="1942" customWidth="1"/>
    <col min="1544" max="1792" width="9" style="1942"/>
    <col min="1793" max="1793" width="6.125" style="1942" customWidth="1"/>
    <col min="1794" max="1794" width="88.75" style="1942" customWidth="1"/>
    <col min="1795" max="1795" width="17.375" style="1942" bestFit="1" customWidth="1"/>
    <col min="1796" max="1796" width="10" style="1942" customWidth="1"/>
    <col min="1797" max="1799" width="9.5" style="1942" customWidth="1"/>
    <col min="1800" max="2048" width="9" style="1942"/>
    <col min="2049" max="2049" width="6.125" style="1942" customWidth="1"/>
    <col min="2050" max="2050" width="88.75" style="1942" customWidth="1"/>
    <col min="2051" max="2051" width="17.375" style="1942" bestFit="1" customWidth="1"/>
    <col min="2052" max="2052" width="10" style="1942" customWidth="1"/>
    <col min="2053" max="2055" width="9.5" style="1942" customWidth="1"/>
    <col min="2056" max="2304" width="9" style="1942"/>
    <col min="2305" max="2305" width="6.125" style="1942" customWidth="1"/>
    <col min="2306" max="2306" width="88.75" style="1942" customWidth="1"/>
    <col min="2307" max="2307" width="17.375" style="1942" bestFit="1" customWidth="1"/>
    <col min="2308" max="2308" width="10" style="1942" customWidth="1"/>
    <col min="2309" max="2311" width="9.5" style="1942" customWidth="1"/>
    <col min="2312" max="2560" width="9" style="1942"/>
    <col min="2561" max="2561" width="6.125" style="1942" customWidth="1"/>
    <col min="2562" max="2562" width="88.75" style="1942" customWidth="1"/>
    <col min="2563" max="2563" width="17.375" style="1942" bestFit="1" customWidth="1"/>
    <col min="2564" max="2564" width="10" style="1942" customWidth="1"/>
    <col min="2565" max="2567" width="9.5" style="1942" customWidth="1"/>
    <col min="2568" max="2816" width="9" style="1942"/>
    <col min="2817" max="2817" width="6.125" style="1942" customWidth="1"/>
    <col min="2818" max="2818" width="88.75" style="1942" customWidth="1"/>
    <col min="2819" max="2819" width="17.375" style="1942" bestFit="1" customWidth="1"/>
    <col min="2820" max="2820" width="10" style="1942" customWidth="1"/>
    <col min="2821" max="2823" width="9.5" style="1942" customWidth="1"/>
    <col min="2824" max="3072" width="9" style="1942"/>
    <col min="3073" max="3073" width="6.125" style="1942" customWidth="1"/>
    <col min="3074" max="3074" width="88.75" style="1942" customWidth="1"/>
    <col min="3075" max="3075" width="17.375" style="1942" bestFit="1" customWidth="1"/>
    <col min="3076" max="3076" width="10" style="1942" customWidth="1"/>
    <col min="3077" max="3079" width="9.5" style="1942" customWidth="1"/>
    <col min="3080" max="3328" width="9" style="1942"/>
    <col min="3329" max="3329" width="6.125" style="1942" customWidth="1"/>
    <col min="3330" max="3330" width="88.75" style="1942" customWidth="1"/>
    <col min="3331" max="3331" width="17.375" style="1942" bestFit="1" customWidth="1"/>
    <col min="3332" max="3332" width="10" style="1942" customWidth="1"/>
    <col min="3333" max="3335" width="9.5" style="1942" customWidth="1"/>
    <col min="3336" max="3584" width="9" style="1942"/>
    <col min="3585" max="3585" width="6.125" style="1942" customWidth="1"/>
    <col min="3586" max="3586" width="88.75" style="1942" customWidth="1"/>
    <col min="3587" max="3587" width="17.375" style="1942" bestFit="1" customWidth="1"/>
    <col min="3588" max="3588" width="10" style="1942" customWidth="1"/>
    <col min="3589" max="3591" width="9.5" style="1942" customWidth="1"/>
    <col min="3592" max="3840" width="9" style="1942"/>
    <col min="3841" max="3841" width="6.125" style="1942" customWidth="1"/>
    <col min="3842" max="3842" width="88.75" style="1942" customWidth="1"/>
    <col min="3843" max="3843" width="17.375" style="1942" bestFit="1" customWidth="1"/>
    <col min="3844" max="3844" width="10" style="1942" customWidth="1"/>
    <col min="3845" max="3847" width="9.5" style="1942" customWidth="1"/>
    <col min="3848" max="4096" width="9" style="1942"/>
    <col min="4097" max="4097" width="6.125" style="1942" customWidth="1"/>
    <col min="4098" max="4098" width="88.75" style="1942" customWidth="1"/>
    <col min="4099" max="4099" width="17.375" style="1942" bestFit="1" customWidth="1"/>
    <col min="4100" max="4100" width="10" style="1942" customWidth="1"/>
    <col min="4101" max="4103" width="9.5" style="1942" customWidth="1"/>
    <col min="4104" max="4352" width="9" style="1942"/>
    <col min="4353" max="4353" width="6.125" style="1942" customWidth="1"/>
    <col min="4354" max="4354" width="88.75" style="1942" customWidth="1"/>
    <col min="4355" max="4355" width="17.375" style="1942" bestFit="1" customWidth="1"/>
    <col min="4356" max="4356" width="10" style="1942" customWidth="1"/>
    <col min="4357" max="4359" width="9.5" style="1942" customWidth="1"/>
    <col min="4360" max="4608" width="9" style="1942"/>
    <col min="4609" max="4609" width="6.125" style="1942" customWidth="1"/>
    <col min="4610" max="4610" width="88.75" style="1942" customWidth="1"/>
    <col min="4611" max="4611" width="17.375" style="1942" bestFit="1" customWidth="1"/>
    <col min="4612" max="4612" width="10" style="1942" customWidth="1"/>
    <col min="4613" max="4615" width="9.5" style="1942" customWidth="1"/>
    <col min="4616" max="4864" width="9" style="1942"/>
    <col min="4865" max="4865" width="6.125" style="1942" customWidth="1"/>
    <col min="4866" max="4866" width="88.75" style="1942" customWidth="1"/>
    <col min="4867" max="4867" width="17.375" style="1942" bestFit="1" customWidth="1"/>
    <col min="4868" max="4868" width="10" style="1942" customWidth="1"/>
    <col min="4869" max="4871" width="9.5" style="1942" customWidth="1"/>
    <col min="4872" max="5120" width="9" style="1942"/>
    <col min="5121" max="5121" width="6.125" style="1942" customWidth="1"/>
    <col min="5122" max="5122" width="88.75" style="1942" customWidth="1"/>
    <col min="5123" max="5123" width="17.375" style="1942" bestFit="1" customWidth="1"/>
    <col min="5124" max="5124" width="10" style="1942" customWidth="1"/>
    <col min="5125" max="5127" width="9.5" style="1942" customWidth="1"/>
    <col min="5128" max="5376" width="9" style="1942"/>
    <col min="5377" max="5377" width="6.125" style="1942" customWidth="1"/>
    <col min="5378" max="5378" width="88.75" style="1942" customWidth="1"/>
    <col min="5379" max="5379" width="17.375" style="1942" bestFit="1" customWidth="1"/>
    <col min="5380" max="5380" width="10" style="1942" customWidth="1"/>
    <col min="5381" max="5383" width="9.5" style="1942" customWidth="1"/>
    <col min="5384" max="5632" width="9" style="1942"/>
    <col min="5633" max="5633" width="6.125" style="1942" customWidth="1"/>
    <col min="5634" max="5634" width="88.75" style="1942" customWidth="1"/>
    <col min="5635" max="5635" width="17.375" style="1942" bestFit="1" customWidth="1"/>
    <col min="5636" max="5636" width="10" style="1942" customWidth="1"/>
    <col min="5637" max="5639" width="9.5" style="1942" customWidth="1"/>
    <col min="5640" max="5888" width="9" style="1942"/>
    <col min="5889" max="5889" width="6.125" style="1942" customWidth="1"/>
    <col min="5890" max="5890" width="88.75" style="1942" customWidth="1"/>
    <col min="5891" max="5891" width="17.375" style="1942" bestFit="1" customWidth="1"/>
    <col min="5892" max="5892" width="10" style="1942" customWidth="1"/>
    <col min="5893" max="5895" width="9.5" style="1942" customWidth="1"/>
    <col min="5896" max="6144" width="9" style="1942"/>
    <col min="6145" max="6145" width="6.125" style="1942" customWidth="1"/>
    <col min="6146" max="6146" width="88.75" style="1942" customWidth="1"/>
    <col min="6147" max="6147" width="17.375" style="1942" bestFit="1" customWidth="1"/>
    <col min="6148" max="6148" width="10" style="1942" customWidth="1"/>
    <col min="6149" max="6151" width="9.5" style="1942" customWidth="1"/>
    <col min="6152" max="6400" width="9" style="1942"/>
    <col min="6401" max="6401" width="6.125" style="1942" customWidth="1"/>
    <col min="6402" max="6402" width="88.75" style="1942" customWidth="1"/>
    <col min="6403" max="6403" width="17.375" style="1942" bestFit="1" customWidth="1"/>
    <col min="6404" max="6404" width="10" style="1942" customWidth="1"/>
    <col min="6405" max="6407" width="9.5" style="1942" customWidth="1"/>
    <col min="6408" max="6656" width="9" style="1942"/>
    <col min="6657" max="6657" width="6.125" style="1942" customWidth="1"/>
    <col min="6658" max="6658" width="88.75" style="1942" customWidth="1"/>
    <col min="6659" max="6659" width="17.375" style="1942" bestFit="1" customWidth="1"/>
    <col min="6660" max="6660" width="10" style="1942" customWidth="1"/>
    <col min="6661" max="6663" width="9.5" style="1942" customWidth="1"/>
    <col min="6664" max="6912" width="9" style="1942"/>
    <col min="6913" max="6913" width="6.125" style="1942" customWidth="1"/>
    <col min="6914" max="6914" width="88.75" style="1942" customWidth="1"/>
    <col min="6915" max="6915" width="17.375" style="1942" bestFit="1" customWidth="1"/>
    <col min="6916" max="6916" width="10" style="1942" customWidth="1"/>
    <col min="6917" max="6919" width="9.5" style="1942" customWidth="1"/>
    <col min="6920" max="7168" width="9" style="1942"/>
    <col min="7169" max="7169" width="6.125" style="1942" customWidth="1"/>
    <col min="7170" max="7170" width="88.75" style="1942" customWidth="1"/>
    <col min="7171" max="7171" width="17.375" style="1942" bestFit="1" customWidth="1"/>
    <col min="7172" max="7172" width="10" style="1942" customWidth="1"/>
    <col min="7173" max="7175" width="9.5" style="1942" customWidth="1"/>
    <col min="7176" max="7424" width="9" style="1942"/>
    <col min="7425" max="7425" width="6.125" style="1942" customWidth="1"/>
    <col min="7426" max="7426" width="88.75" style="1942" customWidth="1"/>
    <col min="7427" max="7427" width="17.375" style="1942" bestFit="1" customWidth="1"/>
    <col min="7428" max="7428" width="10" style="1942" customWidth="1"/>
    <col min="7429" max="7431" width="9.5" style="1942" customWidth="1"/>
    <col min="7432" max="7680" width="9" style="1942"/>
    <col min="7681" max="7681" width="6.125" style="1942" customWidth="1"/>
    <col min="7682" max="7682" width="88.75" style="1942" customWidth="1"/>
    <col min="7683" max="7683" width="17.375" style="1942" bestFit="1" customWidth="1"/>
    <col min="7684" max="7684" width="10" style="1942" customWidth="1"/>
    <col min="7685" max="7687" width="9.5" style="1942" customWidth="1"/>
    <col min="7688" max="7936" width="9" style="1942"/>
    <col min="7937" max="7937" width="6.125" style="1942" customWidth="1"/>
    <col min="7938" max="7938" width="88.75" style="1942" customWidth="1"/>
    <col min="7939" max="7939" width="17.375" style="1942" bestFit="1" customWidth="1"/>
    <col min="7940" max="7940" width="10" style="1942" customWidth="1"/>
    <col min="7941" max="7943" width="9.5" style="1942" customWidth="1"/>
    <col min="7944" max="8192" width="9" style="1942"/>
    <col min="8193" max="8193" width="6.125" style="1942" customWidth="1"/>
    <col min="8194" max="8194" width="88.75" style="1942" customWidth="1"/>
    <col min="8195" max="8195" width="17.375" style="1942" bestFit="1" customWidth="1"/>
    <col min="8196" max="8196" width="10" style="1942" customWidth="1"/>
    <col min="8197" max="8199" width="9.5" style="1942" customWidth="1"/>
    <col min="8200" max="8448" width="9" style="1942"/>
    <col min="8449" max="8449" width="6.125" style="1942" customWidth="1"/>
    <col min="8450" max="8450" width="88.75" style="1942" customWidth="1"/>
    <col min="8451" max="8451" width="17.375" style="1942" bestFit="1" customWidth="1"/>
    <col min="8452" max="8452" width="10" style="1942" customWidth="1"/>
    <col min="8453" max="8455" width="9.5" style="1942" customWidth="1"/>
    <col min="8456" max="8704" width="9" style="1942"/>
    <col min="8705" max="8705" width="6.125" style="1942" customWidth="1"/>
    <col min="8706" max="8706" width="88.75" style="1942" customWidth="1"/>
    <col min="8707" max="8707" width="17.375" style="1942" bestFit="1" customWidth="1"/>
    <col min="8708" max="8708" width="10" style="1942" customWidth="1"/>
    <col min="8709" max="8711" width="9.5" style="1942" customWidth="1"/>
    <col min="8712" max="8960" width="9" style="1942"/>
    <col min="8961" max="8961" width="6.125" style="1942" customWidth="1"/>
    <col min="8962" max="8962" width="88.75" style="1942" customWidth="1"/>
    <col min="8963" max="8963" width="17.375" style="1942" bestFit="1" customWidth="1"/>
    <col min="8964" max="8964" width="10" style="1942" customWidth="1"/>
    <col min="8965" max="8967" width="9.5" style="1942" customWidth="1"/>
    <col min="8968" max="9216" width="9" style="1942"/>
    <col min="9217" max="9217" width="6.125" style="1942" customWidth="1"/>
    <col min="9218" max="9218" width="88.75" style="1942" customWidth="1"/>
    <col min="9219" max="9219" width="17.375" style="1942" bestFit="1" customWidth="1"/>
    <col min="9220" max="9220" width="10" style="1942" customWidth="1"/>
    <col min="9221" max="9223" width="9.5" style="1942" customWidth="1"/>
    <col min="9224" max="9472" width="9" style="1942"/>
    <col min="9473" max="9473" width="6.125" style="1942" customWidth="1"/>
    <col min="9474" max="9474" width="88.75" style="1942" customWidth="1"/>
    <col min="9475" max="9475" width="17.375" style="1942" bestFit="1" customWidth="1"/>
    <col min="9476" max="9476" width="10" style="1942" customWidth="1"/>
    <col min="9477" max="9479" width="9.5" style="1942" customWidth="1"/>
    <col min="9480" max="9728" width="9" style="1942"/>
    <col min="9729" max="9729" width="6.125" style="1942" customWidth="1"/>
    <col min="9730" max="9730" width="88.75" style="1942" customWidth="1"/>
    <col min="9731" max="9731" width="17.375" style="1942" bestFit="1" customWidth="1"/>
    <col min="9732" max="9732" width="10" style="1942" customWidth="1"/>
    <col min="9733" max="9735" width="9.5" style="1942" customWidth="1"/>
    <col min="9736" max="9984" width="9" style="1942"/>
    <col min="9985" max="9985" width="6.125" style="1942" customWidth="1"/>
    <col min="9986" max="9986" width="88.75" style="1942" customWidth="1"/>
    <col min="9987" max="9987" width="17.375" style="1942" bestFit="1" customWidth="1"/>
    <col min="9988" max="9988" width="10" style="1942" customWidth="1"/>
    <col min="9989" max="9991" width="9.5" style="1942" customWidth="1"/>
    <col min="9992" max="10240" width="9" style="1942"/>
    <col min="10241" max="10241" width="6.125" style="1942" customWidth="1"/>
    <col min="10242" max="10242" width="88.75" style="1942" customWidth="1"/>
    <col min="10243" max="10243" width="17.375" style="1942" bestFit="1" customWidth="1"/>
    <col min="10244" max="10244" width="10" style="1942" customWidth="1"/>
    <col min="10245" max="10247" width="9.5" style="1942" customWidth="1"/>
    <col min="10248" max="10496" width="9" style="1942"/>
    <col min="10497" max="10497" width="6.125" style="1942" customWidth="1"/>
    <col min="10498" max="10498" width="88.75" style="1942" customWidth="1"/>
    <col min="10499" max="10499" width="17.375" style="1942" bestFit="1" customWidth="1"/>
    <col min="10500" max="10500" width="10" style="1942" customWidth="1"/>
    <col min="10501" max="10503" width="9.5" style="1942" customWidth="1"/>
    <col min="10504" max="10752" width="9" style="1942"/>
    <col min="10753" max="10753" width="6.125" style="1942" customWidth="1"/>
    <col min="10754" max="10754" width="88.75" style="1942" customWidth="1"/>
    <col min="10755" max="10755" width="17.375" style="1942" bestFit="1" customWidth="1"/>
    <col min="10756" max="10756" width="10" style="1942" customWidth="1"/>
    <col min="10757" max="10759" width="9.5" style="1942" customWidth="1"/>
    <col min="10760" max="11008" width="9" style="1942"/>
    <col min="11009" max="11009" width="6.125" style="1942" customWidth="1"/>
    <col min="11010" max="11010" width="88.75" style="1942" customWidth="1"/>
    <col min="11011" max="11011" width="17.375" style="1942" bestFit="1" customWidth="1"/>
    <col min="11012" max="11012" width="10" style="1942" customWidth="1"/>
    <col min="11013" max="11015" width="9.5" style="1942" customWidth="1"/>
    <col min="11016" max="11264" width="9" style="1942"/>
    <col min="11265" max="11265" width="6.125" style="1942" customWidth="1"/>
    <col min="11266" max="11266" width="88.75" style="1942" customWidth="1"/>
    <col min="11267" max="11267" width="17.375" style="1942" bestFit="1" customWidth="1"/>
    <col min="11268" max="11268" width="10" style="1942" customWidth="1"/>
    <col min="11269" max="11271" width="9.5" style="1942" customWidth="1"/>
    <col min="11272" max="11520" width="9" style="1942"/>
    <col min="11521" max="11521" width="6.125" style="1942" customWidth="1"/>
    <col min="11522" max="11522" width="88.75" style="1942" customWidth="1"/>
    <col min="11523" max="11523" width="17.375" style="1942" bestFit="1" customWidth="1"/>
    <col min="11524" max="11524" width="10" style="1942" customWidth="1"/>
    <col min="11525" max="11527" width="9.5" style="1942" customWidth="1"/>
    <col min="11528" max="11776" width="9" style="1942"/>
    <col min="11777" max="11777" width="6.125" style="1942" customWidth="1"/>
    <col min="11778" max="11778" width="88.75" style="1942" customWidth="1"/>
    <col min="11779" max="11779" width="17.375" style="1942" bestFit="1" customWidth="1"/>
    <col min="11780" max="11780" width="10" style="1942" customWidth="1"/>
    <col min="11781" max="11783" width="9.5" style="1942" customWidth="1"/>
    <col min="11784" max="12032" width="9" style="1942"/>
    <col min="12033" max="12033" width="6.125" style="1942" customWidth="1"/>
    <col min="12034" max="12034" width="88.75" style="1942" customWidth="1"/>
    <col min="12035" max="12035" width="17.375" style="1942" bestFit="1" customWidth="1"/>
    <col min="12036" max="12036" width="10" style="1942" customWidth="1"/>
    <col min="12037" max="12039" width="9.5" style="1942" customWidth="1"/>
    <col min="12040" max="12288" width="9" style="1942"/>
    <col min="12289" max="12289" width="6.125" style="1942" customWidth="1"/>
    <col min="12290" max="12290" width="88.75" style="1942" customWidth="1"/>
    <col min="12291" max="12291" width="17.375" style="1942" bestFit="1" customWidth="1"/>
    <col min="12292" max="12292" width="10" style="1942" customWidth="1"/>
    <col min="12293" max="12295" width="9.5" style="1942" customWidth="1"/>
    <col min="12296" max="12544" width="9" style="1942"/>
    <col min="12545" max="12545" width="6.125" style="1942" customWidth="1"/>
    <col min="12546" max="12546" width="88.75" style="1942" customWidth="1"/>
    <col min="12547" max="12547" width="17.375" style="1942" bestFit="1" customWidth="1"/>
    <col min="12548" max="12548" width="10" style="1942" customWidth="1"/>
    <col min="12549" max="12551" width="9.5" style="1942" customWidth="1"/>
    <col min="12552" max="12800" width="9" style="1942"/>
    <col min="12801" max="12801" width="6.125" style="1942" customWidth="1"/>
    <col min="12802" max="12802" width="88.75" style="1942" customWidth="1"/>
    <col min="12803" max="12803" width="17.375" style="1942" bestFit="1" customWidth="1"/>
    <col min="12804" max="12804" width="10" style="1942" customWidth="1"/>
    <col min="12805" max="12807" width="9.5" style="1942" customWidth="1"/>
    <col min="12808" max="13056" width="9" style="1942"/>
    <col min="13057" max="13057" width="6.125" style="1942" customWidth="1"/>
    <col min="13058" max="13058" width="88.75" style="1942" customWidth="1"/>
    <col min="13059" max="13059" width="17.375" style="1942" bestFit="1" customWidth="1"/>
    <col min="13060" max="13060" width="10" style="1942" customWidth="1"/>
    <col min="13061" max="13063" width="9.5" style="1942" customWidth="1"/>
    <col min="13064" max="13312" width="9" style="1942"/>
    <col min="13313" max="13313" width="6.125" style="1942" customWidth="1"/>
    <col min="13314" max="13314" width="88.75" style="1942" customWidth="1"/>
    <col min="13315" max="13315" width="17.375" style="1942" bestFit="1" customWidth="1"/>
    <col min="13316" max="13316" width="10" style="1942" customWidth="1"/>
    <col min="13317" max="13319" width="9.5" style="1942" customWidth="1"/>
    <col min="13320" max="13568" width="9" style="1942"/>
    <col min="13569" max="13569" width="6.125" style="1942" customWidth="1"/>
    <col min="13570" max="13570" width="88.75" style="1942" customWidth="1"/>
    <col min="13571" max="13571" width="17.375" style="1942" bestFit="1" customWidth="1"/>
    <col min="13572" max="13572" width="10" style="1942" customWidth="1"/>
    <col min="13573" max="13575" width="9.5" style="1942" customWidth="1"/>
    <col min="13576" max="13824" width="9" style="1942"/>
    <col min="13825" max="13825" width="6.125" style="1942" customWidth="1"/>
    <col min="13826" max="13826" width="88.75" style="1942" customWidth="1"/>
    <col min="13827" max="13827" width="17.375" style="1942" bestFit="1" customWidth="1"/>
    <col min="13828" max="13828" width="10" style="1942" customWidth="1"/>
    <col min="13829" max="13831" width="9.5" style="1942" customWidth="1"/>
    <col min="13832" max="14080" width="9" style="1942"/>
    <col min="14081" max="14081" width="6.125" style="1942" customWidth="1"/>
    <col min="14082" max="14082" width="88.75" style="1942" customWidth="1"/>
    <col min="14083" max="14083" width="17.375" style="1942" bestFit="1" customWidth="1"/>
    <col min="14084" max="14084" width="10" style="1942" customWidth="1"/>
    <col min="14085" max="14087" width="9.5" style="1942" customWidth="1"/>
    <col min="14088" max="14336" width="9" style="1942"/>
    <col min="14337" max="14337" width="6.125" style="1942" customWidth="1"/>
    <col min="14338" max="14338" width="88.75" style="1942" customWidth="1"/>
    <col min="14339" max="14339" width="17.375" style="1942" bestFit="1" customWidth="1"/>
    <col min="14340" max="14340" width="10" style="1942" customWidth="1"/>
    <col min="14341" max="14343" width="9.5" style="1942" customWidth="1"/>
    <col min="14344" max="14592" width="9" style="1942"/>
    <col min="14593" max="14593" width="6.125" style="1942" customWidth="1"/>
    <col min="14594" max="14594" width="88.75" style="1942" customWidth="1"/>
    <col min="14595" max="14595" width="17.375" style="1942" bestFit="1" customWidth="1"/>
    <col min="14596" max="14596" width="10" style="1942" customWidth="1"/>
    <col min="14597" max="14599" width="9.5" style="1942" customWidth="1"/>
    <col min="14600" max="14848" width="9" style="1942"/>
    <col min="14849" max="14849" width="6.125" style="1942" customWidth="1"/>
    <col min="14850" max="14850" width="88.75" style="1942" customWidth="1"/>
    <col min="14851" max="14851" width="17.375" style="1942" bestFit="1" customWidth="1"/>
    <col min="14852" max="14852" width="10" style="1942" customWidth="1"/>
    <col min="14853" max="14855" width="9.5" style="1942" customWidth="1"/>
    <col min="14856" max="15104" width="9" style="1942"/>
    <col min="15105" max="15105" width="6.125" style="1942" customWidth="1"/>
    <col min="15106" max="15106" width="88.75" style="1942" customWidth="1"/>
    <col min="15107" max="15107" width="17.375" style="1942" bestFit="1" customWidth="1"/>
    <col min="15108" max="15108" width="10" style="1942" customWidth="1"/>
    <col min="15109" max="15111" width="9.5" style="1942" customWidth="1"/>
    <col min="15112" max="15360" width="9" style="1942"/>
    <col min="15361" max="15361" width="6.125" style="1942" customWidth="1"/>
    <col min="15362" max="15362" width="88.75" style="1942" customWidth="1"/>
    <col min="15363" max="15363" width="17.375" style="1942" bestFit="1" customWidth="1"/>
    <col min="15364" max="15364" width="10" style="1942" customWidth="1"/>
    <col min="15365" max="15367" width="9.5" style="1942" customWidth="1"/>
    <col min="15368" max="15616" width="9" style="1942"/>
    <col min="15617" max="15617" width="6.125" style="1942" customWidth="1"/>
    <col min="15618" max="15618" width="88.75" style="1942" customWidth="1"/>
    <col min="15619" max="15619" width="17.375" style="1942" bestFit="1" customWidth="1"/>
    <col min="15620" max="15620" width="10" style="1942" customWidth="1"/>
    <col min="15621" max="15623" width="9.5" style="1942" customWidth="1"/>
    <col min="15624" max="15872" width="9" style="1942"/>
    <col min="15873" max="15873" width="6.125" style="1942" customWidth="1"/>
    <col min="15874" max="15874" width="88.75" style="1942" customWidth="1"/>
    <col min="15875" max="15875" width="17.375" style="1942" bestFit="1" customWidth="1"/>
    <col min="15876" max="15876" width="10" style="1942" customWidth="1"/>
    <col min="15877" max="15879" width="9.5" style="1942" customWidth="1"/>
    <col min="15880" max="16128" width="9" style="1942"/>
    <col min="16129" max="16129" width="6.125" style="1942" customWidth="1"/>
    <col min="16130" max="16130" width="88.75" style="1942" customWidth="1"/>
    <col min="16131" max="16131" width="17.375" style="1942" bestFit="1" customWidth="1"/>
    <col min="16132" max="16132" width="10" style="1942" customWidth="1"/>
    <col min="16133" max="16135" width="9.5" style="1942" customWidth="1"/>
    <col min="16136" max="16384" width="9" style="1942"/>
  </cols>
  <sheetData>
    <row r="1" spans="1:17">
      <c r="A1" s="531" t="s">
        <v>791</v>
      </c>
    </row>
    <row r="2" spans="1:17" ht="21.75" customHeight="1">
      <c r="A2" s="1943" t="s">
        <v>1961</v>
      </c>
      <c r="D2" s="1944" t="s">
        <v>22</v>
      </c>
      <c r="E2" s="4222"/>
      <c r="F2" s="4223"/>
      <c r="G2" s="4223"/>
    </row>
    <row r="3" spans="1:17" ht="14.25">
      <c r="A3" s="1945" t="s">
        <v>13</v>
      </c>
      <c r="B3" s="4216" t="s">
        <v>1962</v>
      </c>
      <c r="C3" s="4224"/>
      <c r="D3" s="1944" t="s">
        <v>23</v>
      </c>
      <c r="E3" s="4225"/>
      <c r="F3" s="4225"/>
      <c r="G3" s="4225"/>
      <c r="I3" s="1299" t="s">
        <v>1501</v>
      </c>
      <c r="J3"/>
      <c r="K3"/>
      <c r="L3"/>
      <c r="M3"/>
      <c r="N3"/>
      <c r="O3"/>
      <c r="P3"/>
      <c r="Q3"/>
    </row>
    <row r="4" spans="1:17" ht="13.15" customHeight="1">
      <c r="A4" s="1945" t="s">
        <v>13</v>
      </c>
      <c r="B4" s="4216" t="s">
        <v>1963</v>
      </c>
      <c r="C4" s="4224"/>
      <c r="D4" s="1946" t="s">
        <v>823</v>
      </c>
      <c r="E4" s="4226" t="s">
        <v>54</v>
      </c>
      <c r="F4" s="4227"/>
      <c r="G4" s="4228"/>
      <c r="I4" s="3452" t="s">
        <v>1508</v>
      </c>
      <c r="J4" s="3452"/>
      <c r="K4" s="3452"/>
      <c r="L4" s="3452"/>
      <c r="M4" s="3452"/>
      <c r="N4" s="3452"/>
      <c r="O4" s="3452"/>
      <c r="P4" s="3452"/>
      <c r="Q4" s="3452"/>
    </row>
    <row r="5" spans="1:17" ht="14.25" thickBot="1">
      <c r="A5" s="1945" t="s">
        <v>13</v>
      </c>
      <c r="B5" s="4216" t="s">
        <v>1964</v>
      </c>
      <c r="C5" s="4216"/>
      <c r="I5" s="3452"/>
      <c r="J5" s="3452"/>
      <c r="K5" s="3452"/>
      <c r="L5" s="3452"/>
      <c r="M5" s="3452"/>
      <c r="N5" s="3452"/>
      <c r="O5" s="3452"/>
      <c r="P5" s="3452"/>
      <c r="Q5" s="3452"/>
    </row>
    <row r="6" spans="1:17" ht="27.6" customHeight="1" thickTop="1" thickBot="1">
      <c r="A6" s="1945" t="s">
        <v>13</v>
      </c>
      <c r="B6" s="4216" t="s">
        <v>1965</v>
      </c>
      <c r="C6" s="4216"/>
      <c r="D6" s="1947" t="s">
        <v>404</v>
      </c>
      <c r="E6" s="1948">
        <f>E12+E151+E241+E306</f>
        <v>0</v>
      </c>
      <c r="F6" s="1949" t="s">
        <v>1048</v>
      </c>
      <c r="G6" s="1950">
        <f>G12+G151+G241+G306</f>
        <v>0</v>
      </c>
      <c r="I6" s="3452"/>
      <c r="J6" s="3452"/>
      <c r="K6" s="3452"/>
      <c r="L6" s="3452"/>
      <c r="M6" s="3452"/>
      <c r="N6" s="3452"/>
      <c r="O6" s="3452"/>
      <c r="P6" s="3452"/>
      <c r="Q6" s="3452"/>
    </row>
    <row r="7" spans="1:17" ht="27.6" customHeight="1" thickTop="1">
      <c r="A7" s="1945" t="s">
        <v>13</v>
      </c>
      <c r="B7" s="4216" t="s">
        <v>1966</v>
      </c>
      <c r="C7" s="4216"/>
      <c r="I7" s="3452"/>
      <c r="J7" s="3452"/>
      <c r="K7" s="3452"/>
      <c r="L7" s="3452"/>
      <c r="M7" s="3452"/>
      <c r="N7" s="3452"/>
      <c r="O7" s="3452"/>
      <c r="P7" s="3452"/>
      <c r="Q7" s="3452"/>
    </row>
    <row r="8" spans="1:17" ht="15.6" customHeight="1" thickBot="1">
      <c r="A8" s="1945" t="s">
        <v>13</v>
      </c>
      <c r="B8" s="4216" t="s">
        <v>1967</v>
      </c>
      <c r="C8" s="4216"/>
      <c r="I8" s="1300" t="s">
        <v>1507</v>
      </c>
    </row>
    <row r="9" spans="1:17" ht="27.6" customHeight="1">
      <c r="A9" s="1945" t="s">
        <v>13</v>
      </c>
      <c r="B9" s="4217" t="s">
        <v>1968</v>
      </c>
      <c r="C9" s="4217"/>
      <c r="E9" s="1941"/>
      <c r="F9" s="1941"/>
      <c r="I9" s="4229" t="s">
        <v>2353</v>
      </c>
      <c r="J9" s="4230"/>
      <c r="K9" s="4230"/>
      <c r="L9" s="4230"/>
      <c r="M9" s="4230"/>
      <c r="N9" s="4230"/>
      <c r="O9" s="4230"/>
      <c r="P9" s="4230"/>
      <c r="Q9" s="4231"/>
    </row>
    <row r="10" spans="1:17" ht="16.149999999999999" customHeight="1">
      <c r="A10" s="1945" t="s">
        <v>13</v>
      </c>
      <c r="B10" s="4217" t="s">
        <v>1969</v>
      </c>
      <c r="C10" s="4217"/>
      <c r="E10" s="1941"/>
      <c r="F10" s="1941"/>
      <c r="I10" s="4232"/>
      <c r="J10" s="4215"/>
      <c r="K10" s="4215"/>
      <c r="L10" s="4215"/>
      <c r="M10" s="4215"/>
      <c r="N10" s="4215"/>
      <c r="O10" s="4215"/>
      <c r="P10" s="4215"/>
      <c r="Q10" s="4233"/>
    </row>
    <row r="11" spans="1:17" ht="14.25" thickBot="1">
      <c r="A11" s="3007" t="s">
        <v>1614</v>
      </c>
      <c r="B11" s="3008" t="s">
        <v>3197</v>
      </c>
      <c r="I11" s="4232"/>
      <c r="J11" s="4215"/>
      <c r="K11" s="4215"/>
      <c r="L11" s="4215"/>
      <c r="M11" s="4215"/>
      <c r="N11" s="4215"/>
      <c r="O11" s="4215"/>
      <c r="P11" s="4215"/>
      <c r="Q11" s="4233"/>
    </row>
    <row r="12" spans="1:17" ht="20.25" customHeight="1" thickBot="1">
      <c r="A12" s="1952" t="s">
        <v>1970</v>
      </c>
      <c r="B12" s="1953"/>
      <c r="C12" s="1953"/>
      <c r="D12" s="1947" t="s">
        <v>191</v>
      </c>
      <c r="E12" s="1954">
        <f>E14+E93+E113+E134</f>
        <v>0</v>
      </c>
      <c r="F12" s="1955" t="s">
        <v>1048</v>
      </c>
      <c r="G12" s="1956">
        <f>G14+G93+G113+G134</f>
        <v>0</v>
      </c>
      <c r="I12" s="4232"/>
      <c r="J12" s="4215"/>
      <c r="K12" s="4215"/>
      <c r="L12" s="4215"/>
      <c r="M12" s="4215"/>
      <c r="N12" s="4215"/>
      <c r="O12" s="4215"/>
      <c r="P12" s="4215"/>
      <c r="Q12" s="4233"/>
    </row>
    <row r="13" spans="1:17" ht="18" customHeight="1">
      <c r="A13" s="1957"/>
      <c r="B13" s="1958"/>
      <c r="C13" s="1958"/>
      <c r="I13" s="4232"/>
      <c r="J13" s="4215"/>
      <c r="K13" s="4215"/>
      <c r="L13" s="4215"/>
      <c r="M13" s="4215"/>
      <c r="N13" s="4215"/>
      <c r="O13" s="4215"/>
      <c r="P13" s="4215"/>
      <c r="Q13" s="4233"/>
    </row>
    <row r="14" spans="1:17" ht="18" customHeight="1">
      <c r="A14" s="1959" t="s">
        <v>1971</v>
      </c>
      <c r="B14" s="1958"/>
      <c r="C14" s="1958"/>
      <c r="D14" s="1947" t="s">
        <v>35</v>
      </c>
      <c r="E14" s="1960">
        <f>SUM(F17:F39)+SUM(F44:F59)+SUM(F63:F91)</f>
        <v>0</v>
      </c>
      <c r="F14" s="1961" t="s">
        <v>1048</v>
      </c>
      <c r="G14" s="1962">
        <f>SUM(H17:H39)+SUM(H44:H59)+SUM(H63:H91)</f>
        <v>0</v>
      </c>
      <c r="I14" s="4232"/>
      <c r="J14" s="4215"/>
      <c r="K14" s="4215"/>
      <c r="L14" s="4215"/>
      <c r="M14" s="4215"/>
      <c r="N14" s="4215"/>
      <c r="O14" s="4215"/>
      <c r="P14" s="4215"/>
      <c r="Q14" s="4233"/>
    </row>
    <row r="15" spans="1:17" ht="18" customHeight="1">
      <c r="A15" s="1959" t="s">
        <v>1972</v>
      </c>
      <c r="B15" s="1958"/>
      <c r="C15" s="1958"/>
      <c r="F15" s="1963"/>
      <c r="I15" s="4232"/>
      <c r="J15" s="4215"/>
      <c r="K15" s="4215"/>
      <c r="L15" s="4215"/>
      <c r="M15" s="4215"/>
      <c r="N15" s="4215"/>
      <c r="O15" s="4215"/>
      <c r="P15" s="4215"/>
      <c r="Q15" s="4233"/>
    </row>
    <row r="16" spans="1:17" s="1968" customFormat="1" ht="60" customHeight="1" thickBot="1">
      <c r="A16" s="1964" t="s">
        <v>1973</v>
      </c>
      <c r="B16" s="1965" t="s">
        <v>1974</v>
      </c>
      <c r="C16" s="1965" t="s">
        <v>1975</v>
      </c>
      <c r="D16" s="3009" t="s">
        <v>3198</v>
      </c>
      <c r="E16" s="1965" t="s">
        <v>3199</v>
      </c>
      <c r="F16" s="1965" t="s">
        <v>3200</v>
      </c>
      <c r="G16" s="1967" t="s">
        <v>1979</v>
      </c>
      <c r="H16" s="1968" t="s">
        <v>3201</v>
      </c>
      <c r="I16" s="4234"/>
      <c r="J16" s="4235"/>
      <c r="K16" s="4235"/>
      <c r="L16" s="4235"/>
      <c r="M16" s="4235"/>
      <c r="N16" s="4235"/>
      <c r="O16" s="4235"/>
      <c r="P16" s="4235"/>
      <c r="Q16" s="4236"/>
    </row>
    <row r="17" spans="1:17" s="1977" customFormat="1" ht="18" customHeight="1">
      <c r="A17" s="1969"/>
      <c r="B17" s="1970" t="s">
        <v>1980</v>
      </c>
      <c r="C17" s="1971" t="s">
        <v>1981</v>
      </c>
      <c r="D17" s="1972"/>
      <c r="E17" s="1973"/>
      <c r="F17" s="1974" t="str">
        <f t="shared" ref="F17:F39" si="0">IF(A17=1,1*D17*E17,"－")</f>
        <v>－</v>
      </c>
      <c r="G17" s="1975"/>
      <c r="H17" s="1976" t="str">
        <f t="shared" ref="H17:H39" si="1">IF(A17=1,1*D17*2,"－")</f>
        <v>－</v>
      </c>
      <c r="I17" s="1834" t="s">
        <v>1509</v>
      </c>
      <c r="J17" s="1340"/>
      <c r="K17" s="1340"/>
      <c r="L17" s="1340"/>
      <c r="M17" s="1340"/>
      <c r="N17" s="1340"/>
      <c r="O17" s="1340"/>
      <c r="P17" s="1340"/>
      <c r="Q17" s="1340"/>
    </row>
    <row r="18" spans="1:17" s="1977" customFormat="1" ht="18" customHeight="1">
      <c r="A18" s="1978"/>
      <c r="B18" s="1979" t="s">
        <v>1982</v>
      </c>
      <c r="C18" s="1971" t="s">
        <v>1981</v>
      </c>
      <c r="D18" s="1980"/>
      <c r="E18" s="1981"/>
      <c r="F18" s="1974" t="str">
        <f t="shared" si="0"/>
        <v>－</v>
      </c>
      <c r="G18" s="1982"/>
      <c r="H18" s="1976" t="str">
        <f t="shared" si="1"/>
        <v>－</v>
      </c>
      <c r="I18" s="4218" t="s">
        <v>1510</v>
      </c>
      <c r="J18" s="4214"/>
      <c r="K18" s="4214"/>
      <c r="L18" s="4214"/>
      <c r="M18" s="4214"/>
      <c r="N18" s="4214"/>
      <c r="O18" s="4214"/>
      <c r="P18" s="4214"/>
      <c r="Q18" s="4219"/>
    </row>
    <row r="19" spans="1:17" s="1977" customFormat="1" ht="18" customHeight="1">
      <c r="A19" s="1978"/>
      <c r="B19" s="1979" t="s">
        <v>1983</v>
      </c>
      <c r="C19" s="1971" t="s">
        <v>1981</v>
      </c>
      <c r="D19" s="1980"/>
      <c r="E19" s="1981"/>
      <c r="F19" s="1974" t="str">
        <f t="shared" si="0"/>
        <v>－</v>
      </c>
      <c r="G19" s="1982"/>
      <c r="H19" s="1976" t="str">
        <f t="shared" si="1"/>
        <v>－</v>
      </c>
      <c r="I19" s="4220"/>
      <c r="J19" s="4215"/>
      <c r="K19" s="4215"/>
      <c r="L19" s="4215"/>
      <c r="M19" s="4215"/>
      <c r="N19" s="4215"/>
      <c r="O19" s="4215"/>
      <c r="P19" s="4215"/>
      <c r="Q19" s="4221"/>
    </row>
    <row r="20" spans="1:17" s="1977" customFormat="1" ht="18" customHeight="1">
      <c r="A20" s="1978"/>
      <c r="B20" s="1979" t="s">
        <v>1984</v>
      </c>
      <c r="C20" s="1971" t="s">
        <v>1981</v>
      </c>
      <c r="D20" s="1980"/>
      <c r="E20" s="1981"/>
      <c r="F20" s="1974" t="str">
        <f t="shared" si="0"/>
        <v>－</v>
      </c>
      <c r="G20" s="1982"/>
      <c r="H20" s="1976" t="str">
        <f t="shared" si="1"/>
        <v>－</v>
      </c>
      <c r="I20" s="4220"/>
      <c r="J20" s="4215"/>
      <c r="K20" s="4215"/>
      <c r="L20" s="4215"/>
      <c r="M20" s="4215"/>
      <c r="N20" s="4215"/>
      <c r="O20" s="4215"/>
      <c r="P20" s="4215"/>
      <c r="Q20" s="4221"/>
    </row>
    <row r="21" spans="1:17" s="1977" customFormat="1" ht="18" customHeight="1">
      <c r="A21" s="1978"/>
      <c r="B21" s="1979" t="s">
        <v>1985</v>
      </c>
      <c r="C21" s="1971" t="s">
        <v>1981</v>
      </c>
      <c r="D21" s="1980"/>
      <c r="E21" s="1981"/>
      <c r="F21" s="1974" t="str">
        <f t="shared" si="0"/>
        <v>－</v>
      </c>
      <c r="G21" s="1982"/>
      <c r="H21" s="1976" t="str">
        <f t="shared" si="1"/>
        <v>－</v>
      </c>
      <c r="I21" s="4220"/>
      <c r="J21" s="4215"/>
      <c r="K21" s="4215"/>
      <c r="L21" s="4215"/>
      <c r="M21" s="4215"/>
      <c r="N21" s="4215"/>
      <c r="O21" s="4215"/>
      <c r="P21" s="4215"/>
      <c r="Q21" s="4221"/>
    </row>
    <row r="22" spans="1:17" s="1977" customFormat="1" ht="18" customHeight="1">
      <c r="A22" s="1978"/>
      <c r="B22" s="1979" t="s">
        <v>1986</v>
      </c>
      <c r="C22" s="1971" t="s">
        <v>1981</v>
      </c>
      <c r="D22" s="1980"/>
      <c r="E22" s="1981"/>
      <c r="F22" s="1974" t="str">
        <f t="shared" si="0"/>
        <v>－</v>
      </c>
      <c r="G22" s="1982"/>
      <c r="H22" s="1976" t="str">
        <f t="shared" si="1"/>
        <v>－</v>
      </c>
      <c r="I22" s="4220"/>
      <c r="J22" s="4215"/>
      <c r="K22" s="4215"/>
      <c r="L22" s="4215"/>
      <c r="M22" s="4215"/>
      <c r="N22" s="4215"/>
      <c r="O22" s="4215"/>
      <c r="P22" s="4215"/>
      <c r="Q22" s="4221"/>
    </row>
    <row r="23" spans="1:17" s="1977" customFormat="1" ht="18" customHeight="1">
      <c r="A23" s="1978"/>
      <c r="B23" s="1979" t="s">
        <v>1987</v>
      </c>
      <c r="C23" s="1971" t="s">
        <v>1981</v>
      </c>
      <c r="D23" s="1980"/>
      <c r="E23" s="1981"/>
      <c r="F23" s="1974" t="str">
        <f t="shared" si="0"/>
        <v>－</v>
      </c>
      <c r="G23" s="1982"/>
      <c r="H23" s="1976" t="str">
        <f t="shared" si="1"/>
        <v>－</v>
      </c>
      <c r="I23" s="4220" t="s">
        <v>1511</v>
      </c>
      <c r="J23" s="4215"/>
      <c r="K23" s="4215"/>
      <c r="L23" s="4215"/>
      <c r="M23" s="4215"/>
      <c r="N23" s="4215"/>
      <c r="O23" s="4215"/>
      <c r="P23" s="4215"/>
      <c r="Q23" s="4221"/>
    </row>
    <row r="24" spans="1:17" s="1977" customFormat="1" ht="18" customHeight="1">
      <c r="A24" s="1978"/>
      <c r="B24" s="1979" t="s">
        <v>1988</v>
      </c>
      <c r="C24" s="1971" t="s">
        <v>1981</v>
      </c>
      <c r="D24" s="1980"/>
      <c r="E24" s="1981"/>
      <c r="F24" s="1974" t="str">
        <f t="shared" si="0"/>
        <v>－</v>
      </c>
      <c r="G24" s="1982"/>
      <c r="H24" s="1976" t="str">
        <f t="shared" si="1"/>
        <v>－</v>
      </c>
      <c r="I24" s="4220"/>
      <c r="J24" s="4215"/>
      <c r="K24" s="4215"/>
      <c r="L24" s="4215"/>
      <c r="M24" s="4215"/>
      <c r="N24" s="4215"/>
      <c r="O24" s="4215"/>
      <c r="P24" s="4215"/>
      <c r="Q24" s="4221"/>
    </row>
    <row r="25" spans="1:17" s="1983" customFormat="1" ht="30" customHeight="1">
      <c r="A25" s="1978"/>
      <c r="B25" s="1979" t="s">
        <v>1989</v>
      </c>
      <c r="C25" s="1971" t="s">
        <v>1981</v>
      </c>
      <c r="D25" s="1980"/>
      <c r="E25" s="1981"/>
      <c r="F25" s="1974" t="str">
        <f t="shared" si="0"/>
        <v>－</v>
      </c>
      <c r="G25" s="1982"/>
      <c r="H25" s="1976" t="str">
        <f t="shared" si="1"/>
        <v>－</v>
      </c>
      <c r="I25" s="4220"/>
      <c r="J25" s="4215"/>
      <c r="K25" s="4215"/>
      <c r="L25" s="4215"/>
      <c r="M25" s="4215"/>
      <c r="N25" s="4215"/>
      <c r="O25" s="4215"/>
      <c r="P25" s="4215"/>
      <c r="Q25" s="4221"/>
    </row>
    <row r="26" spans="1:17" s="1977" customFormat="1" ht="18" customHeight="1">
      <c r="A26" s="1978"/>
      <c r="B26" s="1979" t="s">
        <v>1990</v>
      </c>
      <c r="C26" s="1971" t="s">
        <v>1981</v>
      </c>
      <c r="D26" s="1980"/>
      <c r="E26" s="1981"/>
      <c r="F26" s="1974" t="str">
        <f t="shared" si="0"/>
        <v>－</v>
      </c>
      <c r="G26" s="1982"/>
      <c r="H26" s="1976" t="str">
        <f t="shared" si="1"/>
        <v>－</v>
      </c>
      <c r="I26" s="4220"/>
      <c r="J26" s="4215"/>
      <c r="K26" s="4215"/>
      <c r="L26" s="4215"/>
      <c r="M26" s="4215"/>
      <c r="N26" s="4215"/>
      <c r="O26" s="4215"/>
      <c r="P26" s="4215"/>
      <c r="Q26" s="4221"/>
    </row>
    <row r="27" spans="1:17" s="1977" customFormat="1" ht="18" customHeight="1">
      <c r="A27" s="1978"/>
      <c r="B27" s="1979" t="s">
        <v>1991</v>
      </c>
      <c r="C27" s="1971" t="s">
        <v>1981</v>
      </c>
      <c r="D27" s="1980"/>
      <c r="E27" s="1981"/>
      <c r="F27" s="1974" t="str">
        <f t="shared" si="0"/>
        <v>－</v>
      </c>
      <c r="G27" s="1982"/>
      <c r="H27" s="1976" t="str">
        <f t="shared" si="1"/>
        <v>－</v>
      </c>
      <c r="I27" s="4220"/>
      <c r="J27" s="4215"/>
      <c r="K27" s="4215"/>
      <c r="L27" s="4215"/>
      <c r="M27" s="4215"/>
      <c r="N27" s="4215"/>
      <c r="O27" s="4215"/>
      <c r="P27" s="4215"/>
      <c r="Q27" s="4221"/>
    </row>
    <row r="28" spans="1:17" s="1977" customFormat="1" ht="18" customHeight="1">
      <c r="A28" s="1978"/>
      <c r="B28" s="1979" t="s">
        <v>1992</v>
      </c>
      <c r="C28" s="1971" t="s">
        <v>1981</v>
      </c>
      <c r="D28" s="1980"/>
      <c r="E28" s="1981"/>
      <c r="F28" s="1974" t="str">
        <f t="shared" si="0"/>
        <v>－</v>
      </c>
      <c r="G28" s="1982"/>
      <c r="H28" s="1976" t="str">
        <f t="shared" si="1"/>
        <v>－</v>
      </c>
      <c r="I28" s="4220"/>
      <c r="J28" s="4215"/>
      <c r="K28" s="4215"/>
      <c r="L28" s="4215"/>
      <c r="M28" s="4215"/>
      <c r="N28" s="4215"/>
      <c r="O28" s="4215"/>
      <c r="P28" s="4215"/>
      <c r="Q28" s="4221"/>
    </row>
    <row r="29" spans="1:17" s="1977" customFormat="1" ht="18" customHeight="1">
      <c r="A29" s="1978"/>
      <c r="B29" s="1979" t="s">
        <v>1993</v>
      </c>
      <c r="C29" s="1971" t="s">
        <v>1981</v>
      </c>
      <c r="D29" s="1980"/>
      <c r="E29" s="1981"/>
      <c r="F29" s="1974" t="str">
        <f t="shared" si="0"/>
        <v>－</v>
      </c>
      <c r="G29" s="1982"/>
      <c r="H29" s="1976" t="str">
        <f t="shared" si="1"/>
        <v>－</v>
      </c>
      <c r="I29" s="4220"/>
      <c r="J29" s="4215"/>
      <c r="K29" s="4215"/>
      <c r="L29" s="4215"/>
      <c r="M29" s="4215"/>
      <c r="N29" s="4215"/>
      <c r="O29" s="4215"/>
      <c r="P29" s="4215"/>
      <c r="Q29" s="4221"/>
    </row>
    <row r="30" spans="1:17" s="1977" customFormat="1" ht="18" customHeight="1">
      <c r="A30" s="1978"/>
      <c r="B30" s="1979" t="s">
        <v>1994</v>
      </c>
      <c r="C30" s="1971" t="s">
        <v>1981</v>
      </c>
      <c r="D30" s="1980"/>
      <c r="E30" s="1981"/>
      <c r="F30" s="1974" t="str">
        <f t="shared" si="0"/>
        <v>－</v>
      </c>
      <c r="G30" s="1982"/>
      <c r="H30" s="1976" t="str">
        <f t="shared" si="1"/>
        <v>－</v>
      </c>
      <c r="I30" s="4220"/>
      <c r="J30" s="4215"/>
      <c r="K30" s="4215"/>
      <c r="L30" s="4215"/>
      <c r="M30" s="4215"/>
      <c r="N30" s="4215"/>
      <c r="O30" s="4215"/>
      <c r="P30" s="4215"/>
      <c r="Q30" s="4221"/>
    </row>
    <row r="31" spans="1:17" s="1977" customFormat="1" ht="18" customHeight="1">
      <c r="A31" s="1978"/>
      <c r="B31" s="1979" t="s">
        <v>1995</v>
      </c>
      <c r="C31" s="1984" t="s">
        <v>1996</v>
      </c>
      <c r="D31" s="1980"/>
      <c r="E31" s="1981"/>
      <c r="F31" s="1974" t="str">
        <f t="shared" si="0"/>
        <v>－</v>
      </c>
      <c r="G31" s="1982"/>
      <c r="H31" s="1976" t="str">
        <f t="shared" si="1"/>
        <v>－</v>
      </c>
      <c r="I31" s="4220"/>
      <c r="J31" s="4215"/>
      <c r="K31" s="4215"/>
      <c r="L31" s="4215"/>
      <c r="M31" s="4215"/>
      <c r="N31" s="4215"/>
      <c r="O31" s="4215"/>
      <c r="P31" s="4215"/>
      <c r="Q31" s="4221"/>
    </row>
    <row r="32" spans="1:17" s="1977" customFormat="1" ht="18" customHeight="1">
      <c r="A32" s="1978"/>
      <c r="B32" s="1979" t="s">
        <v>1997</v>
      </c>
      <c r="C32" s="1984" t="s">
        <v>1996</v>
      </c>
      <c r="D32" s="1980"/>
      <c r="E32" s="1981"/>
      <c r="F32" s="1974" t="str">
        <f t="shared" si="0"/>
        <v>－</v>
      </c>
      <c r="G32" s="1982"/>
      <c r="H32" s="1976" t="str">
        <f t="shared" si="1"/>
        <v>－</v>
      </c>
      <c r="I32" s="4214" t="s">
        <v>1512</v>
      </c>
      <c r="J32" s="4214"/>
      <c r="K32" s="4214"/>
      <c r="L32" s="4214"/>
      <c r="M32" s="4214"/>
      <c r="N32" s="4214"/>
      <c r="O32" s="4214"/>
      <c r="P32" s="4214"/>
      <c r="Q32" s="4214"/>
    </row>
    <row r="33" spans="1:17" s="1977" customFormat="1" ht="18" customHeight="1">
      <c r="A33" s="1978"/>
      <c r="B33" s="1979" t="s">
        <v>1998</v>
      </c>
      <c r="C33" s="1984" t="s">
        <v>1996</v>
      </c>
      <c r="D33" s="1980"/>
      <c r="E33" s="1981"/>
      <c r="F33" s="1974" t="str">
        <f t="shared" si="0"/>
        <v>－</v>
      </c>
      <c r="G33" s="1982"/>
      <c r="H33" s="1976" t="str">
        <f t="shared" si="1"/>
        <v>－</v>
      </c>
      <c r="I33" s="4215"/>
      <c r="J33" s="4215"/>
      <c r="K33" s="4215"/>
      <c r="L33" s="4215"/>
      <c r="M33" s="4215"/>
      <c r="N33" s="4215"/>
      <c r="O33" s="4215"/>
      <c r="P33" s="4215"/>
      <c r="Q33" s="4215"/>
    </row>
    <row r="34" spans="1:17" s="1977" customFormat="1" ht="18" customHeight="1">
      <c r="A34" s="1978"/>
      <c r="B34" s="1979" t="s">
        <v>1999</v>
      </c>
      <c r="C34" s="1984" t="s">
        <v>1996</v>
      </c>
      <c r="D34" s="1980"/>
      <c r="E34" s="1981"/>
      <c r="F34" s="1974" t="str">
        <f t="shared" si="0"/>
        <v>－</v>
      </c>
      <c r="G34" s="1982"/>
      <c r="H34" s="1976" t="str">
        <f t="shared" si="1"/>
        <v>－</v>
      </c>
      <c r="I34" s="4215"/>
      <c r="J34" s="4215"/>
      <c r="K34" s="4215"/>
      <c r="L34" s="4215"/>
      <c r="M34" s="4215"/>
      <c r="N34" s="4215"/>
      <c r="O34" s="4215"/>
      <c r="P34" s="4215"/>
      <c r="Q34" s="4215"/>
    </row>
    <row r="35" spans="1:17" s="1977" customFormat="1" ht="18" customHeight="1">
      <c r="A35" s="1978"/>
      <c r="B35" s="1979" t="s">
        <v>2000</v>
      </c>
      <c r="C35" s="1984" t="s">
        <v>2001</v>
      </c>
      <c r="D35" s="1980"/>
      <c r="E35" s="1981"/>
      <c r="F35" s="1974" t="str">
        <f>IF(A35=1,1*D35*E35,"－")</f>
        <v>－</v>
      </c>
      <c r="G35" s="1982"/>
      <c r="H35" s="1976" t="str">
        <f>IF(A35=1,1*D35*2,"－")</f>
        <v>－</v>
      </c>
      <c r="I35" s="4215"/>
      <c r="J35" s="4215"/>
      <c r="K35" s="4215"/>
      <c r="L35" s="4215"/>
      <c r="M35" s="4215"/>
      <c r="N35" s="4215"/>
      <c r="O35" s="4215"/>
      <c r="P35" s="4215"/>
      <c r="Q35" s="4215"/>
    </row>
    <row r="36" spans="1:17" s="1977" customFormat="1" ht="30" customHeight="1">
      <c r="A36" s="1978"/>
      <c r="B36" s="1979" t="s">
        <v>2002</v>
      </c>
      <c r="C36" s="1984" t="s">
        <v>2001</v>
      </c>
      <c r="D36" s="1980"/>
      <c r="E36" s="1981"/>
      <c r="F36" s="1974" t="str">
        <f t="shared" si="0"/>
        <v>－</v>
      </c>
      <c r="G36" s="1982"/>
      <c r="H36" s="1976" t="str">
        <f t="shared" si="1"/>
        <v>－</v>
      </c>
      <c r="I36" s="4215"/>
      <c r="J36" s="4215"/>
      <c r="K36" s="4215"/>
      <c r="L36" s="4215"/>
      <c r="M36" s="4215"/>
      <c r="N36" s="4215"/>
      <c r="O36" s="4215"/>
      <c r="P36" s="4215"/>
      <c r="Q36" s="4215"/>
    </row>
    <row r="37" spans="1:17" s="1977" customFormat="1" ht="18" customHeight="1">
      <c r="A37" s="1978"/>
      <c r="B37" s="1979" t="s">
        <v>2003</v>
      </c>
      <c r="C37" s="1984" t="s">
        <v>2001</v>
      </c>
      <c r="D37" s="1980"/>
      <c r="E37" s="1981"/>
      <c r="F37" s="1974" t="str">
        <f t="shared" si="0"/>
        <v>－</v>
      </c>
      <c r="G37" s="1982"/>
      <c r="H37" s="1976" t="str">
        <f t="shared" si="1"/>
        <v>－</v>
      </c>
      <c r="I37" s="4215"/>
      <c r="J37" s="4215"/>
      <c r="K37" s="4215"/>
      <c r="L37" s="4215"/>
      <c r="M37" s="4215"/>
      <c r="N37" s="4215"/>
      <c r="O37" s="4215"/>
      <c r="P37" s="4215"/>
      <c r="Q37" s="4215"/>
    </row>
    <row r="38" spans="1:17" s="1977" customFormat="1" ht="18" customHeight="1">
      <c r="A38" s="1978"/>
      <c r="B38" s="1979" t="s">
        <v>2004</v>
      </c>
      <c r="C38" s="1984" t="s">
        <v>2001</v>
      </c>
      <c r="D38" s="1980"/>
      <c r="E38" s="1981"/>
      <c r="F38" s="1974" t="str">
        <f t="shared" si="0"/>
        <v>－</v>
      </c>
      <c r="G38" s="1982"/>
      <c r="H38" s="1976" t="str">
        <f t="shared" si="1"/>
        <v>－</v>
      </c>
      <c r="I38" s="4215"/>
      <c r="J38" s="4215"/>
      <c r="K38" s="4215"/>
      <c r="L38" s="4215"/>
      <c r="M38" s="4215"/>
      <c r="N38" s="4215"/>
      <c r="O38" s="4215"/>
      <c r="P38" s="4215"/>
      <c r="Q38" s="4215"/>
    </row>
    <row r="39" spans="1:17" ht="18" customHeight="1">
      <c r="A39" s="1985"/>
      <c r="B39" s="1970"/>
      <c r="C39" s="1970"/>
      <c r="D39" s="1986"/>
      <c r="E39" s="1987"/>
      <c r="F39" s="1974" t="str">
        <f t="shared" si="0"/>
        <v>－</v>
      </c>
      <c r="G39" s="1982"/>
      <c r="H39" s="1976" t="str">
        <f t="shared" si="1"/>
        <v>－</v>
      </c>
      <c r="I39" s="4215"/>
      <c r="J39" s="4215"/>
      <c r="K39" s="4215"/>
      <c r="L39" s="4215"/>
      <c r="M39" s="4215"/>
      <c r="N39" s="4215"/>
      <c r="O39" s="4215"/>
      <c r="P39" s="4215"/>
      <c r="Q39" s="4215"/>
    </row>
    <row r="40" spans="1:17" ht="18" customHeight="1">
      <c r="A40" s="1988" t="s">
        <v>2005</v>
      </c>
      <c r="B40" s="1958"/>
      <c r="C40" s="1958"/>
      <c r="G40" s="1940"/>
      <c r="H40" s="1941"/>
      <c r="I40" s="4215"/>
      <c r="J40" s="4215"/>
      <c r="K40" s="4215"/>
      <c r="L40" s="4215"/>
      <c r="M40" s="4215"/>
      <c r="N40" s="4215"/>
      <c r="O40" s="4215"/>
      <c r="P40" s="4215"/>
      <c r="Q40" s="4215"/>
    </row>
    <row r="41" spans="1:17" ht="18" customHeight="1">
      <c r="A41" s="1957"/>
      <c r="B41" s="1958"/>
      <c r="C41" s="1958"/>
      <c r="G41" s="1940"/>
      <c r="H41" s="1941"/>
    </row>
    <row r="42" spans="1:17" ht="18" customHeight="1">
      <c r="A42" s="1959" t="s">
        <v>2006</v>
      </c>
      <c r="B42" s="1958"/>
      <c r="C42" s="1958"/>
      <c r="F42" s="1963"/>
      <c r="G42" s="1963"/>
      <c r="H42" s="1941"/>
      <c r="I42" t="s">
        <v>1506</v>
      </c>
      <c r="J42"/>
      <c r="K42"/>
      <c r="L42"/>
      <c r="M42"/>
      <c r="N42"/>
      <c r="O42"/>
      <c r="P42"/>
      <c r="Q42"/>
    </row>
    <row r="43" spans="1:17" s="1968" customFormat="1" ht="60" customHeight="1">
      <c r="A43" s="1964" t="s">
        <v>1973</v>
      </c>
      <c r="B43" s="1965" t="s">
        <v>1974</v>
      </c>
      <c r="C43" s="1965" t="s">
        <v>1975</v>
      </c>
      <c r="D43" s="1966" t="s">
        <v>1976</v>
      </c>
      <c r="E43" s="1965" t="s">
        <v>1977</v>
      </c>
      <c r="F43" s="1965" t="s">
        <v>1978</v>
      </c>
      <c r="G43" s="1967" t="s">
        <v>1979</v>
      </c>
      <c r="I43" s="3461" t="s">
        <v>1514</v>
      </c>
      <c r="J43" s="3657"/>
      <c r="K43" s="3657"/>
      <c r="L43" s="3657"/>
      <c r="M43" s="3657"/>
      <c r="N43" s="3657"/>
      <c r="O43" s="3657"/>
      <c r="P43" s="3657"/>
      <c r="Q43" s="3658"/>
    </row>
    <row r="44" spans="1:17" ht="18" customHeight="1">
      <c r="A44" s="1985"/>
      <c r="B44" s="1970" t="s">
        <v>2007</v>
      </c>
      <c r="C44" s="1971" t="s">
        <v>1981</v>
      </c>
      <c r="D44" s="1986"/>
      <c r="E44" s="1987"/>
      <c r="F44" s="1974" t="str">
        <f>IF(A44=1,1*D44*E44,"－")</f>
        <v>－</v>
      </c>
      <c r="G44" s="1982"/>
      <c r="H44" s="1976" t="str">
        <f t="shared" ref="H44:H59" si="2">IF(A44=1,1*D44*2,"－")</f>
        <v>－</v>
      </c>
      <c r="I44" s="3659"/>
      <c r="J44" s="3452"/>
      <c r="K44" s="3452"/>
      <c r="L44" s="3452"/>
      <c r="M44" s="3452"/>
      <c r="N44" s="3452"/>
      <c r="O44" s="3452"/>
      <c r="P44" s="3452"/>
      <c r="Q44" s="3660"/>
    </row>
    <row r="45" spans="1:17" ht="30" customHeight="1">
      <c r="A45" s="1985"/>
      <c r="B45" s="1970" t="s">
        <v>2008</v>
      </c>
      <c r="C45" s="1971" t="s">
        <v>1981</v>
      </c>
      <c r="D45" s="1986"/>
      <c r="E45" s="1987"/>
      <c r="F45" s="1974" t="str">
        <f t="shared" ref="F45:F59" si="3">IF(A45=1,1*D45*E45,"－")</f>
        <v>－</v>
      </c>
      <c r="G45" s="1982"/>
      <c r="H45" s="1976" t="str">
        <f t="shared" si="2"/>
        <v>－</v>
      </c>
      <c r="I45" s="3762"/>
      <c r="J45" s="3763"/>
      <c r="K45" s="3763"/>
      <c r="L45" s="3763"/>
      <c r="M45" s="3763"/>
      <c r="N45" s="3763"/>
      <c r="O45" s="3763"/>
      <c r="P45" s="3763"/>
      <c r="Q45" s="3764"/>
    </row>
    <row r="46" spans="1:17" ht="18" customHeight="1">
      <c r="A46" s="1985"/>
      <c r="B46" s="1970" t="s">
        <v>2009</v>
      </c>
      <c r="C46" s="1971" t="s">
        <v>1981</v>
      </c>
      <c r="D46" s="1986"/>
      <c r="E46" s="1987"/>
      <c r="F46" s="1974" t="str">
        <f>IF(A46=1,1*D46*E46,"－")</f>
        <v>－</v>
      </c>
      <c r="G46" s="1982"/>
      <c r="H46" s="1976" t="str">
        <f>IF(A46=1,1*D46*2,"－")</f>
        <v>－</v>
      </c>
      <c r="I46" s="1277"/>
      <c r="J46" s="1277"/>
      <c r="K46" s="1277"/>
      <c r="L46" s="1277"/>
      <c r="M46" s="1277"/>
      <c r="N46" s="1277"/>
      <c r="O46" s="1277"/>
      <c r="P46" s="1277"/>
      <c r="Q46" s="1277"/>
    </row>
    <row r="47" spans="1:17" ht="18" customHeight="1">
      <c r="A47" s="1985"/>
      <c r="B47" s="1970" t="s">
        <v>2010</v>
      </c>
      <c r="C47" s="1984" t="s">
        <v>1996</v>
      </c>
      <c r="D47" s="1986"/>
      <c r="E47" s="1987"/>
      <c r="F47" s="1974" t="str">
        <f t="shared" si="3"/>
        <v>－</v>
      </c>
      <c r="G47" s="1982"/>
      <c r="H47" s="1976" t="str">
        <f t="shared" si="2"/>
        <v>－</v>
      </c>
      <c r="I47" s="1277"/>
      <c r="J47" s="1277"/>
      <c r="K47" s="1277"/>
      <c r="L47" s="1277"/>
      <c r="M47" s="1277"/>
      <c r="N47" s="1277"/>
      <c r="O47" s="1277"/>
      <c r="P47" s="1277"/>
      <c r="Q47" s="1277"/>
    </row>
    <row r="48" spans="1:17" ht="18" customHeight="1">
      <c r="A48" s="1985"/>
      <c r="B48" s="1970" t="s">
        <v>2011</v>
      </c>
      <c r="C48" s="1984" t="s">
        <v>2001</v>
      </c>
      <c r="D48" s="1986"/>
      <c r="E48" s="1987"/>
      <c r="F48" s="1974" t="str">
        <f t="shared" si="3"/>
        <v>－</v>
      </c>
      <c r="G48" s="1982"/>
      <c r="H48" s="1976" t="str">
        <f t="shared" si="2"/>
        <v>－</v>
      </c>
    </row>
    <row r="49" spans="1:17" ht="30" customHeight="1">
      <c r="A49" s="1985"/>
      <c r="B49" s="1970" t="s">
        <v>2012</v>
      </c>
      <c r="C49" s="1984" t="s">
        <v>2001</v>
      </c>
      <c r="D49" s="1986"/>
      <c r="E49" s="1987"/>
      <c r="F49" s="1974" t="str">
        <f t="shared" si="3"/>
        <v>－</v>
      </c>
      <c r="G49" s="1982"/>
      <c r="H49" s="1976" t="str">
        <f t="shared" si="2"/>
        <v>－</v>
      </c>
    </row>
    <row r="50" spans="1:17" ht="18" customHeight="1">
      <c r="A50" s="1985"/>
      <c r="B50" s="1970" t="s">
        <v>2013</v>
      </c>
      <c r="C50" s="1984" t="s">
        <v>2001</v>
      </c>
      <c r="D50" s="1986"/>
      <c r="E50" s="1987"/>
      <c r="F50" s="1974" t="str">
        <f t="shared" si="3"/>
        <v>－</v>
      </c>
      <c r="G50" s="1982"/>
      <c r="H50" s="1976" t="str">
        <f t="shared" si="2"/>
        <v>－</v>
      </c>
    </row>
    <row r="51" spans="1:17" ht="45" customHeight="1">
      <c r="A51" s="1985"/>
      <c r="B51" s="1970" t="s">
        <v>2014</v>
      </c>
      <c r="C51" s="1984" t="s">
        <v>2001</v>
      </c>
      <c r="D51" s="1986"/>
      <c r="E51" s="1987"/>
      <c r="F51" s="1974" t="str">
        <f t="shared" si="3"/>
        <v>－</v>
      </c>
      <c r="G51" s="1982"/>
      <c r="H51" s="1976" t="str">
        <f t="shared" si="2"/>
        <v>－</v>
      </c>
    </row>
    <row r="52" spans="1:17" ht="18" customHeight="1">
      <c r="A52" s="1985"/>
      <c r="B52" s="1970" t="s">
        <v>2015</v>
      </c>
      <c r="C52" s="1984" t="s">
        <v>2001</v>
      </c>
      <c r="D52" s="1986"/>
      <c r="E52" s="1987"/>
      <c r="F52" s="1974" t="str">
        <f t="shared" si="3"/>
        <v>－</v>
      </c>
      <c r="G52" s="1982"/>
      <c r="H52" s="1976" t="str">
        <f t="shared" si="2"/>
        <v>－</v>
      </c>
    </row>
    <row r="53" spans="1:17" ht="30" customHeight="1">
      <c r="A53" s="1985"/>
      <c r="B53" s="1970" t="s">
        <v>2016</v>
      </c>
      <c r="C53" s="1984" t="s">
        <v>2001</v>
      </c>
      <c r="D53" s="1986"/>
      <c r="E53" s="1987"/>
      <c r="F53" s="1974" t="str">
        <f t="shared" si="3"/>
        <v>－</v>
      </c>
      <c r="G53" s="1982"/>
      <c r="H53" s="1976" t="str">
        <f t="shared" si="2"/>
        <v>－</v>
      </c>
    </row>
    <row r="54" spans="1:17" ht="18" customHeight="1">
      <c r="A54" s="1985"/>
      <c r="B54" s="1970" t="s">
        <v>2017</v>
      </c>
      <c r="C54" s="1984" t="s">
        <v>2001</v>
      </c>
      <c r="D54" s="1986"/>
      <c r="E54" s="1987"/>
      <c r="F54" s="1974" t="str">
        <f t="shared" si="3"/>
        <v>－</v>
      </c>
      <c r="G54" s="1982"/>
      <c r="H54" s="1976" t="str">
        <f t="shared" si="2"/>
        <v>－</v>
      </c>
    </row>
    <row r="55" spans="1:17" ht="18" customHeight="1">
      <c r="A55" s="1985"/>
      <c r="B55" s="1970" t="s">
        <v>2018</v>
      </c>
      <c r="C55" s="1984" t="s">
        <v>2001</v>
      </c>
      <c r="D55" s="1986"/>
      <c r="E55" s="1987"/>
      <c r="F55" s="1974" t="str">
        <f t="shared" si="3"/>
        <v>－</v>
      </c>
      <c r="G55" s="1982"/>
      <c r="H55" s="1976" t="str">
        <f t="shared" si="2"/>
        <v>－</v>
      </c>
      <c r="I55" s="76"/>
    </row>
    <row r="56" spans="1:17" s="1977" customFormat="1" ht="18" customHeight="1">
      <c r="A56" s="1978"/>
      <c r="B56" s="1979" t="s">
        <v>2019</v>
      </c>
      <c r="C56" s="1984" t="s">
        <v>2001</v>
      </c>
      <c r="D56" s="1980"/>
      <c r="E56" s="1981"/>
      <c r="F56" s="1974" t="str">
        <f>IF(A56=1,1*D56*E56,"－")</f>
        <v>－</v>
      </c>
      <c r="G56" s="1982"/>
      <c r="H56" s="1976" t="str">
        <f>IF(A56=1,1*D56*2,"－")</f>
        <v>－</v>
      </c>
      <c r="I56" s="76"/>
      <c r="J56" s="1340"/>
      <c r="K56" s="1340"/>
      <c r="L56" s="1340"/>
      <c r="M56" s="1340"/>
      <c r="N56" s="1340"/>
      <c r="O56" s="1340"/>
      <c r="P56" s="1340"/>
      <c r="Q56" s="1340"/>
    </row>
    <row r="57" spans="1:17" ht="18" customHeight="1">
      <c r="A57" s="1985"/>
      <c r="B57" s="1970" t="s">
        <v>2020</v>
      </c>
      <c r="C57" s="1984" t="s">
        <v>2001</v>
      </c>
      <c r="D57" s="1986"/>
      <c r="E57" s="1987"/>
      <c r="F57" s="1974" t="str">
        <f>IF(A57=1,1*D57*E57,"－")</f>
        <v>－</v>
      </c>
      <c r="G57" s="1982"/>
      <c r="H57" s="1976" t="str">
        <f>IF(A57=1,1*D57*2,"－")</f>
        <v>－</v>
      </c>
      <c r="I57" s="76"/>
    </row>
    <row r="58" spans="1:17" ht="18" customHeight="1">
      <c r="A58" s="1985"/>
      <c r="B58" s="1970" t="s">
        <v>2021</v>
      </c>
      <c r="C58" s="1984" t="s">
        <v>2001</v>
      </c>
      <c r="D58" s="1986"/>
      <c r="E58" s="1987"/>
      <c r="F58" s="1974" t="str">
        <f t="shared" si="3"/>
        <v>－</v>
      </c>
      <c r="G58" s="1982"/>
      <c r="H58" s="1976" t="str">
        <f t="shared" si="2"/>
        <v>－</v>
      </c>
      <c r="I58" s="76"/>
    </row>
    <row r="59" spans="1:17" ht="18" customHeight="1">
      <c r="A59" s="1985"/>
      <c r="B59" s="1989"/>
      <c r="C59" s="1989"/>
      <c r="D59" s="1990"/>
      <c r="E59" s="1991"/>
      <c r="F59" s="1974" t="str">
        <f t="shared" si="3"/>
        <v>－</v>
      </c>
      <c r="G59" s="1982"/>
      <c r="H59" s="1976" t="str">
        <f t="shared" si="2"/>
        <v>－</v>
      </c>
      <c r="I59" s="76"/>
    </row>
    <row r="60" spans="1:17" ht="18" customHeight="1">
      <c r="A60" s="1957"/>
      <c r="B60" s="1958"/>
      <c r="C60" s="1958"/>
      <c r="G60" s="1940"/>
      <c r="H60" s="1941"/>
      <c r="I60" s="76"/>
    </row>
    <row r="61" spans="1:17" ht="18" customHeight="1">
      <c r="A61" s="1959" t="s">
        <v>2022</v>
      </c>
      <c r="B61" s="1958"/>
      <c r="C61" s="1958"/>
      <c r="D61" s="1947"/>
      <c r="E61" s="1963"/>
      <c r="F61" s="1963"/>
      <c r="G61" s="1963"/>
      <c r="H61" s="1941"/>
      <c r="I61" s="76"/>
    </row>
    <row r="62" spans="1:17" s="1968" customFormat="1" ht="60" customHeight="1">
      <c r="A62" s="1964" t="s">
        <v>1973</v>
      </c>
      <c r="B62" s="1965" t="s">
        <v>1974</v>
      </c>
      <c r="C62" s="1965" t="s">
        <v>1975</v>
      </c>
      <c r="D62" s="1966" t="s">
        <v>1976</v>
      </c>
      <c r="E62" s="1965" t="s">
        <v>1977</v>
      </c>
      <c r="F62" s="1965" t="s">
        <v>1978</v>
      </c>
      <c r="G62" s="1967" t="s">
        <v>1979</v>
      </c>
      <c r="I62" s="76"/>
      <c r="J62" s="1340"/>
      <c r="K62" s="1340"/>
      <c r="L62" s="1340"/>
      <c r="M62" s="1340"/>
      <c r="N62" s="1340"/>
      <c r="O62" s="1340"/>
      <c r="P62" s="1340"/>
      <c r="Q62" s="1340"/>
    </row>
    <row r="63" spans="1:17" ht="18" customHeight="1">
      <c r="A63" s="1978"/>
      <c r="B63" s="1979" t="s">
        <v>2023</v>
      </c>
      <c r="C63" s="1971" t="s">
        <v>1981</v>
      </c>
      <c r="D63" s="1980"/>
      <c r="E63" s="1981"/>
      <c r="F63" s="1974" t="str">
        <f t="shared" ref="F63:F91" si="4">IF(A63=1,1*D63*E63,"－")</f>
        <v>－</v>
      </c>
      <c r="G63" s="1982"/>
      <c r="H63" s="1976" t="str">
        <f t="shared" ref="H63:H91" si="5">IF(A63=1,1*D63*2,"－")</f>
        <v>－</v>
      </c>
      <c r="I63" s="76"/>
    </row>
    <row r="64" spans="1:17" ht="18" customHeight="1">
      <c r="A64" s="1978"/>
      <c r="B64" s="1979" t="s">
        <v>2024</v>
      </c>
      <c r="C64" s="1971" t="s">
        <v>1981</v>
      </c>
      <c r="D64" s="1980"/>
      <c r="E64" s="1981"/>
      <c r="F64" s="1974" t="str">
        <f t="shared" si="4"/>
        <v>－</v>
      </c>
      <c r="G64" s="1982"/>
      <c r="H64" s="1976" t="str">
        <f t="shared" si="5"/>
        <v>－</v>
      </c>
      <c r="I64" s="76"/>
    </row>
    <row r="65" spans="1:10" ht="18" customHeight="1">
      <c r="A65" s="1985"/>
      <c r="B65" s="1970" t="s">
        <v>2025</v>
      </c>
      <c r="C65" s="1971" t="s">
        <v>1981</v>
      </c>
      <c r="D65" s="1986"/>
      <c r="E65" s="1987"/>
      <c r="F65" s="1974" t="str">
        <f>IF(A65=1,1*D65*E65,"－")</f>
        <v>－</v>
      </c>
      <c r="G65" s="1982"/>
      <c r="H65" s="1976" t="str">
        <f>IF(A65=1,1*D65*2,"－")</f>
        <v>－</v>
      </c>
      <c r="I65" s="76"/>
    </row>
    <row r="66" spans="1:10" ht="18" customHeight="1">
      <c r="A66" s="1978"/>
      <c r="B66" s="1979" t="s">
        <v>2026</v>
      </c>
      <c r="C66" s="1984" t="s">
        <v>1996</v>
      </c>
      <c r="D66" s="1980"/>
      <c r="E66" s="1981"/>
      <c r="F66" s="1974" t="str">
        <f t="shared" si="4"/>
        <v>－</v>
      </c>
      <c r="G66" s="1982"/>
      <c r="H66" s="1976" t="str">
        <f t="shared" si="5"/>
        <v>－</v>
      </c>
      <c r="I66" s="76"/>
    </row>
    <row r="67" spans="1:10" ht="30" customHeight="1">
      <c r="A67" s="1978"/>
      <c r="B67" s="1979" t="s">
        <v>2027</v>
      </c>
      <c r="C67" s="1984" t="s">
        <v>1996</v>
      </c>
      <c r="D67" s="1980"/>
      <c r="E67" s="1981"/>
      <c r="F67" s="1974" t="str">
        <f t="shared" si="4"/>
        <v>－</v>
      </c>
      <c r="G67" s="1982"/>
      <c r="H67" s="1976" t="str">
        <f t="shared" si="5"/>
        <v>－</v>
      </c>
      <c r="I67" s="76"/>
    </row>
    <row r="68" spans="1:10" ht="18" customHeight="1">
      <c r="A68" s="1978"/>
      <c r="B68" s="1979" t="s">
        <v>2028</v>
      </c>
      <c r="C68" s="1984" t="s">
        <v>1996</v>
      </c>
      <c r="D68" s="1980"/>
      <c r="E68" s="1981"/>
      <c r="F68" s="1974" t="str">
        <f t="shared" si="4"/>
        <v>－</v>
      </c>
      <c r="G68" s="1982"/>
      <c r="H68" s="1976" t="str">
        <f t="shared" si="5"/>
        <v>－</v>
      </c>
      <c r="I68" s="76"/>
    </row>
    <row r="69" spans="1:10" ht="18" customHeight="1">
      <c r="A69" s="1985"/>
      <c r="B69" s="1970" t="s">
        <v>2029</v>
      </c>
      <c r="C69" s="1984" t="s">
        <v>1996</v>
      </c>
      <c r="D69" s="1986"/>
      <c r="E69" s="1987"/>
      <c r="F69" s="1974" t="str">
        <f t="shared" si="4"/>
        <v>－</v>
      </c>
      <c r="G69" s="1982"/>
      <c r="H69" s="1976" t="str">
        <f t="shared" si="5"/>
        <v>－</v>
      </c>
      <c r="I69" s="76"/>
    </row>
    <row r="70" spans="1:10" ht="18" customHeight="1">
      <c r="A70" s="1985"/>
      <c r="B70" s="1970" t="s">
        <v>2030</v>
      </c>
      <c r="C70" s="1984" t="s">
        <v>2001</v>
      </c>
      <c r="D70" s="1986"/>
      <c r="E70" s="1987"/>
      <c r="F70" s="1974" t="str">
        <f t="shared" si="4"/>
        <v>－</v>
      </c>
      <c r="G70" s="1982"/>
      <c r="H70" s="1976" t="str">
        <f t="shared" si="5"/>
        <v>－</v>
      </c>
      <c r="I70" s="76"/>
    </row>
    <row r="71" spans="1:10" ht="30" customHeight="1">
      <c r="A71" s="1985"/>
      <c r="B71" s="1970" t="s">
        <v>2031</v>
      </c>
      <c r="C71" s="1984" t="s">
        <v>2001</v>
      </c>
      <c r="D71" s="1986"/>
      <c r="E71" s="1987"/>
      <c r="F71" s="1974" t="str">
        <f t="shared" si="4"/>
        <v>－</v>
      </c>
      <c r="G71" s="1982"/>
      <c r="H71" s="1976" t="str">
        <f t="shared" si="5"/>
        <v>－</v>
      </c>
      <c r="I71" s="76"/>
    </row>
    <row r="72" spans="1:10" ht="18" customHeight="1">
      <c r="A72" s="1985"/>
      <c r="B72" s="1970" t="s">
        <v>2032</v>
      </c>
      <c r="C72" s="1984" t="s">
        <v>2001</v>
      </c>
      <c r="D72" s="1986"/>
      <c r="E72" s="1987"/>
      <c r="F72" s="1974" t="str">
        <f t="shared" si="4"/>
        <v>－</v>
      </c>
      <c r="G72" s="1982"/>
      <c r="H72" s="1976" t="str">
        <f t="shared" si="5"/>
        <v>－</v>
      </c>
      <c r="I72" s="76"/>
    </row>
    <row r="73" spans="1:10" ht="18" customHeight="1">
      <c r="A73" s="1985"/>
      <c r="B73" s="1970" t="s">
        <v>2033</v>
      </c>
      <c r="C73" s="1984" t="s">
        <v>2001</v>
      </c>
      <c r="D73" s="1986"/>
      <c r="E73" s="1987"/>
      <c r="F73" s="1974" t="str">
        <f t="shared" si="4"/>
        <v>－</v>
      </c>
      <c r="G73" s="1982"/>
      <c r="H73" s="1976" t="str">
        <f t="shared" si="5"/>
        <v>－</v>
      </c>
      <c r="I73" s="76"/>
    </row>
    <row r="74" spans="1:10" ht="18" customHeight="1">
      <c r="A74" s="1985"/>
      <c r="B74" s="1970" t="s">
        <v>2034</v>
      </c>
      <c r="C74" s="1984" t="s">
        <v>2001</v>
      </c>
      <c r="D74" s="1986"/>
      <c r="E74" s="1987"/>
      <c r="F74" s="1974" t="str">
        <f t="shared" si="4"/>
        <v>－</v>
      </c>
      <c r="G74" s="1982"/>
      <c r="H74" s="1976" t="str">
        <f t="shared" si="5"/>
        <v>－</v>
      </c>
      <c r="I74" s="76"/>
    </row>
    <row r="75" spans="1:10" ht="18" customHeight="1">
      <c r="A75" s="1985"/>
      <c r="B75" s="1970" t="s">
        <v>2035</v>
      </c>
      <c r="C75" s="1984" t="s">
        <v>2001</v>
      </c>
      <c r="D75" s="1986"/>
      <c r="E75" s="1987"/>
      <c r="F75" s="1974" t="str">
        <f t="shared" si="4"/>
        <v>－</v>
      </c>
      <c r="G75" s="1982"/>
      <c r="H75" s="1976" t="str">
        <f t="shared" si="5"/>
        <v>－</v>
      </c>
    </row>
    <row r="76" spans="1:10" ht="18" customHeight="1">
      <c r="A76" s="1985"/>
      <c r="B76" s="1970" t="s">
        <v>2036</v>
      </c>
      <c r="C76" s="1984" t="s">
        <v>2001</v>
      </c>
      <c r="D76" s="1986"/>
      <c r="E76" s="1987"/>
      <c r="F76" s="1974" t="str">
        <f t="shared" si="4"/>
        <v>－</v>
      </c>
      <c r="G76" s="1982"/>
      <c r="H76" s="1976" t="str">
        <f t="shared" si="5"/>
        <v>－</v>
      </c>
    </row>
    <row r="77" spans="1:10" ht="18" customHeight="1">
      <c r="A77" s="1985"/>
      <c r="B77" s="1970" t="s">
        <v>2037</v>
      </c>
      <c r="C77" s="1984" t="s">
        <v>2001</v>
      </c>
      <c r="D77" s="1986"/>
      <c r="E77" s="1987"/>
      <c r="F77" s="1974" t="str">
        <f t="shared" si="4"/>
        <v>－</v>
      </c>
      <c r="G77" s="1982"/>
      <c r="H77" s="1976" t="str">
        <f t="shared" si="5"/>
        <v>－</v>
      </c>
    </row>
    <row r="78" spans="1:10" ht="18" customHeight="1">
      <c r="A78" s="1985"/>
      <c r="B78" s="1970" t="s">
        <v>2038</v>
      </c>
      <c r="C78" s="1984" t="s">
        <v>2001</v>
      </c>
      <c r="D78" s="1986"/>
      <c r="E78" s="1987"/>
      <c r="F78" s="1974" t="str">
        <f t="shared" si="4"/>
        <v>－</v>
      </c>
      <c r="G78" s="1982"/>
      <c r="H78" s="1976" t="str">
        <f t="shared" si="5"/>
        <v>－</v>
      </c>
    </row>
    <row r="79" spans="1:10" ht="18" customHeight="1">
      <c r="A79" s="1985"/>
      <c r="B79" s="1970" t="s">
        <v>2039</v>
      </c>
      <c r="C79" s="1984" t="s">
        <v>2001</v>
      </c>
      <c r="D79" s="1986"/>
      <c r="E79" s="1987"/>
      <c r="F79" s="1974" t="str">
        <f t="shared" si="4"/>
        <v>－</v>
      </c>
      <c r="G79" s="1982"/>
      <c r="H79" s="1976" t="str">
        <f t="shared" si="5"/>
        <v>－</v>
      </c>
      <c r="J79" s="1992"/>
    </row>
    <row r="80" spans="1:10" ht="18" customHeight="1">
      <c r="A80" s="1985"/>
      <c r="B80" s="1970" t="s">
        <v>2040</v>
      </c>
      <c r="C80" s="1984" t="s">
        <v>2001</v>
      </c>
      <c r="D80" s="1986"/>
      <c r="E80" s="1987"/>
      <c r="F80" s="1974" t="str">
        <f t="shared" si="4"/>
        <v>－</v>
      </c>
      <c r="G80" s="1982"/>
      <c r="H80" s="1976" t="str">
        <f t="shared" si="5"/>
        <v>－</v>
      </c>
      <c r="J80" s="1992"/>
    </row>
    <row r="81" spans="1:18" ht="18" customHeight="1">
      <c r="A81" s="1985"/>
      <c r="B81" s="1970" t="s">
        <v>2041</v>
      </c>
      <c r="C81" s="1984" t="s">
        <v>2001</v>
      </c>
      <c r="D81" s="1986"/>
      <c r="E81" s="1987"/>
      <c r="F81" s="1974" t="str">
        <f t="shared" si="4"/>
        <v>－</v>
      </c>
      <c r="G81" s="1982"/>
      <c r="H81" s="1976" t="str">
        <f t="shared" si="5"/>
        <v>－</v>
      </c>
      <c r="J81" s="1992"/>
    </row>
    <row r="82" spans="1:18" ht="18" customHeight="1">
      <c r="A82" s="1985"/>
      <c r="B82" s="1970" t="s">
        <v>2042</v>
      </c>
      <c r="C82" s="1984" t="s">
        <v>2001</v>
      </c>
      <c r="D82" s="1986"/>
      <c r="E82" s="1987"/>
      <c r="F82" s="1974" t="str">
        <f t="shared" si="4"/>
        <v>－</v>
      </c>
      <c r="G82" s="1982"/>
      <c r="H82" s="1976" t="str">
        <f t="shared" si="5"/>
        <v>－</v>
      </c>
      <c r="J82" s="1992"/>
    </row>
    <row r="83" spans="1:18" ht="18" customHeight="1">
      <c r="A83" s="1985"/>
      <c r="B83" s="1970" t="s">
        <v>2043</v>
      </c>
      <c r="C83" s="1984" t="s">
        <v>2001</v>
      </c>
      <c r="D83" s="1986"/>
      <c r="E83" s="1987"/>
      <c r="F83" s="1974" t="str">
        <f t="shared" si="4"/>
        <v>－</v>
      </c>
      <c r="G83" s="1982"/>
      <c r="H83" s="1976" t="str">
        <f t="shared" si="5"/>
        <v>－</v>
      </c>
      <c r="J83" s="1992"/>
    </row>
    <row r="84" spans="1:18" ht="18" customHeight="1">
      <c r="A84" s="1985"/>
      <c r="B84" s="1970" t="s">
        <v>2044</v>
      </c>
      <c r="C84" s="1984" t="s">
        <v>2001</v>
      </c>
      <c r="D84" s="1986"/>
      <c r="E84" s="1987"/>
      <c r="F84" s="1974" t="str">
        <f t="shared" si="4"/>
        <v>－</v>
      </c>
      <c r="G84" s="1982"/>
      <c r="H84" s="1976" t="str">
        <f t="shared" si="5"/>
        <v>－</v>
      </c>
      <c r="J84" s="1992"/>
    </row>
    <row r="85" spans="1:18" ht="18" customHeight="1">
      <c r="A85" s="1985"/>
      <c r="B85" s="1970" t="s">
        <v>2045</v>
      </c>
      <c r="C85" s="1984" t="s">
        <v>2001</v>
      </c>
      <c r="D85" s="1986"/>
      <c r="E85" s="1987"/>
      <c r="F85" s="1974" t="str">
        <f t="shared" si="4"/>
        <v>－</v>
      </c>
      <c r="G85" s="1982"/>
      <c r="H85" s="1976" t="str">
        <f t="shared" si="5"/>
        <v>－</v>
      </c>
      <c r="J85" s="1992"/>
    </row>
    <row r="86" spans="1:18" ht="18" customHeight="1">
      <c r="A86" s="1985"/>
      <c r="B86" s="1970" t="s">
        <v>2046</v>
      </c>
      <c r="C86" s="1984" t="s">
        <v>2001</v>
      </c>
      <c r="D86" s="1986"/>
      <c r="E86" s="1987"/>
      <c r="F86" s="1974" t="str">
        <f t="shared" si="4"/>
        <v>－</v>
      </c>
      <c r="G86" s="1982"/>
      <c r="H86" s="1976" t="str">
        <f t="shared" si="5"/>
        <v>－</v>
      </c>
      <c r="J86" s="1992"/>
    </row>
    <row r="87" spans="1:18" ht="18" customHeight="1">
      <c r="A87" s="1985"/>
      <c r="B87" s="1970" t="s">
        <v>2047</v>
      </c>
      <c r="C87" s="1984" t="s">
        <v>2001</v>
      </c>
      <c r="D87" s="1986"/>
      <c r="E87" s="1987"/>
      <c r="F87" s="1974" t="str">
        <f t="shared" si="4"/>
        <v>－</v>
      </c>
      <c r="G87" s="1982"/>
      <c r="H87" s="1976" t="str">
        <f t="shared" si="5"/>
        <v>－</v>
      </c>
      <c r="J87" s="1992"/>
    </row>
    <row r="88" spans="1:18" ht="18" customHeight="1">
      <c r="A88" s="1985"/>
      <c r="B88" s="1970" t="s">
        <v>2048</v>
      </c>
      <c r="C88" s="1984" t="s">
        <v>2001</v>
      </c>
      <c r="D88" s="1986"/>
      <c r="E88" s="1987"/>
      <c r="F88" s="1974" t="str">
        <f t="shared" si="4"/>
        <v>－</v>
      </c>
      <c r="G88" s="1982"/>
      <c r="H88" s="1976" t="str">
        <f t="shared" si="5"/>
        <v>－</v>
      </c>
      <c r="J88" s="1992"/>
    </row>
    <row r="89" spans="1:18" ht="18" customHeight="1">
      <c r="A89" s="1985"/>
      <c r="B89" s="1970" t="s">
        <v>2049</v>
      </c>
      <c r="C89" s="1984" t="s">
        <v>2001</v>
      </c>
      <c r="D89" s="1986"/>
      <c r="E89" s="1987"/>
      <c r="F89" s="1974" t="str">
        <f t="shared" si="4"/>
        <v>－</v>
      </c>
      <c r="G89" s="1982"/>
      <c r="H89" s="1976" t="str">
        <f t="shared" si="5"/>
        <v>－</v>
      </c>
      <c r="J89" s="1992"/>
    </row>
    <row r="90" spans="1:18" ht="18" customHeight="1">
      <c r="A90" s="1985"/>
      <c r="B90" s="1970" t="s">
        <v>2050</v>
      </c>
      <c r="C90" s="1984" t="s">
        <v>2001</v>
      </c>
      <c r="D90" s="1986"/>
      <c r="E90" s="1987"/>
      <c r="F90" s="1974" t="str">
        <f t="shared" si="4"/>
        <v>－</v>
      </c>
      <c r="G90" s="1982"/>
      <c r="H90" s="1976" t="str">
        <f t="shared" si="5"/>
        <v>－</v>
      </c>
      <c r="J90" s="1992"/>
    </row>
    <row r="91" spans="1:18" ht="18" customHeight="1">
      <c r="A91" s="1985"/>
      <c r="B91" s="1970"/>
      <c r="C91" s="1970"/>
      <c r="D91" s="1986"/>
      <c r="E91" s="1987"/>
      <c r="F91" s="1974" t="str">
        <f t="shared" si="4"/>
        <v>－</v>
      </c>
      <c r="G91" s="1982"/>
      <c r="H91" s="1976" t="str">
        <f t="shared" si="5"/>
        <v>－</v>
      </c>
      <c r="J91" s="1992"/>
    </row>
    <row r="92" spans="1:18" ht="18" customHeight="1">
      <c r="A92" s="1957"/>
      <c r="B92" s="1958"/>
      <c r="C92" s="1958"/>
      <c r="I92" s="1992"/>
      <c r="Q92" s="1942"/>
    </row>
    <row r="93" spans="1:18" ht="18" customHeight="1">
      <c r="A93" s="1959" t="s">
        <v>2051</v>
      </c>
      <c r="B93" s="1958"/>
      <c r="C93" s="1958"/>
      <c r="D93" s="1947" t="s">
        <v>35</v>
      </c>
      <c r="E93" s="1960">
        <f>SUM(F96:F111)</f>
        <v>0</v>
      </c>
      <c r="F93" s="1961" t="s">
        <v>1048</v>
      </c>
      <c r="G93" s="1993">
        <f>SUM(H96:H111)</f>
        <v>0</v>
      </c>
      <c r="I93" s="1992"/>
      <c r="Q93" s="1942"/>
    </row>
    <row r="94" spans="1:18" ht="18" customHeight="1">
      <c r="A94" s="1959"/>
      <c r="B94" s="1958"/>
      <c r="C94" s="1958"/>
      <c r="D94" s="1947"/>
      <c r="E94" s="1963"/>
      <c r="F94" s="1963"/>
      <c r="J94" s="1992"/>
    </row>
    <row r="95" spans="1:18" s="1968" customFormat="1" ht="60" customHeight="1">
      <c r="A95" s="1964" t="s">
        <v>1973</v>
      </c>
      <c r="B95" s="1965" t="s">
        <v>1974</v>
      </c>
      <c r="C95" s="1965" t="s">
        <v>1975</v>
      </c>
      <c r="D95" s="1966" t="s">
        <v>1976</v>
      </c>
      <c r="E95" s="1965" t="s">
        <v>1977</v>
      </c>
      <c r="F95" s="1965" t="s">
        <v>1978</v>
      </c>
      <c r="G95" s="1967" t="s">
        <v>1979</v>
      </c>
      <c r="J95" s="1340"/>
      <c r="K95" s="1992"/>
      <c r="L95" s="1340"/>
      <c r="M95" s="1340"/>
      <c r="N95" s="1340"/>
      <c r="O95" s="1340"/>
      <c r="P95" s="1340"/>
      <c r="Q95" s="1340"/>
      <c r="R95" s="1340"/>
    </row>
    <row r="96" spans="1:18" ht="18" customHeight="1">
      <c r="A96" s="1978"/>
      <c r="B96" s="1979" t="s">
        <v>2052</v>
      </c>
      <c r="C96" s="1971" t="s">
        <v>1981</v>
      </c>
      <c r="D96" s="1980"/>
      <c r="E96" s="1981"/>
      <c r="F96" s="1974" t="str">
        <f t="shared" ref="F96:F111" si="6">IF(A96=1,1*D96*E96,"－")</f>
        <v>－</v>
      </c>
      <c r="G96" s="1982"/>
      <c r="H96" s="1976" t="str">
        <f t="shared" ref="H96:H111" si="7">IF(A96=1,1*D96*2,"－")</f>
        <v>－</v>
      </c>
      <c r="I96" s="1942"/>
      <c r="K96" s="1992"/>
      <c r="R96" s="1340"/>
    </row>
    <row r="97" spans="1:18" ht="18" customHeight="1">
      <c r="A97" s="1978"/>
      <c r="B97" s="1979" t="s">
        <v>2053</v>
      </c>
      <c r="C97" s="1971" t="s">
        <v>1981</v>
      </c>
      <c r="D97" s="1980"/>
      <c r="E97" s="1981"/>
      <c r="F97" s="1974" t="str">
        <f>IF(A97=1,1*D97*E97,"－")</f>
        <v>－</v>
      </c>
      <c r="G97" s="1982"/>
      <c r="H97" s="1976" t="str">
        <f>IF(A97=1,1*D97*2,"－")</f>
        <v>－</v>
      </c>
      <c r="I97" s="1942"/>
      <c r="K97" s="1992"/>
      <c r="R97" s="1340"/>
    </row>
    <row r="98" spans="1:18" ht="30" customHeight="1">
      <c r="A98" s="1985"/>
      <c r="B98" s="1970" t="s">
        <v>2054</v>
      </c>
      <c r="C98" s="1971" t="s">
        <v>1981</v>
      </c>
      <c r="D98" s="1986"/>
      <c r="E98" s="1987"/>
      <c r="F98" s="1974" t="str">
        <f t="shared" si="6"/>
        <v>－</v>
      </c>
      <c r="G98" s="1982"/>
      <c r="H98" s="1976" t="str">
        <f t="shared" si="7"/>
        <v>－</v>
      </c>
      <c r="I98" s="1942"/>
      <c r="K98" s="1992"/>
      <c r="R98" s="1340"/>
    </row>
    <row r="99" spans="1:18" ht="30" customHeight="1">
      <c r="A99" s="1985"/>
      <c r="B99" s="1970" t="s">
        <v>2055</v>
      </c>
      <c r="C99" s="1971" t="s">
        <v>1981</v>
      </c>
      <c r="D99" s="1986"/>
      <c r="E99" s="1987"/>
      <c r="F99" s="1974" t="str">
        <f t="shared" si="6"/>
        <v>－</v>
      </c>
      <c r="G99" s="1982"/>
      <c r="H99" s="1976" t="str">
        <f t="shared" si="7"/>
        <v>－</v>
      </c>
      <c r="I99" s="1942"/>
      <c r="K99" s="1992"/>
      <c r="R99" s="1340"/>
    </row>
    <row r="100" spans="1:18" ht="18" customHeight="1">
      <c r="A100" s="1985"/>
      <c r="B100" s="1970" t="s">
        <v>2056</v>
      </c>
      <c r="C100" s="1971" t="s">
        <v>1981</v>
      </c>
      <c r="D100" s="1986"/>
      <c r="E100" s="1987"/>
      <c r="F100" s="1974" t="str">
        <f t="shared" si="6"/>
        <v>－</v>
      </c>
      <c r="G100" s="1982"/>
      <c r="H100" s="1976" t="str">
        <f t="shared" si="7"/>
        <v>－</v>
      </c>
      <c r="I100" s="1942"/>
      <c r="K100" s="1992"/>
      <c r="R100" s="1340"/>
    </row>
    <row r="101" spans="1:18" ht="30" customHeight="1">
      <c r="A101" s="1985"/>
      <c r="B101" s="1970" t="s">
        <v>2057</v>
      </c>
      <c r="C101" s="1971" t="s">
        <v>1981</v>
      </c>
      <c r="D101" s="1986"/>
      <c r="E101" s="1987"/>
      <c r="F101" s="1974" t="str">
        <f t="shared" si="6"/>
        <v>－</v>
      </c>
      <c r="G101" s="1982"/>
      <c r="H101" s="1976" t="str">
        <f t="shared" si="7"/>
        <v>－</v>
      </c>
      <c r="I101" s="1942"/>
      <c r="K101" s="1992"/>
      <c r="R101" s="1340"/>
    </row>
    <row r="102" spans="1:18" ht="18" customHeight="1">
      <c r="A102" s="1985"/>
      <c r="B102" s="1970" t="s">
        <v>2058</v>
      </c>
      <c r="C102" s="1971" t="s">
        <v>1981</v>
      </c>
      <c r="D102" s="1986"/>
      <c r="E102" s="1987"/>
      <c r="F102" s="1974" t="str">
        <f t="shared" si="6"/>
        <v>－</v>
      </c>
      <c r="G102" s="1982"/>
      <c r="H102" s="1976" t="str">
        <f t="shared" si="7"/>
        <v>－</v>
      </c>
      <c r="I102" s="1942"/>
      <c r="K102" s="1992"/>
      <c r="R102" s="1340"/>
    </row>
    <row r="103" spans="1:18" ht="30" customHeight="1">
      <c r="A103" s="1985"/>
      <c r="B103" s="1970" t="s">
        <v>2059</v>
      </c>
      <c r="C103" s="1971" t="s">
        <v>1981</v>
      </c>
      <c r="D103" s="1986"/>
      <c r="E103" s="1987"/>
      <c r="F103" s="1974" t="str">
        <f t="shared" si="6"/>
        <v>－</v>
      </c>
      <c r="G103" s="1982"/>
      <c r="H103" s="1976" t="str">
        <f t="shared" si="7"/>
        <v>－</v>
      </c>
      <c r="I103" s="1942"/>
      <c r="K103" s="1992"/>
      <c r="R103" s="1340"/>
    </row>
    <row r="104" spans="1:18" ht="18" customHeight="1">
      <c r="A104" s="1985"/>
      <c r="B104" s="1970" t="s">
        <v>2060</v>
      </c>
      <c r="C104" s="1971" t="s">
        <v>1981</v>
      </c>
      <c r="D104" s="1986"/>
      <c r="E104" s="1987"/>
      <c r="F104" s="1974" t="str">
        <f t="shared" si="6"/>
        <v>－</v>
      </c>
      <c r="G104" s="1982"/>
      <c r="H104" s="1976" t="str">
        <f t="shared" si="7"/>
        <v>－</v>
      </c>
      <c r="I104" s="1942"/>
      <c r="K104" s="1992"/>
      <c r="R104" s="1340"/>
    </row>
    <row r="105" spans="1:18" ht="18" customHeight="1">
      <c r="A105" s="1985"/>
      <c r="B105" s="1970" t="s">
        <v>2061</v>
      </c>
      <c r="C105" s="1971" t="s">
        <v>1981</v>
      </c>
      <c r="D105" s="1986"/>
      <c r="E105" s="1987"/>
      <c r="F105" s="1974" t="str">
        <f t="shared" si="6"/>
        <v>－</v>
      </c>
      <c r="G105" s="1982"/>
      <c r="H105" s="1976" t="str">
        <f t="shared" si="7"/>
        <v>－</v>
      </c>
      <c r="I105" s="1942"/>
      <c r="K105" s="1992"/>
      <c r="R105" s="1340"/>
    </row>
    <row r="106" spans="1:18" ht="18" customHeight="1">
      <c r="A106" s="1985"/>
      <c r="B106" s="1970" t="s">
        <v>2062</v>
      </c>
      <c r="C106" s="1984" t="s">
        <v>1996</v>
      </c>
      <c r="D106" s="1986"/>
      <c r="E106" s="1987"/>
      <c r="F106" s="1974" t="str">
        <f t="shared" si="6"/>
        <v>－</v>
      </c>
      <c r="G106" s="1982"/>
      <c r="H106" s="1976" t="str">
        <f t="shared" si="7"/>
        <v>－</v>
      </c>
      <c r="I106" s="1942"/>
      <c r="R106" s="1340"/>
    </row>
    <row r="107" spans="1:18" ht="18" customHeight="1">
      <c r="A107" s="1985"/>
      <c r="B107" s="1970" t="s">
        <v>2063</v>
      </c>
      <c r="C107" s="1984" t="s">
        <v>2001</v>
      </c>
      <c r="D107" s="1986"/>
      <c r="E107" s="1987"/>
      <c r="F107" s="1974" t="str">
        <f t="shared" si="6"/>
        <v>－</v>
      </c>
      <c r="G107" s="1982"/>
      <c r="H107" s="1976" t="str">
        <f t="shared" si="7"/>
        <v>－</v>
      </c>
      <c r="I107" s="1942"/>
      <c r="R107" s="1340"/>
    </row>
    <row r="108" spans="1:18" ht="18" customHeight="1">
      <c r="A108" s="1985"/>
      <c r="B108" s="1970" t="s">
        <v>2064</v>
      </c>
      <c r="C108" s="1984" t="s">
        <v>2001</v>
      </c>
      <c r="D108" s="1986"/>
      <c r="E108" s="1987"/>
      <c r="F108" s="1974" t="str">
        <f t="shared" si="6"/>
        <v>－</v>
      </c>
      <c r="G108" s="1982"/>
      <c r="H108" s="1976" t="str">
        <f t="shared" si="7"/>
        <v>－</v>
      </c>
      <c r="I108" s="1942"/>
      <c r="R108" s="1340"/>
    </row>
    <row r="109" spans="1:18" ht="18" customHeight="1">
      <c r="A109" s="1985"/>
      <c r="B109" s="1970" t="s">
        <v>2065</v>
      </c>
      <c r="C109" s="1984" t="s">
        <v>2001</v>
      </c>
      <c r="D109" s="1986"/>
      <c r="E109" s="1987"/>
      <c r="F109" s="1974" t="str">
        <f t="shared" si="6"/>
        <v>－</v>
      </c>
      <c r="G109" s="1982"/>
      <c r="H109" s="1976" t="str">
        <f t="shared" si="7"/>
        <v>－</v>
      </c>
      <c r="I109" s="1942"/>
      <c r="R109" s="1340"/>
    </row>
    <row r="110" spans="1:18" ht="18" customHeight="1">
      <c r="A110" s="1985"/>
      <c r="B110" s="1970" t="s">
        <v>2066</v>
      </c>
      <c r="C110" s="1984" t="s">
        <v>2001</v>
      </c>
      <c r="D110" s="1986"/>
      <c r="E110" s="1987"/>
      <c r="F110" s="1974" t="str">
        <f t="shared" si="6"/>
        <v>－</v>
      </c>
      <c r="G110" s="1982"/>
      <c r="H110" s="1976" t="str">
        <f t="shared" si="7"/>
        <v>－</v>
      </c>
      <c r="I110" s="1942"/>
      <c r="R110" s="1340"/>
    </row>
    <row r="111" spans="1:18" ht="18" customHeight="1">
      <c r="A111" s="1985"/>
      <c r="B111" s="1970"/>
      <c r="C111" s="1970"/>
      <c r="D111" s="1986"/>
      <c r="E111" s="1987"/>
      <c r="F111" s="1974" t="str">
        <f t="shared" si="6"/>
        <v>－</v>
      </c>
      <c r="G111" s="1982"/>
      <c r="H111" s="1976" t="str">
        <f t="shared" si="7"/>
        <v>－</v>
      </c>
      <c r="I111" s="1942"/>
      <c r="R111" s="1340"/>
    </row>
    <row r="112" spans="1:18" ht="18" customHeight="1">
      <c r="A112" s="1957"/>
      <c r="B112" s="1958"/>
      <c r="C112" s="1958"/>
    </row>
    <row r="113" spans="1:18" ht="18" customHeight="1">
      <c r="A113" s="1959" t="s">
        <v>2067</v>
      </c>
      <c r="B113" s="1958"/>
      <c r="C113" s="1958"/>
      <c r="D113" s="1947" t="s">
        <v>35</v>
      </c>
      <c r="E113" s="1960">
        <f>SUM(F116:F132)</f>
        <v>0</v>
      </c>
      <c r="F113" s="1961" t="s">
        <v>1048</v>
      </c>
      <c r="G113" s="1993">
        <f>SUM(H116:H132)</f>
        <v>0</v>
      </c>
    </row>
    <row r="114" spans="1:18" ht="18" customHeight="1">
      <c r="A114" s="1959"/>
      <c r="B114" s="1958"/>
      <c r="C114" s="1958"/>
      <c r="E114" s="1994"/>
      <c r="F114" s="1961"/>
    </row>
    <row r="115" spans="1:18" s="1968" customFormat="1" ht="60" customHeight="1">
      <c r="A115" s="1964" t="s">
        <v>1973</v>
      </c>
      <c r="B115" s="1965" t="s">
        <v>1974</v>
      </c>
      <c r="C115" s="1965" t="s">
        <v>1975</v>
      </c>
      <c r="D115" s="1966" t="s">
        <v>1976</v>
      </c>
      <c r="E115" s="1965" t="s">
        <v>1977</v>
      </c>
      <c r="F115" s="1965" t="s">
        <v>1978</v>
      </c>
      <c r="G115" s="1967" t="s">
        <v>1979</v>
      </c>
      <c r="J115" s="1340"/>
      <c r="K115" s="1340"/>
      <c r="L115" s="1340"/>
      <c r="M115" s="1340"/>
      <c r="N115" s="1340"/>
      <c r="O115" s="1340"/>
      <c r="P115" s="1340"/>
      <c r="Q115" s="1340"/>
      <c r="R115" s="1340"/>
    </row>
    <row r="116" spans="1:18" ht="18" customHeight="1">
      <c r="A116" s="1985"/>
      <c r="B116" s="1970" t="s">
        <v>2068</v>
      </c>
      <c r="C116" s="1971" t="s">
        <v>1981</v>
      </c>
      <c r="D116" s="1986"/>
      <c r="E116" s="1987"/>
      <c r="F116" s="1974" t="str">
        <f t="shared" ref="F116:F132" si="8">IF(A116=1,1*D116*E116,"－")</f>
        <v>－</v>
      </c>
      <c r="G116" s="1982"/>
      <c r="H116" s="1976" t="str">
        <f t="shared" ref="H116:H132" si="9">IF(A116=1,1*D116*2,"－")</f>
        <v>－</v>
      </c>
      <c r="I116" s="1942"/>
      <c r="R116" s="1340"/>
    </row>
    <row r="117" spans="1:18" ht="18" customHeight="1">
      <c r="A117" s="1978"/>
      <c r="B117" s="1979" t="s">
        <v>2069</v>
      </c>
      <c r="C117" s="1971" t="s">
        <v>1981</v>
      </c>
      <c r="D117" s="1980"/>
      <c r="E117" s="1981"/>
      <c r="F117" s="1974" t="str">
        <f t="shared" si="8"/>
        <v>－</v>
      </c>
      <c r="G117" s="1982"/>
      <c r="H117" s="1976" t="str">
        <f t="shared" si="9"/>
        <v>－</v>
      </c>
      <c r="I117" s="1942"/>
      <c r="R117" s="1340"/>
    </row>
    <row r="118" spans="1:18" ht="18" customHeight="1">
      <c r="A118" s="1978"/>
      <c r="B118" s="1979" t="s">
        <v>2070</v>
      </c>
      <c r="C118" s="1971" t="s">
        <v>1981</v>
      </c>
      <c r="D118" s="1980"/>
      <c r="E118" s="1981"/>
      <c r="F118" s="1974" t="str">
        <f t="shared" si="8"/>
        <v>－</v>
      </c>
      <c r="G118" s="1982"/>
      <c r="H118" s="1976" t="str">
        <f t="shared" si="9"/>
        <v>－</v>
      </c>
      <c r="I118" s="1942"/>
      <c r="R118" s="1340"/>
    </row>
    <row r="119" spans="1:18" ht="18" customHeight="1">
      <c r="A119" s="1978"/>
      <c r="B119" s="1979" t="s">
        <v>2071</v>
      </c>
      <c r="C119" s="1971" t="s">
        <v>1981</v>
      </c>
      <c r="D119" s="1980"/>
      <c r="E119" s="1981"/>
      <c r="F119" s="1974" t="str">
        <f t="shared" si="8"/>
        <v>－</v>
      </c>
      <c r="G119" s="1982"/>
      <c r="H119" s="1976" t="str">
        <f t="shared" si="9"/>
        <v>－</v>
      </c>
      <c r="I119" s="1942"/>
      <c r="R119" s="1340"/>
    </row>
    <row r="120" spans="1:18" ht="18" customHeight="1">
      <c r="A120" s="1978"/>
      <c r="B120" s="1979" t="s">
        <v>2072</v>
      </c>
      <c r="C120" s="1971" t="s">
        <v>1981</v>
      </c>
      <c r="D120" s="1980"/>
      <c r="E120" s="1981"/>
      <c r="F120" s="1974" t="str">
        <f t="shared" si="8"/>
        <v>－</v>
      </c>
      <c r="G120" s="1982"/>
      <c r="H120" s="1976" t="str">
        <f t="shared" si="9"/>
        <v>－</v>
      </c>
      <c r="I120" s="1942"/>
      <c r="R120" s="1340"/>
    </row>
    <row r="121" spans="1:18" ht="18" customHeight="1">
      <c r="A121" s="1978"/>
      <c r="B121" s="1979" t="s">
        <v>2073</v>
      </c>
      <c r="C121" s="1984" t="s">
        <v>1996</v>
      </c>
      <c r="D121" s="1980"/>
      <c r="E121" s="1981"/>
      <c r="F121" s="1974" t="str">
        <f t="shared" si="8"/>
        <v>－</v>
      </c>
      <c r="G121" s="1982"/>
      <c r="H121" s="1976" t="str">
        <f t="shared" si="9"/>
        <v>－</v>
      </c>
      <c r="I121" s="1942"/>
      <c r="R121" s="1340"/>
    </row>
    <row r="122" spans="1:18" ht="18" customHeight="1">
      <c r="A122" s="1978"/>
      <c r="B122" s="1979" t="s">
        <v>2074</v>
      </c>
      <c r="C122" s="1984" t="s">
        <v>1996</v>
      </c>
      <c r="D122" s="1980"/>
      <c r="E122" s="1981"/>
      <c r="F122" s="1974" t="str">
        <f t="shared" si="8"/>
        <v>－</v>
      </c>
      <c r="G122" s="1982"/>
      <c r="H122" s="1976" t="str">
        <f t="shared" si="9"/>
        <v>－</v>
      </c>
      <c r="I122" s="1942"/>
      <c r="R122" s="1340"/>
    </row>
    <row r="123" spans="1:18" ht="18" customHeight="1">
      <c r="A123" s="1978"/>
      <c r="B123" s="1979" t="s">
        <v>2075</v>
      </c>
      <c r="C123" s="1984" t="s">
        <v>1996</v>
      </c>
      <c r="D123" s="1980"/>
      <c r="E123" s="1981"/>
      <c r="F123" s="1974" t="str">
        <f t="shared" si="8"/>
        <v>－</v>
      </c>
      <c r="G123" s="1982"/>
      <c r="H123" s="1976" t="str">
        <f t="shared" si="9"/>
        <v>－</v>
      </c>
      <c r="I123" s="1942"/>
      <c r="R123" s="1340"/>
    </row>
    <row r="124" spans="1:18" ht="18" customHeight="1">
      <c r="A124" s="1978"/>
      <c r="B124" s="1979" t="s">
        <v>2076</v>
      </c>
      <c r="C124" s="1984" t="s">
        <v>1996</v>
      </c>
      <c r="D124" s="1980"/>
      <c r="E124" s="1981"/>
      <c r="F124" s="1974" t="str">
        <f t="shared" si="8"/>
        <v>－</v>
      </c>
      <c r="G124" s="1982"/>
      <c r="H124" s="1976" t="str">
        <f t="shared" si="9"/>
        <v>－</v>
      </c>
      <c r="I124" s="1942"/>
      <c r="R124" s="1340"/>
    </row>
    <row r="125" spans="1:18" ht="18" customHeight="1">
      <c r="A125" s="1978"/>
      <c r="B125" s="1979" t="s">
        <v>2077</v>
      </c>
      <c r="C125" s="1984" t="s">
        <v>1996</v>
      </c>
      <c r="D125" s="1980"/>
      <c r="E125" s="1981"/>
      <c r="F125" s="1974" t="str">
        <f t="shared" si="8"/>
        <v>－</v>
      </c>
      <c r="G125" s="1982"/>
      <c r="H125" s="1976" t="str">
        <f t="shared" si="9"/>
        <v>－</v>
      </c>
      <c r="I125" s="1942"/>
      <c r="R125" s="1340"/>
    </row>
    <row r="126" spans="1:18" ht="18" customHeight="1">
      <c r="A126" s="1978"/>
      <c r="B126" s="1979" t="s">
        <v>2078</v>
      </c>
      <c r="C126" s="1984" t="s">
        <v>1996</v>
      </c>
      <c r="D126" s="1980"/>
      <c r="E126" s="1981"/>
      <c r="F126" s="1974" t="str">
        <f t="shared" si="8"/>
        <v>－</v>
      </c>
      <c r="G126" s="1982"/>
      <c r="H126" s="1976" t="str">
        <f t="shared" si="9"/>
        <v>－</v>
      </c>
      <c r="I126" s="1942"/>
      <c r="R126" s="1340"/>
    </row>
    <row r="127" spans="1:18" ht="18" customHeight="1">
      <c r="A127" s="1978"/>
      <c r="B127" s="1979" t="s">
        <v>2079</v>
      </c>
      <c r="C127" s="1984" t="s">
        <v>1996</v>
      </c>
      <c r="D127" s="1980"/>
      <c r="E127" s="1981"/>
      <c r="F127" s="1974" t="str">
        <f t="shared" si="8"/>
        <v>－</v>
      </c>
      <c r="G127" s="1982"/>
      <c r="H127" s="1976" t="str">
        <f t="shared" si="9"/>
        <v>－</v>
      </c>
      <c r="I127" s="1942"/>
      <c r="R127" s="1340"/>
    </row>
    <row r="128" spans="1:18" ht="18" customHeight="1">
      <c r="A128" s="1978"/>
      <c r="B128" s="1979" t="s">
        <v>2080</v>
      </c>
      <c r="C128" s="1984" t="s">
        <v>2001</v>
      </c>
      <c r="D128" s="1980"/>
      <c r="E128" s="1981"/>
      <c r="F128" s="1974" t="str">
        <f t="shared" si="8"/>
        <v>－</v>
      </c>
      <c r="G128" s="1982"/>
      <c r="H128" s="1976" t="str">
        <f t="shared" si="9"/>
        <v>－</v>
      </c>
      <c r="I128" s="1942"/>
      <c r="R128" s="1340"/>
    </row>
    <row r="129" spans="1:18" ht="30" customHeight="1">
      <c r="A129" s="1978"/>
      <c r="B129" s="1979" t="s">
        <v>2081</v>
      </c>
      <c r="C129" s="1984" t="s">
        <v>2001</v>
      </c>
      <c r="D129" s="1980"/>
      <c r="E129" s="1981"/>
      <c r="F129" s="1974" t="str">
        <f t="shared" si="8"/>
        <v>－</v>
      </c>
      <c r="G129" s="1982"/>
      <c r="H129" s="1976" t="str">
        <f t="shared" si="9"/>
        <v>－</v>
      </c>
      <c r="I129" s="1942"/>
      <c r="R129" s="1340"/>
    </row>
    <row r="130" spans="1:18" ht="18" customHeight="1">
      <c r="A130" s="1978"/>
      <c r="B130" s="1979" t="s">
        <v>2082</v>
      </c>
      <c r="C130" s="1984" t="s">
        <v>2001</v>
      </c>
      <c r="D130" s="1980"/>
      <c r="E130" s="1981"/>
      <c r="F130" s="1974" t="str">
        <f t="shared" si="8"/>
        <v>－</v>
      </c>
      <c r="G130" s="1982"/>
      <c r="H130" s="1976" t="str">
        <f t="shared" si="9"/>
        <v>－</v>
      </c>
      <c r="I130" s="1942"/>
      <c r="R130" s="1340"/>
    </row>
    <row r="131" spans="1:18" ht="18" customHeight="1">
      <c r="A131" s="1978"/>
      <c r="B131" s="1979" t="s">
        <v>2083</v>
      </c>
      <c r="C131" s="1984" t="s">
        <v>2001</v>
      </c>
      <c r="D131" s="1980"/>
      <c r="E131" s="1981"/>
      <c r="F131" s="1974" t="str">
        <f t="shared" si="8"/>
        <v>－</v>
      </c>
      <c r="G131" s="1982"/>
      <c r="H131" s="1976" t="str">
        <f t="shared" si="9"/>
        <v>－</v>
      </c>
      <c r="I131" s="1942"/>
      <c r="R131" s="1340"/>
    </row>
    <row r="132" spans="1:18" ht="18" customHeight="1">
      <c r="A132" s="1985"/>
      <c r="B132" s="1970"/>
      <c r="C132" s="1970"/>
      <c r="D132" s="1986"/>
      <c r="E132" s="1987"/>
      <c r="F132" s="1974" t="str">
        <f t="shared" si="8"/>
        <v>－</v>
      </c>
      <c r="G132" s="1982"/>
      <c r="H132" s="1976" t="str">
        <f t="shared" si="9"/>
        <v>－</v>
      </c>
      <c r="I132" s="1942"/>
      <c r="R132" s="1340"/>
    </row>
    <row r="133" spans="1:18" ht="18" customHeight="1">
      <c r="A133" s="1957"/>
      <c r="B133" s="1958"/>
      <c r="C133" s="1958"/>
    </row>
    <row r="134" spans="1:18" ht="18" customHeight="1">
      <c r="A134" s="1959" t="s">
        <v>2084</v>
      </c>
      <c r="B134" s="1958"/>
      <c r="C134" s="1958"/>
      <c r="D134" s="1947" t="s">
        <v>35</v>
      </c>
      <c r="E134" s="1960">
        <f>SUM(F137:F149)</f>
        <v>0</v>
      </c>
      <c r="F134" s="1961" t="s">
        <v>1048</v>
      </c>
      <c r="G134" s="1993">
        <f>SUM(H137:H149)</f>
        <v>0</v>
      </c>
    </row>
    <row r="135" spans="1:18" ht="18" customHeight="1">
      <c r="A135" s="1959"/>
      <c r="B135" s="1958"/>
      <c r="C135" s="1958"/>
      <c r="E135" s="1994"/>
      <c r="F135" s="1961"/>
    </row>
    <row r="136" spans="1:18" s="1968" customFormat="1" ht="60" customHeight="1">
      <c r="A136" s="1964" t="s">
        <v>1973</v>
      </c>
      <c r="B136" s="1965" t="s">
        <v>1974</v>
      </c>
      <c r="C136" s="1965" t="s">
        <v>1975</v>
      </c>
      <c r="D136" s="1966" t="s">
        <v>1976</v>
      </c>
      <c r="E136" s="1965" t="s">
        <v>1977</v>
      </c>
      <c r="F136" s="1965" t="s">
        <v>1978</v>
      </c>
      <c r="G136" s="1967" t="s">
        <v>1979</v>
      </c>
      <c r="J136" s="1340"/>
      <c r="K136" s="1340"/>
      <c r="L136" s="1340"/>
      <c r="M136" s="1340"/>
      <c r="N136" s="1340"/>
      <c r="O136" s="1340"/>
      <c r="P136" s="1340"/>
      <c r="Q136" s="1340"/>
      <c r="R136" s="1340"/>
    </row>
    <row r="137" spans="1:18" ht="18" customHeight="1">
      <c r="A137" s="1978"/>
      <c r="B137" s="1979" t="s">
        <v>2085</v>
      </c>
      <c r="C137" s="1971" t="s">
        <v>1981</v>
      </c>
      <c r="D137" s="1980"/>
      <c r="E137" s="1981"/>
      <c r="F137" s="1974" t="str">
        <f t="shared" ref="F137:F149" si="10">IF(A137=1,1*D137*E137,"－")</f>
        <v>－</v>
      </c>
      <c r="G137" s="1982"/>
      <c r="H137" s="1976" t="str">
        <f t="shared" ref="H137:H149" si="11">IF(A137=1,1*D137*2,"－")</f>
        <v>－</v>
      </c>
      <c r="I137" s="1942"/>
      <c r="R137" s="1340"/>
    </row>
    <row r="138" spans="1:18" ht="18" customHeight="1">
      <c r="A138" s="1978"/>
      <c r="B138" s="1979" t="s">
        <v>2086</v>
      </c>
      <c r="C138" s="1984" t="s">
        <v>1996</v>
      </c>
      <c r="D138" s="1980"/>
      <c r="E138" s="1981"/>
      <c r="F138" s="1974" t="str">
        <f t="shared" si="10"/>
        <v>－</v>
      </c>
      <c r="G138" s="1982"/>
      <c r="H138" s="1976" t="str">
        <f t="shared" si="11"/>
        <v>－</v>
      </c>
      <c r="I138" s="1942"/>
      <c r="R138" s="1340"/>
    </row>
    <row r="139" spans="1:18" ht="18" customHeight="1">
      <c r="A139" s="1978"/>
      <c r="B139" s="1979" t="s">
        <v>2087</v>
      </c>
      <c r="C139" s="1984" t="s">
        <v>1996</v>
      </c>
      <c r="D139" s="1980"/>
      <c r="E139" s="1981"/>
      <c r="F139" s="1974" t="str">
        <f t="shared" si="10"/>
        <v>－</v>
      </c>
      <c r="G139" s="1982"/>
      <c r="H139" s="1976" t="str">
        <f t="shared" si="11"/>
        <v>－</v>
      </c>
      <c r="I139" s="1942"/>
      <c r="R139" s="1340"/>
    </row>
    <row r="140" spans="1:18" ht="18" customHeight="1">
      <c r="A140" s="1978"/>
      <c r="B140" s="1979" t="s">
        <v>2088</v>
      </c>
      <c r="C140" s="1984" t="s">
        <v>1996</v>
      </c>
      <c r="D140" s="1980"/>
      <c r="E140" s="1981"/>
      <c r="F140" s="1974" t="str">
        <f t="shared" si="10"/>
        <v>－</v>
      </c>
      <c r="G140" s="1982"/>
      <c r="H140" s="1976" t="str">
        <f t="shared" si="11"/>
        <v>－</v>
      </c>
      <c r="I140" s="1942"/>
      <c r="J140" s="684"/>
      <c r="R140" s="1340"/>
    </row>
    <row r="141" spans="1:18" ht="18" customHeight="1">
      <c r="A141" s="1978"/>
      <c r="B141" s="1979" t="s">
        <v>2089</v>
      </c>
      <c r="C141" s="1984" t="s">
        <v>2001</v>
      </c>
      <c r="D141" s="1980"/>
      <c r="E141" s="1981"/>
      <c r="F141" s="1974" t="str">
        <f t="shared" si="10"/>
        <v>－</v>
      </c>
      <c r="G141" s="1982"/>
      <c r="H141" s="1976" t="str">
        <f t="shared" si="11"/>
        <v>－</v>
      </c>
      <c r="I141" s="1942"/>
      <c r="J141" s="684"/>
      <c r="R141" s="1340"/>
    </row>
    <row r="142" spans="1:18" ht="18" customHeight="1">
      <c r="A142" s="1978"/>
      <c r="B142" s="1979" t="s">
        <v>2090</v>
      </c>
      <c r="C142" s="1984" t="s">
        <v>2001</v>
      </c>
      <c r="D142" s="1980"/>
      <c r="E142" s="1981"/>
      <c r="F142" s="1974" t="str">
        <f t="shared" si="10"/>
        <v>－</v>
      </c>
      <c r="G142" s="1982"/>
      <c r="H142" s="1976" t="str">
        <f t="shared" si="11"/>
        <v>－</v>
      </c>
      <c r="I142" s="1942"/>
      <c r="J142" s="684"/>
      <c r="R142" s="1340"/>
    </row>
    <row r="143" spans="1:18" ht="30" customHeight="1">
      <c r="A143" s="1978"/>
      <c r="B143" s="1979" t="s">
        <v>2091</v>
      </c>
      <c r="C143" s="1984" t="s">
        <v>2001</v>
      </c>
      <c r="D143" s="1980"/>
      <c r="E143" s="1981"/>
      <c r="F143" s="1974" t="str">
        <f t="shared" si="10"/>
        <v>－</v>
      </c>
      <c r="G143" s="1982"/>
      <c r="H143" s="1976" t="str">
        <f t="shared" si="11"/>
        <v>－</v>
      </c>
      <c r="I143" s="1942"/>
      <c r="J143" s="684"/>
      <c r="R143" s="1340"/>
    </row>
    <row r="144" spans="1:18" ht="18" customHeight="1">
      <c r="A144" s="1978"/>
      <c r="B144" s="1979" t="s">
        <v>2092</v>
      </c>
      <c r="C144" s="1984" t="s">
        <v>2001</v>
      </c>
      <c r="D144" s="1980"/>
      <c r="E144" s="1981"/>
      <c r="F144" s="1974" t="str">
        <f t="shared" si="10"/>
        <v>－</v>
      </c>
      <c r="G144" s="1982"/>
      <c r="H144" s="1976" t="str">
        <f t="shared" si="11"/>
        <v>－</v>
      </c>
      <c r="I144" s="1942"/>
      <c r="J144" s="684"/>
      <c r="R144" s="1340"/>
    </row>
    <row r="145" spans="1:18" ht="18" customHeight="1">
      <c r="A145" s="1978"/>
      <c r="B145" s="1979" t="s">
        <v>2093</v>
      </c>
      <c r="C145" s="1984" t="s">
        <v>2001</v>
      </c>
      <c r="D145" s="1980"/>
      <c r="E145" s="1981"/>
      <c r="F145" s="1974" t="str">
        <f t="shared" si="10"/>
        <v>－</v>
      </c>
      <c r="G145" s="1982"/>
      <c r="H145" s="1976" t="str">
        <f t="shared" si="11"/>
        <v>－</v>
      </c>
      <c r="I145" s="1942"/>
      <c r="J145" s="684"/>
      <c r="R145" s="1340"/>
    </row>
    <row r="146" spans="1:18" ht="18" customHeight="1">
      <c r="A146" s="1978"/>
      <c r="B146" s="1979" t="s">
        <v>2094</v>
      </c>
      <c r="C146" s="1984" t="s">
        <v>2001</v>
      </c>
      <c r="D146" s="1980"/>
      <c r="E146" s="1981"/>
      <c r="F146" s="1974" t="str">
        <f t="shared" si="10"/>
        <v>－</v>
      </c>
      <c r="G146" s="1982"/>
      <c r="H146" s="1976" t="str">
        <f t="shared" si="11"/>
        <v>－</v>
      </c>
      <c r="I146" s="1942"/>
      <c r="J146" s="684"/>
      <c r="R146" s="1340"/>
    </row>
    <row r="147" spans="1:18" ht="18" customHeight="1">
      <c r="A147" s="1978"/>
      <c r="B147" s="1979" t="s">
        <v>2095</v>
      </c>
      <c r="C147" s="1984" t="s">
        <v>2001</v>
      </c>
      <c r="D147" s="1980"/>
      <c r="E147" s="1981"/>
      <c r="F147" s="1974" t="str">
        <f t="shared" si="10"/>
        <v>－</v>
      </c>
      <c r="G147" s="1982"/>
      <c r="H147" s="1976" t="str">
        <f t="shared" si="11"/>
        <v>－</v>
      </c>
      <c r="I147" s="1942"/>
      <c r="J147" s="684"/>
      <c r="R147" s="1340"/>
    </row>
    <row r="148" spans="1:18" ht="18" customHeight="1">
      <c r="A148" s="1978"/>
      <c r="B148" s="1979" t="s">
        <v>2096</v>
      </c>
      <c r="C148" s="1984" t="s">
        <v>2001</v>
      </c>
      <c r="D148" s="1980"/>
      <c r="E148" s="1981"/>
      <c r="F148" s="1974" t="str">
        <f t="shared" si="10"/>
        <v>－</v>
      </c>
      <c r="G148" s="1982"/>
      <c r="H148" s="1976" t="str">
        <f t="shared" si="11"/>
        <v>－</v>
      </c>
      <c r="I148" s="1942"/>
      <c r="J148" s="684"/>
      <c r="R148" s="1340"/>
    </row>
    <row r="149" spans="1:18" ht="18" customHeight="1">
      <c r="A149" s="1985"/>
      <c r="B149" s="1970"/>
      <c r="C149" s="1970"/>
      <c r="D149" s="1986"/>
      <c r="E149" s="1987"/>
      <c r="F149" s="1974" t="str">
        <f t="shared" si="10"/>
        <v>－</v>
      </c>
      <c r="G149" s="1982"/>
      <c r="H149" s="1976" t="str">
        <f t="shared" si="11"/>
        <v>－</v>
      </c>
      <c r="I149" s="1942"/>
      <c r="J149" s="684"/>
      <c r="R149" s="1340"/>
    </row>
    <row r="150" spans="1:18" ht="18" customHeight="1" thickBot="1">
      <c r="A150" s="1957"/>
      <c r="B150" s="1958"/>
      <c r="C150" s="1958"/>
    </row>
    <row r="151" spans="1:18" ht="20.25" customHeight="1" thickBot="1">
      <c r="A151" s="1952" t="s">
        <v>1120</v>
      </c>
      <c r="B151" s="1953"/>
      <c r="C151" s="1953"/>
      <c r="D151" s="1947" t="s">
        <v>191</v>
      </c>
      <c r="E151" s="1954">
        <f>E153+E179+E222+E234</f>
        <v>0</v>
      </c>
      <c r="F151" s="1955" t="s">
        <v>1048</v>
      </c>
      <c r="G151" s="1956">
        <f>G153+G179+G222+G234</f>
        <v>0</v>
      </c>
    </row>
    <row r="152" spans="1:18" ht="18" customHeight="1">
      <c r="A152" s="1957"/>
      <c r="B152" s="1958"/>
      <c r="C152" s="1958"/>
    </row>
    <row r="153" spans="1:18" ht="18" customHeight="1">
      <c r="A153" s="1959" t="s">
        <v>2097</v>
      </c>
      <c r="B153" s="1958"/>
      <c r="C153" s="1958"/>
      <c r="D153" s="1947" t="s">
        <v>35</v>
      </c>
      <c r="E153" s="1960">
        <f>SUM(F157:F168)+SUM(F172:F177)</f>
        <v>0</v>
      </c>
      <c r="F153" s="1961" t="s">
        <v>1048</v>
      </c>
      <c r="G153" s="1962">
        <f>SUM(H157:H168)+SUM(H172:H177)</f>
        <v>0</v>
      </c>
    </row>
    <row r="154" spans="1:18" ht="18" customHeight="1">
      <c r="A154" s="1957"/>
      <c r="B154" s="1958"/>
      <c r="C154" s="1958"/>
      <c r="D154" s="1947"/>
      <c r="E154" s="1963"/>
      <c r="F154" s="1963"/>
    </row>
    <row r="155" spans="1:18" ht="18" customHeight="1">
      <c r="A155" s="1959" t="s">
        <v>1490</v>
      </c>
      <c r="B155" s="1958"/>
      <c r="C155" s="1958"/>
      <c r="D155" s="1947"/>
      <c r="E155" s="1963"/>
      <c r="F155" s="1963"/>
    </row>
    <row r="156" spans="1:18" s="1968" customFormat="1" ht="60" customHeight="1">
      <c r="A156" s="1964" t="s">
        <v>1973</v>
      </c>
      <c r="B156" s="1965" t="s">
        <v>1974</v>
      </c>
      <c r="C156" s="1965" t="s">
        <v>1975</v>
      </c>
      <c r="D156" s="1966" t="s">
        <v>1976</v>
      </c>
      <c r="E156" s="1965" t="s">
        <v>1977</v>
      </c>
      <c r="F156" s="1965" t="s">
        <v>1978</v>
      </c>
      <c r="G156" s="1967" t="s">
        <v>1979</v>
      </c>
      <c r="J156" s="1340"/>
      <c r="K156" s="1340"/>
      <c r="L156" s="1340"/>
      <c r="M156" s="1340"/>
      <c r="N156" s="1340"/>
      <c r="O156" s="1340"/>
      <c r="P156" s="1340"/>
      <c r="Q156" s="1340"/>
      <c r="R156" s="1340"/>
    </row>
    <row r="157" spans="1:18" ht="18" customHeight="1">
      <c r="A157" s="1985"/>
      <c r="B157" s="1970" t="s">
        <v>2098</v>
      </c>
      <c r="C157" s="1984" t="s">
        <v>1996</v>
      </c>
      <c r="D157" s="1986"/>
      <c r="E157" s="1987"/>
      <c r="F157" s="1974" t="str">
        <f>IF(A157=1,1*D157*E157,"－")</f>
        <v>－</v>
      </c>
      <c r="G157" s="1982"/>
      <c r="H157" s="1976" t="str">
        <f>IF(A157=1,1*D157*2,"－")</f>
        <v>－</v>
      </c>
      <c r="I157" s="1942"/>
      <c r="R157" s="1340"/>
    </row>
    <row r="158" spans="1:18" ht="30" customHeight="1">
      <c r="A158" s="1985"/>
      <c r="B158" s="1970" t="s">
        <v>2099</v>
      </c>
      <c r="C158" s="1984" t="s">
        <v>1996</v>
      </c>
      <c r="D158" s="1986"/>
      <c r="E158" s="1987"/>
      <c r="F158" s="1974" t="str">
        <f t="shared" ref="F158:F168" si="12">IF(A158=1,1*D158*E158,"－")</f>
        <v>－</v>
      </c>
      <c r="G158" s="1982"/>
      <c r="H158" s="1976" t="str">
        <f t="shared" ref="H158:H168" si="13">IF(A158=1,1*D158*2,"－")</f>
        <v>－</v>
      </c>
      <c r="I158" s="1942"/>
      <c r="R158" s="1340"/>
    </row>
    <row r="159" spans="1:18" ht="30" customHeight="1">
      <c r="A159" s="1985"/>
      <c r="B159" s="1970" t="s">
        <v>2100</v>
      </c>
      <c r="C159" s="1984" t="s">
        <v>2001</v>
      </c>
      <c r="D159" s="1986"/>
      <c r="E159" s="1987"/>
      <c r="F159" s="1974" t="str">
        <f t="shared" si="12"/>
        <v>－</v>
      </c>
      <c r="G159" s="1982"/>
      <c r="H159" s="1976" t="str">
        <f t="shared" si="13"/>
        <v>－</v>
      </c>
      <c r="I159" s="1942"/>
      <c r="R159" s="1340"/>
    </row>
    <row r="160" spans="1:18" ht="30" customHeight="1">
      <c r="A160" s="1985"/>
      <c r="B160" s="1970" t="s">
        <v>2101</v>
      </c>
      <c r="C160" s="1984" t="s">
        <v>2001</v>
      </c>
      <c r="D160" s="1986"/>
      <c r="E160" s="1987"/>
      <c r="F160" s="1974" t="str">
        <f t="shared" si="12"/>
        <v>－</v>
      </c>
      <c r="G160" s="1982"/>
      <c r="H160" s="1976" t="str">
        <f t="shared" si="13"/>
        <v>－</v>
      </c>
      <c r="I160" s="1942"/>
      <c r="R160" s="1340"/>
    </row>
    <row r="161" spans="1:18" ht="18" customHeight="1">
      <c r="A161" s="1985"/>
      <c r="B161" s="1970" t="s">
        <v>2102</v>
      </c>
      <c r="C161" s="1984" t="s">
        <v>2001</v>
      </c>
      <c r="D161" s="1986"/>
      <c r="E161" s="1987"/>
      <c r="F161" s="1974" t="str">
        <f t="shared" si="12"/>
        <v>－</v>
      </c>
      <c r="G161" s="1982"/>
      <c r="H161" s="1976" t="str">
        <f t="shared" si="13"/>
        <v>－</v>
      </c>
      <c r="I161" s="1942"/>
      <c r="R161" s="1340"/>
    </row>
    <row r="162" spans="1:18" ht="18" customHeight="1">
      <c r="A162" s="1985"/>
      <c r="B162" s="1970" t="s">
        <v>2103</v>
      </c>
      <c r="C162" s="1984" t="s">
        <v>2001</v>
      </c>
      <c r="D162" s="1986"/>
      <c r="E162" s="1987"/>
      <c r="F162" s="1974" t="str">
        <f t="shared" si="12"/>
        <v>－</v>
      </c>
      <c r="G162" s="1982"/>
      <c r="H162" s="1976" t="str">
        <f t="shared" si="13"/>
        <v>－</v>
      </c>
      <c r="I162" s="1942"/>
      <c r="R162" s="1340"/>
    </row>
    <row r="163" spans="1:18" ht="18" customHeight="1">
      <c r="A163" s="1985"/>
      <c r="B163" s="1970" t="s">
        <v>2104</v>
      </c>
      <c r="C163" s="1984" t="s">
        <v>2001</v>
      </c>
      <c r="D163" s="1986"/>
      <c r="E163" s="1987"/>
      <c r="F163" s="1974" t="str">
        <f t="shared" si="12"/>
        <v>－</v>
      </c>
      <c r="G163" s="1982"/>
      <c r="H163" s="1976" t="str">
        <f t="shared" si="13"/>
        <v>－</v>
      </c>
      <c r="I163" s="1942"/>
      <c r="R163" s="1340"/>
    </row>
    <row r="164" spans="1:18" ht="18" customHeight="1">
      <c r="A164" s="1985"/>
      <c r="B164" s="1970" t="s">
        <v>2105</v>
      </c>
      <c r="C164" s="1984" t="s">
        <v>2001</v>
      </c>
      <c r="D164" s="1986"/>
      <c r="E164" s="1987"/>
      <c r="F164" s="1974" t="str">
        <f t="shared" si="12"/>
        <v>－</v>
      </c>
      <c r="G164" s="1982"/>
      <c r="H164" s="1976" t="str">
        <f t="shared" si="13"/>
        <v>－</v>
      </c>
      <c r="I164" s="1942"/>
      <c r="R164" s="1340"/>
    </row>
    <row r="165" spans="1:18" ht="18" customHeight="1">
      <c r="A165" s="1985"/>
      <c r="B165" s="1970" t="s">
        <v>2106</v>
      </c>
      <c r="C165" s="1984" t="s">
        <v>2001</v>
      </c>
      <c r="D165" s="1986"/>
      <c r="E165" s="1987"/>
      <c r="F165" s="1974" t="str">
        <f>IF(A165=1,1*D165*E165,"－")</f>
        <v>－</v>
      </c>
      <c r="G165" s="1982"/>
      <c r="H165" s="1976" t="str">
        <f>IF(A165=1,1*D165*2,"－")</f>
        <v>－</v>
      </c>
      <c r="I165" s="1942"/>
      <c r="R165" s="1340"/>
    </row>
    <row r="166" spans="1:18" ht="18" customHeight="1">
      <c r="A166" s="1985"/>
      <c r="B166" s="1970" t="s">
        <v>2107</v>
      </c>
      <c r="C166" s="1984" t="s">
        <v>2001</v>
      </c>
      <c r="D166" s="1986"/>
      <c r="E166" s="1987"/>
      <c r="F166" s="1974" t="str">
        <f t="shared" si="12"/>
        <v>－</v>
      </c>
      <c r="G166" s="1982"/>
      <c r="H166" s="1976" t="str">
        <f t="shared" si="13"/>
        <v>－</v>
      </c>
      <c r="I166" s="1942"/>
      <c r="R166" s="1340"/>
    </row>
    <row r="167" spans="1:18" ht="30" customHeight="1">
      <c r="A167" s="1985"/>
      <c r="B167" s="1970" t="s">
        <v>2108</v>
      </c>
      <c r="C167" s="1984" t="s">
        <v>2001</v>
      </c>
      <c r="D167" s="1986"/>
      <c r="E167" s="1987"/>
      <c r="F167" s="1974" t="str">
        <f>IF(A167=1,1*D167*E167,"－")</f>
        <v>－</v>
      </c>
      <c r="G167" s="1982"/>
      <c r="H167" s="1976" t="str">
        <f>IF(A167=1,1*D167*2,"－")</f>
        <v>－</v>
      </c>
      <c r="I167" s="1942"/>
      <c r="R167" s="1340"/>
    </row>
    <row r="168" spans="1:18" ht="18" customHeight="1">
      <c r="A168" s="1985"/>
      <c r="B168" s="1970"/>
      <c r="C168" s="1970"/>
      <c r="D168" s="1986"/>
      <c r="E168" s="1987"/>
      <c r="F168" s="1974" t="str">
        <f t="shared" si="12"/>
        <v>－</v>
      </c>
      <c r="G168" s="1982"/>
      <c r="H168" s="1976" t="str">
        <f t="shared" si="13"/>
        <v>－</v>
      </c>
      <c r="I168" s="1942"/>
      <c r="R168" s="1340"/>
    </row>
    <row r="169" spans="1:18" ht="18" customHeight="1">
      <c r="A169" s="1957"/>
      <c r="B169" s="1958"/>
      <c r="C169" s="1958"/>
      <c r="G169" s="1940"/>
      <c r="H169" s="1941"/>
      <c r="I169" s="1942"/>
      <c r="R169" s="1340"/>
    </row>
    <row r="170" spans="1:18" ht="18" customHeight="1">
      <c r="A170" s="1959" t="s">
        <v>1491</v>
      </c>
      <c r="B170" s="1958"/>
      <c r="C170" s="1958"/>
      <c r="D170" s="1947"/>
      <c r="E170" s="1963"/>
      <c r="F170" s="1963"/>
      <c r="G170" s="1963"/>
      <c r="H170" s="1941"/>
      <c r="I170" s="1942"/>
      <c r="R170" s="1340"/>
    </row>
    <row r="171" spans="1:18" s="1968" customFormat="1" ht="60" customHeight="1">
      <c r="A171" s="1964" t="s">
        <v>1973</v>
      </c>
      <c r="B171" s="1965" t="s">
        <v>1974</v>
      </c>
      <c r="C171" s="1965" t="s">
        <v>1975</v>
      </c>
      <c r="D171" s="1966" t="s">
        <v>1976</v>
      </c>
      <c r="E171" s="1965" t="s">
        <v>1977</v>
      </c>
      <c r="F171" s="1965" t="s">
        <v>1978</v>
      </c>
      <c r="G171" s="1967" t="s">
        <v>1979</v>
      </c>
      <c r="J171" s="1340"/>
      <c r="K171" s="1340"/>
      <c r="L171" s="1340"/>
      <c r="M171" s="1340"/>
      <c r="N171" s="1340"/>
      <c r="O171" s="1340"/>
      <c r="P171" s="1340"/>
      <c r="Q171" s="1340"/>
      <c r="R171" s="1340"/>
    </row>
    <row r="172" spans="1:18" ht="18" customHeight="1">
      <c r="A172" s="1978"/>
      <c r="B172" s="1979" t="s">
        <v>2109</v>
      </c>
      <c r="C172" s="1971" t="s">
        <v>1981</v>
      </c>
      <c r="D172" s="1986"/>
      <c r="E172" s="1987"/>
      <c r="F172" s="1974" t="str">
        <f t="shared" ref="F172:F177" si="14">IF(A172=1,1*D172*E172,"－")</f>
        <v>－</v>
      </c>
      <c r="G172" s="1982"/>
      <c r="H172" s="1976" t="str">
        <f t="shared" ref="H172:H177" si="15">IF(A172=1,1*D172*2,"－")</f>
        <v>－</v>
      </c>
      <c r="I172" s="1942"/>
      <c r="R172" s="1340"/>
    </row>
    <row r="173" spans="1:18" ht="18" customHeight="1">
      <c r="A173" s="1978"/>
      <c r="B173" s="1979" t="s">
        <v>2110</v>
      </c>
      <c r="C173" s="1984" t="s">
        <v>1996</v>
      </c>
      <c r="D173" s="1986"/>
      <c r="E173" s="1987"/>
      <c r="F173" s="1974" t="str">
        <f t="shared" si="14"/>
        <v>－</v>
      </c>
      <c r="G173" s="1982"/>
      <c r="H173" s="1976" t="str">
        <f t="shared" si="15"/>
        <v>－</v>
      </c>
      <c r="I173" s="1942"/>
      <c r="R173" s="1340"/>
    </row>
    <row r="174" spans="1:18" ht="18" customHeight="1">
      <c r="A174" s="1978"/>
      <c r="B174" s="1979" t="s">
        <v>2111</v>
      </c>
      <c r="C174" s="1984" t="s">
        <v>2001</v>
      </c>
      <c r="D174" s="1986"/>
      <c r="E174" s="1987"/>
      <c r="F174" s="1974" t="str">
        <f t="shared" si="14"/>
        <v>－</v>
      </c>
      <c r="G174" s="1982"/>
      <c r="H174" s="1976" t="str">
        <f t="shared" si="15"/>
        <v>－</v>
      </c>
      <c r="I174" s="1942"/>
      <c r="R174" s="1340"/>
    </row>
    <row r="175" spans="1:18" ht="18" customHeight="1">
      <c r="A175" s="1978"/>
      <c r="B175" s="1979" t="s">
        <v>2112</v>
      </c>
      <c r="C175" s="1984" t="s">
        <v>2001</v>
      </c>
      <c r="D175" s="1986"/>
      <c r="E175" s="1987"/>
      <c r="F175" s="1974" t="str">
        <f t="shared" si="14"/>
        <v>－</v>
      </c>
      <c r="G175" s="1982"/>
      <c r="H175" s="1976" t="str">
        <f t="shared" si="15"/>
        <v>－</v>
      </c>
      <c r="I175" s="1942"/>
      <c r="R175" s="1340"/>
    </row>
    <row r="176" spans="1:18" ht="18" customHeight="1">
      <c r="A176" s="1978"/>
      <c r="B176" s="1979" t="s">
        <v>2113</v>
      </c>
      <c r="C176" s="1984" t="s">
        <v>2001</v>
      </c>
      <c r="D176" s="1986"/>
      <c r="E176" s="1987"/>
      <c r="F176" s="1974" t="str">
        <f t="shared" si="14"/>
        <v>－</v>
      </c>
      <c r="G176" s="1982"/>
      <c r="H176" s="1976" t="str">
        <f t="shared" si="15"/>
        <v>－</v>
      </c>
      <c r="I176" s="1942"/>
      <c r="R176" s="1340"/>
    </row>
    <row r="177" spans="1:18" ht="18" customHeight="1">
      <c r="A177" s="1985"/>
      <c r="B177" s="1970"/>
      <c r="C177" s="1970"/>
      <c r="D177" s="1986"/>
      <c r="E177" s="1987"/>
      <c r="F177" s="1974" t="str">
        <f t="shared" si="14"/>
        <v>－</v>
      </c>
      <c r="G177" s="1982"/>
      <c r="H177" s="1976" t="str">
        <f t="shared" si="15"/>
        <v>－</v>
      </c>
      <c r="I177" s="1942"/>
      <c r="R177" s="1340"/>
    </row>
    <row r="178" spans="1:18" ht="18" customHeight="1">
      <c r="A178" s="1957"/>
      <c r="B178" s="1958"/>
      <c r="C178" s="1958"/>
    </row>
    <row r="179" spans="1:18" ht="18" customHeight="1">
      <c r="A179" s="1959" t="s">
        <v>2114</v>
      </c>
      <c r="B179" s="1958"/>
      <c r="C179" s="1958"/>
      <c r="D179" s="1947" t="s">
        <v>35</v>
      </c>
      <c r="E179" s="1960">
        <f>SUM(F183:F203)+SUM(F207:F214)+SUM(F218:F220)</f>
        <v>0</v>
      </c>
      <c r="F179" s="1961" t="s">
        <v>1048</v>
      </c>
      <c r="G179" s="1962">
        <f>SUM(H183:H203)+SUM(H207:H214)+SUM(H218:H220)</f>
        <v>0</v>
      </c>
    </row>
    <row r="180" spans="1:18" ht="18" customHeight="1">
      <c r="A180" s="1959"/>
      <c r="B180" s="1958"/>
      <c r="C180" s="1958"/>
      <c r="E180" s="1995"/>
      <c r="F180" s="1995"/>
    </row>
    <row r="181" spans="1:18" ht="18" customHeight="1">
      <c r="A181" s="1959" t="s">
        <v>2115</v>
      </c>
      <c r="B181" s="1958"/>
      <c r="C181" s="1958"/>
      <c r="F181" s="1963"/>
      <c r="G181" s="1940"/>
    </row>
    <row r="182" spans="1:18" s="1968" customFormat="1" ht="60" customHeight="1">
      <c r="A182" s="1964" t="s">
        <v>1973</v>
      </c>
      <c r="B182" s="1965" t="s">
        <v>1974</v>
      </c>
      <c r="C182" s="1965" t="s">
        <v>1975</v>
      </c>
      <c r="D182" s="1966" t="s">
        <v>1976</v>
      </c>
      <c r="E182" s="1965" t="s">
        <v>1977</v>
      </c>
      <c r="F182" s="1965" t="s">
        <v>1978</v>
      </c>
      <c r="G182" s="1967" t="s">
        <v>1979</v>
      </c>
      <c r="J182" s="1340"/>
      <c r="K182" s="1340"/>
      <c r="L182" s="1340"/>
      <c r="M182" s="1340"/>
      <c r="N182" s="1340"/>
      <c r="O182" s="1340"/>
      <c r="P182" s="1340"/>
      <c r="Q182" s="1340"/>
      <c r="R182" s="1340"/>
    </row>
    <row r="183" spans="1:18" ht="18" customHeight="1">
      <c r="A183" s="1978"/>
      <c r="B183" s="1979" t="s">
        <v>2116</v>
      </c>
      <c r="C183" s="1971" t="s">
        <v>1981</v>
      </c>
      <c r="D183" s="1980"/>
      <c r="E183" s="1981"/>
      <c r="F183" s="1974" t="str">
        <f t="shared" ref="F183:F203" si="16">IF(A183=1,1*D183*E183,"－")</f>
        <v>－</v>
      </c>
      <c r="G183" s="1982"/>
      <c r="H183" s="1976" t="str">
        <f t="shared" ref="H183:H203" si="17">IF(A183=1,1*D183*2,"－")</f>
        <v>－</v>
      </c>
      <c r="I183" s="1942"/>
      <c r="R183" s="1340"/>
    </row>
    <row r="184" spans="1:18" ht="18" customHeight="1">
      <c r="A184" s="1985"/>
      <c r="B184" s="1970" t="s">
        <v>2117</v>
      </c>
      <c r="C184" s="1971" t="s">
        <v>1981</v>
      </c>
      <c r="D184" s="1986"/>
      <c r="E184" s="1987"/>
      <c r="F184" s="1974" t="str">
        <f>IF(A184=1,1*D184*E184,"－")</f>
        <v>－</v>
      </c>
      <c r="G184" s="1982"/>
      <c r="H184" s="1976" t="str">
        <f>IF(A184=1,1*D184*2,"－")</f>
        <v>－</v>
      </c>
      <c r="I184" s="1942"/>
      <c r="R184" s="1340"/>
    </row>
    <row r="185" spans="1:18" ht="18" customHeight="1">
      <c r="A185" s="1978"/>
      <c r="B185" s="1979" t="s">
        <v>2118</v>
      </c>
      <c r="C185" s="1971" t="s">
        <v>1981</v>
      </c>
      <c r="D185" s="1980"/>
      <c r="E185" s="1981"/>
      <c r="F185" s="1974" t="str">
        <f t="shared" si="16"/>
        <v>－</v>
      </c>
      <c r="G185" s="1982"/>
      <c r="H185" s="1976" t="str">
        <f t="shared" si="17"/>
        <v>－</v>
      </c>
      <c r="I185" s="1942"/>
      <c r="R185" s="1340"/>
    </row>
    <row r="186" spans="1:18" ht="18" customHeight="1">
      <c r="A186" s="1978"/>
      <c r="B186" s="1979" t="s">
        <v>2119</v>
      </c>
      <c r="C186" s="1971" t="s">
        <v>1981</v>
      </c>
      <c r="D186" s="1980"/>
      <c r="E186" s="1981"/>
      <c r="F186" s="1974" t="str">
        <f t="shared" si="16"/>
        <v>－</v>
      </c>
      <c r="G186" s="1982"/>
      <c r="H186" s="1976" t="str">
        <f t="shared" si="17"/>
        <v>－</v>
      </c>
      <c r="I186" s="1942"/>
      <c r="R186" s="1340"/>
    </row>
    <row r="187" spans="1:18" ht="18" customHeight="1">
      <c r="A187" s="1978"/>
      <c r="B187" s="1979" t="s">
        <v>2120</v>
      </c>
      <c r="C187" s="1971" t="s">
        <v>1981</v>
      </c>
      <c r="D187" s="1980"/>
      <c r="E187" s="1981"/>
      <c r="F187" s="1974" t="str">
        <f t="shared" si="16"/>
        <v>－</v>
      </c>
      <c r="G187" s="1982"/>
      <c r="H187" s="1976" t="str">
        <f t="shared" si="17"/>
        <v>－</v>
      </c>
      <c r="I187" s="1942"/>
      <c r="R187" s="1340"/>
    </row>
    <row r="188" spans="1:18" ht="18" customHeight="1">
      <c r="A188" s="1978"/>
      <c r="B188" s="1979" t="s">
        <v>2121</v>
      </c>
      <c r="C188" s="1971" t="s">
        <v>1981</v>
      </c>
      <c r="D188" s="1980"/>
      <c r="E188" s="1981"/>
      <c r="F188" s="1974" t="str">
        <f t="shared" si="16"/>
        <v>－</v>
      </c>
      <c r="G188" s="1982"/>
      <c r="H188" s="1976" t="str">
        <f t="shared" si="17"/>
        <v>－</v>
      </c>
      <c r="I188" s="1942"/>
      <c r="R188" s="1340"/>
    </row>
    <row r="189" spans="1:18" ht="18" customHeight="1">
      <c r="A189" s="1978"/>
      <c r="B189" s="1979" t="s">
        <v>2122</v>
      </c>
      <c r="C189" s="1971" t="s">
        <v>1981</v>
      </c>
      <c r="D189" s="1980"/>
      <c r="E189" s="1981"/>
      <c r="F189" s="1974" t="str">
        <f t="shared" si="16"/>
        <v>－</v>
      </c>
      <c r="G189" s="1982"/>
      <c r="H189" s="1976" t="str">
        <f t="shared" si="17"/>
        <v>－</v>
      </c>
      <c r="I189" s="1942"/>
      <c r="R189" s="1340"/>
    </row>
    <row r="190" spans="1:18" ht="30" customHeight="1">
      <c r="A190" s="1978"/>
      <c r="B190" s="1979" t="s">
        <v>2123</v>
      </c>
      <c r="C190" s="1971" t="s">
        <v>1981</v>
      </c>
      <c r="D190" s="1980"/>
      <c r="E190" s="1981"/>
      <c r="F190" s="1974" t="str">
        <f t="shared" si="16"/>
        <v>－</v>
      </c>
      <c r="G190" s="1982"/>
      <c r="H190" s="1976" t="str">
        <f t="shared" si="17"/>
        <v>－</v>
      </c>
      <c r="I190" s="1942"/>
      <c r="R190" s="1340"/>
    </row>
    <row r="191" spans="1:18" ht="18" customHeight="1">
      <c r="A191" s="1978"/>
      <c r="B191" s="1979" t="s">
        <v>2124</v>
      </c>
      <c r="C191" s="1971" t="s">
        <v>1981</v>
      </c>
      <c r="D191" s="1980"/>
      <c r="E191" s="1981"/>
      <c r="F191" s="1974" t="str">
        <f t="shared" si="16"/>
        <v>－</v>
      </c>
      <c r="G191" s="1982"/>
      <c r="H191" s="1976" t="str">
        <f t="shared" si="17"/>
        <v>－</v>
      </c>
      <c r="I191" s="1942"/>
      <c r="R191" s="1340"/>
    </row>
    <row r="192" spans="1:18" ht="18" customHeight="1">
      <c r="A192" s="1978"/>
      <c r="B192" s="1979" t="s">
        <v>2125</v>
      </c>
      <c r="C192" s="1971" t="s">
        <v>1981</v>
      </c>
      <c r="D192" s="1980"/>
      <c r="E192" s="1981"/>
      <c r="F192" s="1974" t="str">
        <f t="shared" si="16"/>
        <v>－</v>
      </c>
      <c r="G192" s="1982"/>
      <c r="H192" s="1976" t="str">
        <f t="shared" si="17"/>
        <v>－</v>
      </c>
      <c r="I192" s="1942"/>
      <c r="R192" s="1340"/>
    </row>
    <row r="193" spans="1:18" ht="30" customHeight="1">
      <c r="A193" s="1978"/>
      <c r="B193" s="1979" t="s">
        <v>2126</v>
      </c>
      <c r="C193" s="1971" t="s">
        <v>1981</v>
      </c>
      <c r="D193" s="1980"/>
      <c r="E193" s="1981"/>
      <c r="F193" s="1974" t="str">
        <f t="shared" si="16"/>
        <v>－</v>
      </c>
      <c r="G193" s="1982"/>
      <c r="H193" s="1976" t="str">
        <f t="shared" si="17"/>
        <v>－</v>
      </c>
      <c r="I193" s="1942"/>
      <c r="R193" s="1340"/>
    </row>
    <row r="194" spans="1:18" ht="18" customHeight="1">
      <c r="A194" s="1978"/>
      <c r="B194" s="1979" t="s">
        <v>2127</v>
      </c>
      <c r="C194" s="1971" t="s">
        <v>1981</v>
      </c>
      <c r="D194" s="1980"/>
      <c r="E194" s="1981"/>
      <c r="F194" s="1974" t="str">
        <f t="shared" si="16"/>
        <v>－</v>
      </c>
      <c r="G194" s="1982"/>
      <c r="H194" s="1976" t="str">
        <f t="shared" si="17"/>
        <v>－</v>
      </c>
      <c r="I194" s="1942"/>
      <c r="R194" s="1340"/>
    </row>
    <row r="195" spans="1:18" ht="18" customHeight="1">
      <c r="A195" s="1978"/>
      <c r="B195" s="1979" t="s">
        <v>2128</v>
      </c>
      <c r="C195" s="1971" t="s">
        <v>1981</v>
      </c>
      <c r="D195" s="1980"/>
      <c r="E195" s="1981"/>
      <c r="F195" s="1974" t="str">
        <f t="shared" si="16"/>
        <v>－</v>
      </c>
      <c r="G195" s="1982"/>
      <c r="H195" s="1976" t="str">
        <f t="shared" si="17"/>
        <v>－</v>
      </c>
      <c r="I195" s="1942"/>
      <c r="R195" s="1340"/>
    </row>
    <row r="196" spans="1:18" ht="18" customHeight="1">
      <c r="A196" s="1978"/>
      <c r="B196" s="1979" t="s">
        <v>2129</v>
      </c>
      <c r="C196" s="1971" t="s">
        <v>1981</v>
      </c>
      <c r="D196" s="1980"/>
      <c r="E196" s="1981"/>
      <c r="F196" s="1974" t="str">
        <f t="shared" si="16"/>
        <v>－</v>
      </c>
      <c r="G196" s="1982"/>
      <c r="H196" s="1976" t="str">
        <f t="shared" si="17"/>
        <v>－</v>
      </c>
      <c r="I196" s="1942"/>
      <c r="R196" s="1340"/>
    </row>
    <row r="197" spans="1:18" ht="18" customHeight="1">
      <c r="A197" s="1978"/>
      <c r="B197" s="1979" t="s">
        <v>2130</v>
      </c>
      <c r="C197" s="1984" t="s">
        <v>1996</v>
      </c>
      <c r="D197" s="1980"/>
      <c r="E197" s="1981"/>
      <c r="F197" s="1974" t="str">
        <f t="shared" si="16"/>
        <v>－</v>
      </c>
      <c r="G197" s="1982"/>
      <c r="H197" s="1976" t="str">
        <f t="shared" si="17"/>
        <v>－</v>
      </c>
      <c r="I197" s="1942"/>
      <c r="R197" s="1340"/>
    </row>
    <row r="198" spans="1:18" ht="18" customHeight="1">
      <c r="A198" s="1978"/>
      <c r="B198" s="1979" t="s">
        <v>2131</v>
      </c>
      <c r="C198" s="1984" t="s">
        <v>1996</v>
      </c>
      <c r="D198" s="1980"/>
      <c r="E198" s="1981"/>
      <c r="F198" s="1974" t="str">
        <f t="shared" si="16"/>
        <v>－</v>
      </c>
      <c r="G198" s="1982"/>
      <c r="H198" s="1976" t="str">
        <f t="shared" si="17"/>
        <v>－</v>
      </c>
      <c r="I198" s="1942"/>
      <c r="R198" s="1340"/>
    </row>
    <row r="199" spans="1:18" ht="18" customHeight="1">
      <c r="A199" s="1978"/>
      <c r="B199" s="1979" t="s">
        <v>2132</v>
      </c>
      <c r="C199" s="1984" t="s">
        <v>1996</v>
      </c>
      <c r="D199" s="1980"/>
      <c r="E199" s="1981"/>
      <c r="F199" s="1974" t="str">
        <f t="shared" si="16"/>
        <v>－</v>
      </c>
      <c r="G199" s="1982"/>
      <c r="H199" s="1976" t="str">
        <f t="shared" si="17"/>
        <v>－</v>
      </c>
      <c r="I199" s="1942"/>
      <c r="R199" s="1340"/>
    </row>
    <row r="200" spans="1:18" ht="30" customHeight="1">
      <c r="A200" s="1978"/>
      <c r="B200" s="1979" t="s">
        <v>2133</v>
      </c>
      <c r="C200" s="1984" t="s">
        <v>2001</v>
      </c>
      <c r="D200" s="1980"/>
      <c r="E200" s="1981"/>
      <c r="F200" s="1974" t="str">
        <f t="shared" si="16"/>
        <v>－</v>
      </c>
      <c r="G200" s="1982"/>
      <c r="H200" s="1976" t="str">
        <f t="shared" si="17"/>
        <v>－</v>
      </c>
      <c r="I200" s="1942"/>
      <c r="R200" s="1340"/>
    </row>
    <row r="201" spans="1:18" ht="18" customHeight="1">
      <c r="A201" s="1978"/>
      <c r="B201" s="1979" t="s">
        <v>2350</v>
      </c>
      <c r="C201" s="1984" t="s">
        <v>2001</v>
      </c>
      <c r="D201" s="1980"/>
      <c r="E201" s="1981"/>
      <c r="F201" s="1974" t="str">
        <f t="shared" si="16"/>
        <v>－</v>
      </c>
      <c r="G201" s="1982"/>
      <c r="H201" s="1976" t="str">
        <f t="shared" si="17"/>
        <v>－</v>
      </c>
      <c r="I201" s="1942"/>
      <c r="R201" s="1340"/>
    </row>
    <row r="202" spans="1:18" ht="18" customHeight="1">
      <c r="A202" s="1978"/>
      <c r="B202" s="1979" t="s">
        <v>2134</v>
      </c>
      <c r="C202" s="1984" t="s">
        <v>2001</v>
      </c>
      <c r="D202" s="1980"/>
      <c r="E202" s="1981"/>
      <c r="F202" s="1974" t="str">
        <f t="shared" si="16"/>
        <v>－</v>
      </c>
      <c r="G202" s="1982"/>
      <c r="H202" s="1976" t="str">
        <f t="shared" si="17"/>
        <v>－</v>
      </c>
      <c r="I202" s="1942"/>
      <c r="R202" s="1340"/>
    </row>
    <row r="203" spans="1:18" ht="18" customHeight="1">
      <c r="A203" s="1985"/>
      <c r="B203" s="1970"/>
      <c r="C203" s="1979"/>
      <c r="D203" s="1980"/>
      <c r="E203" s="1981"/>
      <c r="F203" s="1974" t="str">
        <f t="shared" si="16"/>
        <v>－</v>
      </c>
      <c r="G203" s="1982"/>
      <c r="H203" s="1976" t="str">
        <f t="shared" si="17"/>
        <v>－</v>
      </c>
      <c r="I203" s="1942"/>
      <c r="R203" s="1340"/>
    </row>
    <row r="204" spans="1:18" ht="18" customHeight="1">
      <c r="A204" s="1957"/>
      <c r="B204" s="1958"/>
      <c r="C204" s="1958"/>
      <c r="G204" s="1940"/>
      <c r="H204" s="1941"/>
      <c r="I204" s="1942"/>
      <c r="R204" s="1340"/>
    </row>
    <row r="205" spans="1:18" ht="18" customHeight="1">
      <c r="A205" s="1959" t="s">
        <v>1492</v>
      </c>
      <c r="B205" s="1958"/>
      <c r="C205" s="1958"/>
      <c r="D205" s="1947"/>
      <c r="E205" s="1963"/>
      <c r="F205" s="1963"/>
      <c r="G205" s="1963"/>
      <c r="H205" s="1941"/>
      <c r="I205" s="1942"/>
      <c r="R205" s="1340"/>
    </row>
    <row r="206" spans="1:18" s="1968" customFormat="1" ht="60" customHeight="1">
      <c r="A206" s="1964" t="s">
        <v>1973</v>
      </c>
      <c r="B206" s="1965" t="s">
        <v>1974</v>
      </c>
      <c r="C206" s="1965" t="s">
        <v>1975</v>
      </c>
      <c r="D206" s="1966" t="s">
        <v>1976</v>
      </c>
      <c r="E206" s="1965" t="s">
        <v>1977</v>
      </c>
      <c r="F206" s="1965" t="s">
        <v>1978</v>
      </c>
      <c r="G206" s="1967" t="s">
        <v>1979</v>
      </c>
      <c r="J206" s="1340"/>
      <c r="K206" s="1340"/>
      <c r="L206" s="1340"/>
      <c r="M206" s="1340"/>
      <c r="N206" s="1340"/>
      <c r="O206" s="1340"/>
      <c r="P206" s="1340"/>
      <c r="Q206" s="1340"/>
      <c r="R206" s="1340"/>
    </row>
    <row r="207" spans="1:18" ht="30" customHeight="1">
      <c r="A207" s="1985"/>
      <c r="B207" s="1970" t="s">
        <v>2135</v>
      </c>
      <c r="C207" s="1971" t="s">
        <v>1981</v>
      </c>
      <c r="D207" s="1986"/>
      <c r="E207" s="1987"/>
      <c r="F207" s="1974" t="str">
        <f t="shared" ref="F207:F214" si="18">IF(A207=1,1*D207*E207,"－")</f>
        <v>－</v>
      </c>
      <c r="G207" s="1982"/>
      <c r="H207" s="1976" t="str">
        <f t="shared" ref="H207:H214" si="19">IF(A207=1,1*D207*2,"－")</f>
        <v>－</v>
      </c>
      <c r="I207" s="1942"/>
      <c r="R207" s="1340"/>
    </row>
    <row r="208" spans="1:18" ht="18" customHeight="1">
      <c r="A208" s="1978"/>
      <c r="B208" s="1979" t="s">
        <v>2136</v>
      </c>
      <c r="C208" s="1971" t="s">
        <v>1981</v>
      </c>
      <c r="D208" s="1986"/>
      <c r="E208" s="1987"/>
      <c r="F208" s="1974" t="str">
        <f t="shared" si="18"/>
        <v>－</v>
      </c>
      <c r="G208" s="1982"/>
      <c r="H208" s="1976" t="str">
        <f t="shared" si="19"/>
        <v>－</v>
      </c>
      <c r="I208" s="1942"/>
      <c r="R208" s="1340"/>
    </row>
    <row r="209" spans="1:18" ht="18" customHeight="1">
      <c r="A209" s="1978"/>
      <c r="B209" s="1979" t="s">
        <v>2137</v>
      </c>
      <c r="C209" s="1971" t="s">
        <v>1981</v>
      </c>
      <c r="D209" s="1986"/>
      <c r="E209" s="1987"/>
      <c r="F209" s="1974" t="str">
        <f t="shared" si="18"/>
        <v>－</v>
      </c>
      <c r="G209" s="1982"/>
      <c r="H209" s="1976" t="str">
        <f t="shared" si="19"/>
        <v>－</v>
      </c>
      <c r="I209" s="1942"/>
      <c r="R209" s="1340"/>
    </row>
    <row r="210" spans="1:18" ht="18" customHeight="1">
      <c r="A210" s="1978"/>
      <c r="B210" s="1979" t="s">
        <v>2138</v>
      </c>
      <c r="C210" s="1984" t="s">
        <v>1996</v>
      </c>
      <c r="D210" s="1986"/>
      <c r="E210" s="1987"/>
      <c r="F210" s="1974" t="str">
        <f t="shared" si="18"/>
        <v>－</v>
      </c>
      <c r="G210" s="1982"/>
      <c r="H210" s="1976" t="str">
        <f t="shared" si="19"/>
        <v>－</v>
      </c>
      <c r="I210" s="1942"/>
      <c r="R210" s="1340"/>
    </row>
    <row r="211" spans="1:18" ht="18" customHeight="1">
      <c r="A211" s="1978"/>
      <c r="B211" s="1979" t="s">
        <v>2139</v>
      </c>
      <c r="C211" s="1984" t="s">
        <v>1996</v>
      </c>
      <c r="D211" s="1986"/>
      <c r="E211" s="1987"/>
      <c r="F211" s="1974" t="str">
        <f t="shared" si="18"/>
        <v>－</v>
      </c>
      <c r="G211" s="1982"/>
      <c r="H211" s="1976" t="str">
        <f t="shared" si="19"/>
        <v>－</v>
      </c>
      <c r="I211" s="1942"/>
      <c r="R211" s="1340"/>
    </row>
    <row r="212" spans="1:18" ht="30" customHeight="1">
      <c r="A212" s="1985"/>
      <c r="B212" s="1970" t="s">
        <v>2140</v>
      </c>
      <c r="C212" s="1984" t="s">
        <v>1996</v>
      </c>
      <c r="D212" s="1986"/>
      <c r="E212" s="1987"/>
      <c r="F212" s="1974" t="str">
        <f>IF(A212=1,1*D212*E212,"－")</f>
        <v>－</v>
      </c>
      <c r="G212" s="1982"/>
      <c r="H212" s="1976" t="str">
        <f>IF(A212=1,1*D212*2,"－")</f>
        <v>－</v>
      </c>
      <c r="I212" s="1942"/>
      <c r="R212" s="1340"/>
    </row>
    <row r="213" spans="1:18" ht="30" customHeight="1">
      <c r="A213" s="1978"/>
      <c r="B213" s="1979" t="s">
        <v>2141</v>
      </c>
      <c r="C213" s="1984" t="s">
        <v>2001</v>
      </c>
      <c r="D213" s="1986"/>
      <c r="E213" s="1987"/>
      <c r="F213" s="1974" t="str">
        <f t="shared" si="18"/>
        <v>－</v>
      </c>
      <c r="G213" s="1982"/>
      <c r="H213" s="1976" t="str">
        <f t="shared" si="19"/>
        <v>－</v>
      </c>
      <c r="I213" s="1942"/>
      <c r="R213" s="1340"/>
    </row>
    <row r="214" spans="1:18" ht="18" customHeight="1">
      <c r="A214" s="1985"/>
      <c r="B214" s="1970"/>
      <c r="C214" s="1970"/>
      <c r="D214" s="1986"/>
      <c r="E214" s="1987"/>
      <c r="F214" s="1974" t="str">
        <f t="shared" si="18"/>
        <v>－</v>
      </c>
      <c r="G214" s="1982"/>
      <c r="H214" s="1976" t="str">
        <f t="shared" si="19"/>
        <v>－</v>
      </c>
      <c r="I214" s="1942"/>
      <c r="R214" s="1340"/>
    </row>
    <row r="215" spans="1:18" ht="18" customHeight="1">
      <c r="A215" s="1957"/>
      <c r="B215" s="1958"/>
      <c r="C215" s="1958"/>
      <c r="G215" s="1940"/>
      <c r="H215" s="1941"/>
      <c r="I215" s="1942"/>
      <c r="R215" s="1340"/>
    </row>
    <row r="216" spans="1:18" ht="18" customHeight="1">
      <c r="A216" s="1959" t="s">
        <v>2142</v>
      </c>
      <c r="B216" s="1958"/>
      <c r="C216" s="1958"/>
      <c r="D216" s="1947"/>
      <c r="E216" s="1963"/>
      <c r="F216" s="1963"/>
      <c r="G216" s="1963"/>
      <c r="H216" s="1941"/>
      <c r="I216" s="1942"/>
      <c r="R216" s="1340"/>
    </row>
    <row r="217" spans="1:18" s="1968" customFormat="1" ht="60" customHeight="1">
      <c r="A217" s="1964" t="s">
        <v>1973</v>
      </c>
      <c r="B217" s="1965" t="s">
        <v>1974</v>
      </c>
      <c r="C217" s="1965" t="s">
        <v>1975</v>
      </c>
      <c r="D217" s="1966" t="s">
        <v>1976</v>
      </c>
      <c r="E217" s="1965" t="s">
        <v>1977</v>
      </c>
      <c r="F217" s="1965" t="s">
        <v>1978</v>
      </c>
      <c r="G217" s="1967" t="s">
        <v>1979</v>
      </c>
      <c r="J217" s="1340"/>
      <c r="K217" s="1340"/>
      <c r="L217" s="1340"/>
      <c r="M217" s="1340"/>
      <c r="N217" s="1340"/>
      <c r="O217" s="1340"/>
      <c r="P217" s="1340"/>
      <c r="Q217" s="1340"/>
      <c r="R217" s="1340"/>
    </row>
    <row r="218" spans="1:18" ht="30" customHeight="1">
      <c r="A218" s="1985"/>
      <c r="B218" s="1970" t="s">
        <v>2143</v>
      </c>
      <c r="C218" s="1984" t="s">
        <v>1996</v>
      </c>
      <c r="D218" s="1986"/>
      <c r="E218" s="1987"/>
      <c r="F218" s="1974" t="str">
        <f>IF(A218=1,1*D218*E218,"－")</f>
        <v>－</v>
      </c>
      <c r="G218" s="1982"/>
      <c r="H218" s="1976" t="str">
        <f>IF(A218=1,1*D218*2,"－")</f>
        <v>－</v>
      </c>
      <c r="I218" s="1942"/>
      <c r="R218" s="1340"/>
    </row>
    <row r="219" spans="1:18" ht="18" customHeight="1">
      <c r="A219" s="1985"/>
      <c r="B219" s="1970" t="s">
        <v>2144</v>
      </c>
      <c r="C219" s="1984" t="s">
        <v>2001</v>
      </c>
      <c r="D219" s="1986"/>
      <c r="E219" s="1987"/>
      <c r="F219" s="1974" t="str">
        <f>IF(A219=1,1*D219*E219,"－")</f>
        <v>－</v>
      </c>
      <c r="G219" s="1982"/>
      <c r="H219" s="1976" t="str">
        <f>IF(A219=1,1*D219*2,"－")</f>
        <v>－</v>
      </c>
      <c r="I219" s="1942"/>
      <c r="R219" s="1340"/>
    </row>
    <row r="220" spans="1:18" ht="18" customHeight="1">
      <c r="A220" s="1985"/>
      <c r="B220" s="1970"/>
      <c r="C220" s="1970"/>
      <c r="D220" s="1986"/>
      <c r="E220" s="1987"/>
      <c r="F220" s="1974" t="str">
        <f>IF(A220=1,1*D220*E220,"－")</f>
        <v>－</v>
      </c>
      <c r="G220" s="1982"/>
      <c r="H220" s="1976" t="str">
        <f>IF(A220=1,1*D220*2,"－")</f>
        <v>－</v>
      </c>
      <c r="I220" s="1942"/>
      <c r="R220" s="1340"/>
    </row>
    <row r="221" spans="1:18" ht="18" customHeight="1">
      <c r="A221" s="1957"/>
      <c r="B221" s="1958"/>
      <c r="C221" s="1958"/>
    </row>
    <row r="222" spans="1:18" ht="18" customHeight="1">
      <c r="A222" s="1959" t="s">
        <v>2145</v>
      </c>
      <c r="B222" s="1958"/>
      <c r="C222" s="1958"/>
      <c r="D222" s="1947" t="s">
        <v>35</v>
      </c>
      <c r="E222" s="1960">
        <f>SUM(F225:F232)</f>
        <v>0</v>
      </c>
      <c r="F222" s="1961" t="s">
        <v>1048</v>
      </c>
      <c r="G222" s="1962">
        <f>SUM(H225:H232)</f>
        <v>0</v>
      </c>
    </row>
    <row r="223" spans="1:18" ht="18.75" customHeight="1">
      <c r="A223" s="1959"/>
      <c r="B223" s="1958"/>
      <c r="C223" s="1958"/>
    </row>
    <row r="224" spans="1:18" s="1968" customFormat="1" ht="60" customHeight="1">
      <c r="A224" s="1964" t="s">
        <v>1973</v>
      </c>
      <c r="B224" s="1965" t="s">
        <v>1974</v>
      </c>
      <c r="C224" s="1965" t="s">
        <v>1975</v>
      </c>
      <c r="D224" s="1966" t="s">
        <v>1976</v>
      </c>
      <c r="E224" s="1965" t="s">
        <v>1977</v>
      </c>
      <c r="F224" s="1965" t="s">
        <v>1978</v>
      </c>
      <c r="G224" s="1967" t="s">
        <v>1979</v>
      </c>
      <c r="J224" s="1340"/>
      <c r="K224" s="1340"/>
      <c r="L224" s="1340"/>
      <c r="M224" s="1340"/>
      <c r="N224" s="1340"/>
      <c r="O224" s="1340"/>
      <c r="P224" s="1340"/>
      <c r="Q224" s="1340"/>
      <c r="R224" s="1340"/>
    </row>
    <row r="225" spans="1:18" ht="18" customHeight="1">
      <c r="A225" s="1985"/>
      <c r="B225" s="1970" t="s">
        <v>2146</v>
      </c>
      <c r="C225" s="1971" t="s">
        <v>1981</v>
      </c>
      <c r="D225" s="1986"/>
      <c r="E225" s="1987"/>
      <c r="F225" s="1974" t="str">
        <f t="shared" ref="F225:F232" si="20">IF(A225=1,1*D225*E225,"－")</f>
        <v>－</v>
      </c>
      <c r="G225" s="1982"/>
      <c r="H225" s="1976" t="str">
        <f t="shared" ref="H225:H232" si="21">IF(A225=1,1*D225*2,"－")</f>
        <v>－</v>
      </c>
      <c r="I225" s="1942"/>
      <c r="R225" s="1340"/>
    </row>
    <row r="226" spans="1:18" ht="18" customHeight="1">
      <c r="A226" s="1978"/>
      <c r="B226" s="1979" t="s">
        <v>2147</v>
      </c>
      <c r="C226" s="1971" t="s">
        <v>1981</v>
      </c>
      <c r="D226" s="1980"/>
      <c r="E226" s="1981"/>
      <c r="F226" s="1974" t="str">
        <f t="shared" si="20"/>
        <v>－</v>
      </c>
      <c r="G226" s="1982"/>
      <c r="H226" s="1976" t="str">
        <f t="shared" si="21"/>
        <v>－</v>
      </c>
      <c r="I226" s="1942"/>
      <c r="R226" s="1340"/>
    </row>
    <row r="227" spans="1:18" ht="18" customHeight="1">
      <c r="A227" s="1978"/>
      <c r="B227" s="1979" t="s">
        <v>2148</v>
      </c>
      <c r="C227" s="1984" t="s">
        <v>2001</v>
      </c>
      <c r="D227" s="1980"/>
      <c r="E227" s="1981"/>
      <c r="F227" s="1974" t="str">
        <f t="shared" si="20"/>
        <v>－</v>
      </c>
      <c r="G227" s="1982"/>
      <c r="H227" s="1976" t="str">
        <f t="shared" si="21"/>
        <v>－</v>
      </c>
      <c r="I227" s="1942"/>
      <c r="R227" s="1340"/>
    </row>
    <row r="228" spans="1:18" ht="18" customHeight="1">
      <c r="A228" s="1978"/>
      <c r="B228" s="1979" t="s">
        <v>2149</v>
      </c>
      <c r="C228" s="1984" t="s">
        <v>2001</v>
      </c>
      <c r="D228" s="1980"/>
      <c r="E228" s="1981"/>
      <c r="F228" s="1974" t="str">
        <f t="shared" si="20"/>
        <v>－</v>
      </c>
      <c r="G228" s="1982"/>
      <c r="H228" s="1976" t="str">
        <f t="shared" si="21"/>
        <v>－</v>
      </c>
      <c r="I228" s="1942"/>
      <c r="R228" s="1340"/>
    </row>
    <row r="229" spans="1:18" ht="18" customHeight="1">
      <c r="A229" s="1978"/>
      <c r="B229" s="1979" t="s">
        <v>2150</v>
      </c>
      <c r="C229" s="1984" t="s">
        <v>2001</v>
      </c>
      <c r="D229" s="1980"/>
      <c r="E229" s="1981"/>
      <c r="F229" s="1974" t="str">
        <f t="shared" si="20"/>
        <v>－</v>
      </c>
      <c r="G229" s="1982"/>
      <c r="H229" s="1976" t="str">
        <f t="shared" si="21"/>
        <v>－</v>
      </c>
      <c r="I229" s="1942"/>
      <c r="R229" s="1340"/>
    </row>
    <row r="230" spans="1:18" ht="18" customHeight="1">
      <c r="A230" s="1978"/>
      <c r="B230" s="1979" t="s">
        <v>2151</v>
      </c>
      <c r="C230" s="1984" t="s">
        <v>2001</v>
      </c>
      <c r="D230" s="1980"/>
      <c r="E230" s="1981"/>
      <c r="F230" s="1974" t="str">
        <f t="shared" si="20"/>
        <v>－</v>
      </c>
      <c r="G230" s="1982"/>
      <c r="H230" s="1976" t="str">
        <f t="shared" si="21"/>
        <v>－</v>
      </c>
      <c r="I230" s="1942"/>
      <c r="R230" s="1340"/>
    </row>
    <row r="231" spans="1:18" ht="18" customHeight="1">
      <c r="A231" s="1978"/>
      <c r="B231" s="1979" t="s">
        <v>2152</v>
      </c>
      <c r="C231" s="1984" t="s">
        <v>2001</v>
      </c>
      <c r="D231" s="1980"/>
      <c r="E231" s="1981"/>
      <c r="F231" s="1974" t="str">
        <f t="shared" si="20"/>
        <v>－</v>
      </c>
      <c r="G231" s="1982"/>
      <c r="H231" s="1976" t="str">
        <f t="shared" si="21"/>
        <v>－</v>
      </c>
      <c r="I231" s="1942"/>
      <c r="R231" s="1340"/>
    </row>
    <row r="232" spans="1:18" ht="18" customHeight="1">
      <c r="A232" s="1985"/>
      <c r="B232" s="1970"/>
      <c r="C232" s="1979"/>
      <c r="D232" s="1980"/>
      <c r="E232" s="1981"/>
      <c r="F232" s="1974" t="str">
        <f t="shared" si="20"/>
        <v>－</v>
      </c>
      <c r="G232" s="1982"/>
      <c r="H232" s="1976" t="str">
        <f t="shared" si="21"/>
        <v>－</v>
      </c>
      <c r="I232" s="1942"/>
      <c r="R232" s="1340"/>
    </row>
    <row r="233" spans="1:18" ht="18" customHeight="1">
      <c r="A233" s="1957"/>
      <c r="B233" s="1958"/>
      <c r="C233" s="1958"/>
    </row>
    <row r="234" spans="1:18" ht="18" customHeight="1">
      <c r="A234" s="1996" t="s">
        <v>2153</v>
      </c>
      <c r="B234" s="1958"/>
      <c r="C234" s="1958"/>
      <c r="D234" s="1947" t="s">
        <v>35</v>
      </c>
      <c r="E234" s="1960">
        <f>SUM(F237:F239)</f>
        <v>0</v>
      </c>
      <c r="F234" s="1961" t="s">
        <v>1048</v>
      </c>
      <c r="G234" s="1962">
        <f>SUM(H237:H239)</f>
        <v>0</v>
      </c>
    </row>
    <row r="235" spans="1:18" ht="18" customHeight="1">
      <c r="A235" s="1959"/>
      <c r="B235" s="1958"/>
      <c r="C235" s="1958"/>
    </row>
    <row r="236" spans="1:18" s="1968" customFormat="1" ht="60" customHeight="1">
      <c r="A236" s="1964" t="s">
        <v>1973</v>
      </c>
      <c r="B236" s="1965" t="s">
        <v>1974</v>
      </c>
      <c r="C236" s="1965" t="s">
        <v>1975</v>
      </c>
      <c r="D236" s="1966" t="s">
        <v>1976</v>
      </c>
      <c r="E236" s="1965" t="s">
        <v>1977</v>
      </c>
      <c r="F236" s="1965" t="s">
        <v>1978</v>
      </c>
      <c r="G236" s="1967" t="s">
        <v>1979</v>
      </c>
      <c r="J236" s="1340"/>
      <c r="K236" s="1340"/>
      <c r="L236" s="1340"/>
      <c r="M236" s="1340"/>
      <c r="N236" s="1340"/>
      <c r="O236" s="1340"/>
      <c r="P236" s="1340"/>
      <c r="Q236" s="1340"/>
      <c r="R236" s="1340"/>
    </row>
    <row r="237" spans="1:18" ht="18" customHeight="1">
      <c r="A237" s="1985"/>
      <c r="B237" s="1970" t="s">
        <v>2154</v>
      </c>
      <c r="C237" s="1984" t="s">
        <v>2001</v>
      </c>
      <c r="D237" s="1986"/>
      <c r="E237" s="1987"/>
      <c r="F237" s="1974" t="str">
        <f>IF(A237=1,1*D237*E237,"－")</f>
        <v>－</v>
      </c>
      <c r="G237" s="1982"/>
      <c r="H237" s="1976" t="str">
        <f>IF(A237=1,1*D237*2,"－")</f>
        <v>－</v>
      </c>
      <c r="I237" s="1942"/>
      <c r="R237" s="1340"/>
    </row>
    <row r="238" spans="1:18" ht="30" customHeight="1">
      <c r="A238" s="1978"/>
      <c r="B238" s="1979" t="s">
        <v>2155</v>
      </c>
      <c r="C238" s="1984" t="s">
        <v>2001</v>
      </c>
      <c r="D238" s="1980"/>
      <c r="E238" s="1981"/>
      <c r="F238" s="1974" t="str">
        <f>IF(A238=1,1*D238*E238,"－")</f>
        <v>－</v>
      </c>
      <c r="G238" s="1982"/>
      <c r="H238" s="1976" t="str">
        <f>IF(A238=1,1*D238*2,"－")</f>
        <v>－</v>
      </c>
      <c r="I238" s="1942"/>
      <c r="R238" s="1340"/>
    </row>
    <row r="239" spans="1:18" ht="18" customHeight="1">
      <c r="A239" s="1985"/>
      <c r="B239" s="1970"/>
      <c r="C239" s="1979"/>
      <c r="D239" s="1980"/>
      <c r="E239" s="1981"/>
      <c r="F239" s="1974" t="str">
        <f>IF(A239=1,1*D239*E239,"－")</f>
        <v>－</v>
      </c>
      <c r="G239" s="1982"/>
      <c r="H239" s="1976" t="str">
        <f>IF(A239=1,1*D239*2,"－")</f>
        <v>－</v>
      </c>
      <c r="I239" s="1942"/>
      <c r="R239" s="1340"/>
    </row>
    <row r="240" spans="1:18" ht="18" customHeight="1" thickBot="1">
      <c r="A240" s="1957"/>
      <c r="B240" s="1958"/>
      <c r="C240" s="1958"/>
    </row>
    <row r="241" spans="1:18" ht="20.25" customHeight="1" thickBot="1">
      <c r="A241" s="1952" t="s">
        <v>2156</v>
      </c>
      <c r="B241" s="1953"/>
      <c r="C241" s="1953"/>
      <c r="D241" s="1947" t="s">
        <v>191</v>
      </c>
      <c r="E241" s="1954">
        <f>E243+E261</f>
        <v>0</v>
      </c>
      <c r="F241" s="1955" t="s">
        <v>1048</v>
      </c>
      <c r="G241" s="1956">
        <f>G243+G261</f>
        <v>0</v>
      </c>
    </row>
    <row r="242" spans="1:18" ht="18" customHeight="1">
      <c r="A242" s="1957"/>
      <c r="B242" s="1958"/>
      <c r="C242" s="1958"/>
    </row>
    <row r="243" spans="1:18" ht="18" customHeight="1">
      <c r="A243" s="1959" t="s">
        <v>2157</v>
      </c>
      <c r="B243" s="1958"/>
      <c r="C243" s="1958"/>
      <c r="D243" s="1947" t="s">
        <v>35</v>
      </c>
      <c r="E243" s="1960">
        <f>SUM(F246:F259)</f>
        <v>0</v>
      </c>
      <c r="F243" s="1961" t="s">
        <v>1048</v>
      </c>
      <c r="G243" s="1962">
        <f>SUM(H246:H259)</f>
        <v>0</v>
      </c>
    </row>
    <row r="244" spans="1:18" ht="18" customHeight="1">
      <c r="A244" s="1957"/>
      <c r="B244" s="1958"/>
      <c r="C244" s="1958"/>
      <c r="E244" s="1994"/>
      <c r="F244" s="1961"/>
      <c r="G244" s="1995"/>
      <c r="H244" s="1997"/>
    </row>
    <row r="245" spans="1:18" s="1968" customFormat="1" ht="60" customHeight="1">
      <c r="A245" s="1964" t="s">
        <v>1973</v>
      </c>
      <c r="B245" s="1965" t="s">
        <v>1974</v>
      </c>
      <c r="C245" s="1965" t="s">
        <v>1975</v>
      </c>
      <c r="D245" s="1966" t="s">
        <v>1976</v>
      </c>
      <c r="E245" s="1998" t="s">
        <v>1977</v>
      </c>
      <c r="F245" s="1998" t="s">
        <v>1978</v>
      </c>
      <c r="G245" s="1967" t="s">
        <v>1979</v>
      </c>
      <c r="J245" s="1340"/>
      <c r="K245" s="1340"/>
      <c r="L245" s="1340"/>
      <c r="M245" s="1340"/>
      <c r="N245" s="1340"/>
      <c r="O245" s="1340"/>
      <c r="P245" s="1340"/>
      <c r="Q245" s="1340"/>
      <c r="R245" s="1340"/>
    </row>
    <row r="246" spans="1:18" ht="18" customHeight="1">
      <c r="A246" s="1985"/>
      <c r="B246" s="1970" t="s">
        <v>2158</v>
      </c>
      <c r="C246" s="1984" t="s">
        <v>1981</v>
      </c>
      <c r="D246" s="1986"/>
      <c r="E246" s="1987"/>
      <c r="F246" s="1974" t="str">
        <f>IF(A246=1,1*D246*E246,"－")</f>
        <v>－</v>
      </c>
      <c r="G246" s="1982"/>
      <c r="H246" s="1976" t="str">
        <f>IF(A246=1,1*D246*2,"－")</f>
        <v>－</v>
      </c>
      <c r="I246" s="1942"/>
      <c r="R246" s="1340"/>
    </row>
    <row r="247" spans="1:18" ht="30" customHeight="1">
      <c r="A247" s="1985"/>
      <c r="B247" s="1970" t="s">
        <v>2159</v>
      </c>
      <c r="C247" s="1984" t="s">
        <v>1996</v>
      </c>
      <c r="D247" s="1986"/>
      <c r="E247" s="1987"/>
      <c r="F247" s="1974" t="str">
        <f t="shared" ref="F247:F259" si="22">IF(A247=1,1*D247*E247,"－")</f>
        <v>－</v>
      </c>
      <c r="G247" s="1982"/>
      <c r="H247" s="1976" t="str">
        <f t="shared" ref="H247:H259" si="23">IF(A247=1,1*D247*2,"－")</f>
        <v>－</v>
      </c>
      <c r="I247" s="1942"/>
      <c r="R247" s="1340"/>
    </row>
    <row r="248" spans="1:18" ht="18" customHeight="1">
      <c r="A248" s="1978"/>
      <c r="B248" s="1979" t="s">
        <v>2160</v>
      </c>
      <c r="C248" s="1984" t="s">
        <v>1996</v>
      </c>
      <c r="D248" s="1986"/>
      <c r="E248" s="1987"/>
      <c r="F248" s="1974" t="str">
        <f t="shared" si="22"/>
        <v>－</v>
      </c>
      <c r="G248" s="1982"/>
      <c r="H248" s="1976" t="str">
        <f t="shared" si="23"/>
        <v>－</v>
      </c>
      <c r="I248" s="1942"/>
      <c r="R248" s="1340"/>
    </row>
    <row r="249" spans="1:18" ht="18" customHeight="1">
      <c r="A249" s="1978"/>
      <c r="B249" s="1979" t="s">
        <v>2161</v>
      </c>
      <c r="C249" s="1984" t="s">
        <v>2001</v>
      </c>
      <c r="D249" s="1986"/>
      <c r="E249" s="1987"/>
      <c r="F249" s="1974" t="str">
        <f t="shared" si="22"/>
        <v>－</v>
      </c>
      <c r="G249" s="1982"/>
      <c r="H249" s="1976" t="str">
        <f t="shared" si="23"/>
        <v>－</v>
      </c>
      <c r="I249" s="1942"/>
      <c r="R249" s="1340"/>
    </row>
    <row r="250" spans="1:18" ht="30" customHeight="1">
      <c r="A250" s="1978"/>
      <c r="B250" s="1979" t="s">
        <v>2162</v>
      </c>
      <c r="C250" s="1984" t="s">
        <v>2001</v>
      </c>
      <c r="D250" s="1986"/>
      <c r="E250" s="1987"/>
      <c r="F250" s="1974" t="str">
        <f t="shared" si="22"/>
        <v>－</v>
      </c>
      <c r="G250" s="1982"/>
      <c r="H250" s="1976" t="str">
        <f t="shared" si="23"/>
        <v>－</v>
      </c>
      <c r="I250" s="1942"/>
      <c r="R250" s="1340"/>
    </row>
    <row r="251" spans="1:18" ht="18" customHeight="1">
      <c r="A251" s="1978"/>
      <c r="B251" s="1979" t="s">
        <v>2163</v>
      </c>
      <c r="C251" s="1984" t="s">
        <v>2001</v>
      </c>
      <c r="D251" s="1986"/>
      <c r="E251" s="1987"/>
      <c r="F251" s="1974" t="str">
        <f t="shared" si="22"/>
        <v>－</v>
      </c>
      <c r="G251" s="1982"/>
      <c r="H251" s="1976" t="str">
        <f t="shared" si="23"/>
        <v>－</v>
      </c>
      <c r="I251" s="1942"/>
      <c r="R251" s="1340"/>
    </row>
    <row r="252" spans="1:18" ht="18" customHeight="1">
      <c r="A252" s="1978"/>
      <c r="B252" s="1979" t="s">
        <v>2164</v>
      </c>
      <c r="C252" s="1984" t="s">
        <v>2001</v>
      </c>
      <c r="D252" s="1986"/>
      <c r="E252" s="1987"/>
      <c r="F252" s="1974" t="str">
        <f t="shared" si="22"/>
        <v>－</v>
      </c>
      <c r="G252" s="1982"/>
      <c r="H252" s="1976" t="str">
        <f t="shared" si="23"/>
        <v>－</v>
      </c>
      <c r="I252" s="1942"/>
      <c r="R252" s="1340"/>
    </row>
    <row r="253" spans="1:18" ht="18" customHeight="1">
      <c r="A253" s="1978"/>
      <c r="B253" s="1979" t="s">
        <v>2165</v>
      </c>
      <c r="C253" s="1984" t="s">
        <v>2001</v>
      </c>
      <c r="D253" s="1986"/>
      <c r="E253" s="1987"/>
      <c r="F253" s="1974" t="str">
        <f t="shared" si="22"/>
        <v>－</v>
      </c>
      <c r="G253" s="1982"/>
      <c r="H253" s="1976" t="str">
        <f t="shared" si="23"/>
        <v>－</v>
      </c>
      <c r="I253" s="1942"/>
      <c r="R253" s="1340"/>
    </row>
    <row r="254" spans="1:18" ht="18" customHeight="1">
      <c r="A254" s="1978"/>
      <c r="B254" s="1979" t="s">
        <v>2166</v>
      </c>
      <c r="C254" s="1984" t="s">
        <v>2001</v>
      </c>
      <c r="D254" s="1986"/>
      <c r="E254" s="1987"/>
      <c r="F254" s="1974" t="str">
        <f t="shared" si="22"/>
        <v>－</v>
      </c>
      <c r="G254" s="1982"/>
      <c r="H254" s="1976" t="str">
        <f t="shared" si="23"/>
        <v>－</v>
      </c>
      <c r="I254" s="1942"/>
      <c r="R254" s="1340"/>
    </row>
    <row r="255" spans="1:18" ht="30" customHeight="1">
      <c r="A255" s="1978"/>
      <c r="B255" s="1979" t="s">
        <v>2167</v>
      </c>
      <c r="C255" s="1984" t="s">
        <v>2001</v>
      </c>
      <c r="D255" s="1986"/>
      <c r="E255" s="1987"/>
      <c r="F255" s="1974" t="str">
        <f t="shared" si="22"/>
        <v>－</v>
      </c>
      <c r="G255" s="1982"/>
      <c r="H255" s="1976" t="str">
        <f t="shared" si="23"/>
        <v>－</v>
      </c>
      <c r="I255" s="1942"/>
      <c r="R255" s="1340"/>
    </row>
    <row r="256" spans="1:18" ht="30" customHeight="1">
      <c r="A256" s="1978"/>
      <c r="B256" s="1979" t="s">
        <v>2168</v>
      </c>
      <c r="C256" s="1984" t="s">
        <v>2001</v>
      </c>
      <c r="D256" s="1986"/>
      <c r="E256" s="1987"/>
      <c r="F256" s="1974" t="str">
        <f t="shared" si="22"/>
        <v>－</v>
      </c>
      <c r="G256" s="1982"/>
      <c r="H256" s="1976" t="str">
        <f t="shared" si="23"/>
        <v>－</v>
      </c>
      <c r="I256" s="1942"/>
      <c r="R256" s="1340"/>
    </row>
    <row r="257" spans="1:18" ht="30" customHeight="1">
      <c r="A257" s="1978"/>
      <c r="B257" s="1979" t="s">
        <v>2169</v>
      </c>
      <c r="C257" s="1984" t="s">
        <v>2001</v>
      </c>
      <c r="D257" s="1986"/>
      <c r="E257" s="1987"/>
      <c r="F257" s="1974" t="str">
        <f t="shared" si="22"/>
        <v>－</v>
      </c>
      <c r="G257" s="1982"/>
      <c r="H257" s="1976" t="str">
        <f t="shared" si="23"/>
        <v>－</v>
      </c>
      <c r="I257" s="1942"/>
      <c r="R257" s="1340"/>
    </row>
    <row r="258" spans="1:18" ht="30" customHeight="1">
      <c r="A258" s="1985"/>
      <c r="B258" s="1970" t="s">
        <v>2170</v>
      </c>
      <c r="C258" s="1984" t="s">
        <v>2001</v>
      </c>
      <c r="D258" s="1986"/>
      <c r="E258" s="1987"/>
      <c r="F258" s="1974" t="str">
        <f t="shared" si="22"/>
        <v>－</v>
      </c>
      <c r="G258" s="1982"/>
      <c r="H258" s="1976" t="str">
        <f t="shared" si="23"/>
        <v>－</v>
      </c>
      <c r="I258" s="1942"/>
      <c r="R258" s="1340"/>
    </row>
    <row r="259" spans="1:18" ht="18" customHeight="1">
      <c r="A259" s="1985"/>
      <c r="B259" s="1970"/>
      <c r="C259" s="1970"/>
      <c r="D259" s="1986"/>
      <c r="E259" s="1987"/>
      <c r="F259" s="1974" t="str">
        <f t="shared" si="22"/>
        <v>－</v>
      </c>
      <c r="G259" s="1982"/>
      <c r="H259" s="1976" t="str">
        <f t="shared" si="23"/>
        <v>－</v>
      </c>
      <c r="I259" s="1942"/>
      <c r="R259" s="1340"/>
    </row>
    <row r="260" spans="1:18" ht="18" customHeight="1">
      <c r="A260" s="1957"/>
      <c r="B260" s="1958"/>
      <c r="C260" s="1958"/>
    </row>
    <row r="261" spans="1:18" ht="18" customHeight="1">
      <c r="A261" s="1959" t="s">
        <v>2171</v>
      </c>
      <c r="B261" s="1958"/>
      <c r="C261" s="1958"/>
      <c r="D261" s="1947" t="s">
        <v>35</v>
      </c>
      <c r="E261" s="1960">
        <f>SUM(F264:F272)+SUM(F276:F287)+SUM(F291:F292)+SUM(F296:F304)</f>
        <v>0</v>
      </c>
      <c r="F261" s="1961" t="s">
        <v>1048</v>
      </c>
      <c r="G261" s="1962">
        <f>SUM(H264:H272)+SUM(H276:H287)+SUM(H291:H292)+SUM(H296:H304)</f>
        <v>0</v>
      </c>
    </row>
    <row r="262" spans="1:18" ht="18" customHeight="1">
      <c r="A262" s="1959" t="s">
        <v>2172</v>
      </c>
      <c r="B262" s="1958"/>
      <c r="C262" s="1958"/>
    </row>
    <row r="263" spans="1:18" s="1968" customFormat="1" ht="60" customHeight="1">
      <c r="A263" s="1964" t="s">
        <v>1973</v>
      </c>
      <c r="B263" s="1965" t="s">
        <v>1974</v>
      </c>
      <c r="C263" s="1965" t="s">
        <v>1975</v>
      </c>
      <c r="D263" s="1966" t="s">
        <v>1976</v>
      </c>
      <c r="E263" s="1965" t="s">
        <v>1977</v>
      </c>
      <c r="F263" s="1965" t="s">
        <v>1978</v>
      </c>
      <c r="G263" s="1967" t="s">
        <v>1979</v>
      </c>
      <c r="J263" s="1340"/>
      <c r="K263" s="1340"/>
      <c r="L263" s="1340"/>
      <c r="M263" s="1340"/>
      <c r="N263" s="1340"/>
      <c r="O263" s="1340"/>
      <c r="P263" s="1340"/>
      <c r="Q263" s="1340"/>
      <c r="R263" s="1340"/>
    </row>
    <row r="264" spans="1:18" ht="18" customHeight="1">
      <c r="A264" s="1978"/>
      <c r="B264" s="1979" t="s">
        <v>2173</v>
      </c>
      <c r="C264" s="1984" t="s">
        <v>1981</v>
      </c>
      <c r="D264" s="1980"/>
      <c r="E264" s="1981"/>
      <c r="F264" s="1974" t="str">
        <f>IF(A264=1,1*D264*E264,"－")</f>
        <v>－</v>
      </c>
      <c r="G264" s="1982"/>
      <c r="H264" s="1976" t="str">
        <f>IF(A264=1,1*D264*2,"－")</f>
        <v>－</v>
      </c>
      <c r="I264" s="1942"/>
      <c r="R264" s="1340"/>
    </row>
    <row r="265" spans="1:18" ht="18" customHeight="1">
      <c r="A265" s="1978"/>
      <c r="B265" s="1979" t="s">
        <v>2174</v>
      </c>
      <c r="C265" s="1984" t="s">
        <v>2001</v>
      </c>
      <c r="D265" s="1980"/>
      <c r="E265" s="1981"/>
      <c r="F265" s="1974" t="str">
        <f t="shared" ref="F265:F272" si="24">IF(A265=1,1*D265*E265,"－")</f>
        <v>－</v>
      </c>
      <c r="G265" s="1982"/>
      <c r="H265" s="1976" t="str">
        <f t="shared" ref="H265:H272" si="25">IF(A265=1,1*D265*2,"－")</f>
        <v>－</v>
      </c>
      <c r="I265" s="1942"/>
      <c r="R265" s="1340"/>
    </row>
    <row r="266" spans="1:18" ht="29.45" customHeight="1">
      <c r="A266" s="1978"/>
      <c r="B266" s="1979" t="s">
        <v>2351</v>
      </c>
      <c r="C266" s="1984" t="s">
        <v>2001</v>
      </c>
      <c r="D266" s="1980"/>
      <c r="E266" s="1981"/>
      <c r="F266" s="1974" t="str">
        <f t="shared" si="24"/>
        <v>－</v>
      </c>
      <c r="G266" s="1982"/>
      <c r="H266" s="1976" t="str">
        <f t="shared" si="25"/>
        <v>－</v>
      </c>
      <c r="I266" s="1942"/>
      <c r="R266" s="1340"/>
    </row>
    <row r="267" spans="1:18" ht="18" customHeight="1">
      <c r="A267" s="1978"/>
      <c r="B267" s="1979" t="s">
        <v>2175</v>
      </c>
      <c r="C267" s="1984" t="s">
        <v>2001</v>
      </c>
      <c r="D267" s="1980"/>
      <c r="E267" s="1981"/>
      <c r="F267" s="1974" t="str">
        <f t="shared" si="24"/>
        <v>－</v>
      </c>
      <c r="G267" s="1982"/>
      <c r="H267" s="1976" t="str">
        <f t="shared" si="25"/>
        <v>－</v>
      </c>
      <c r="I267" s="1942"/>
      <c r="R267" s="1340"/>
    </row>
    <row r="268" spans="1:18" ht="18" customHeight="1">
      <c r="A268" s="1985"/>
      <c r="B268" s="1970" t="s">
        <v>2176</v>
      </c>
      <c r="C268" s="1984" t="s">
        <v>2001</v>
      </c>
      <c r="D268" s="1986"/>
      <c r="E268" s="1981"/>
      <c r="F268" s="1974" t="str">
        <f t="shared" si="24"/>
        <v>－</v>
      </c>
      <c r="G268" s="1982"/>
      <c r="H268" s="1976" t="str">
        <f t="shared" si="25"/>
        <v>－</v>
      </c>
      <c r="I268" s="1942"/>
      <c r="R268" s="1340"/>
    </row>
    <row r="269" spans="1:18" ht="18" customHeight="1">
      <c r="A269" s="1985"/>
      <c r="B269" s="1970" t="s">
        <v>2177</v>
      </c>
      <c r="C269" s="1984" t="s">
        <v>2001</v>
      </c>
      <c r="D269" s="1986"/>
      <c r="E269" s="1987"/>
      <c r="F269" s="1974" t="str">
        <f>IF(A269=1,1*D269*E269,"－")</f>
        <v>－</v>
      </c>
      <c r="G269" s="1982"/>
      <c r="H269" s="1976" t="str">
        <f>IF(A269=1,1*D269*2,"－")</f>
        <v>－</v>
      </c>
      <c r="I269" s="1942"/>
      <c r="R269" s="1340"/>
    </row>
    <row r="270" spans="1:18" ht="18" customHeight="1">
      <c r="A270" s="1978"/>
      <c r="B270" s="1979" t="s">
        <v>2178</v>
      </c>
      <c r="C270" s="1984" t="s">
        <v>2001</v>
      </c>
      <c r="D270" s="1980"/>
      <c r="E270" s="1981"/>
      <c r="F270" s="1974" t="str">
        <f>IF(A270=1,1*D270*E270,"－")</f>
        <v>－</v>
      </c>
      <c r="G270" s="1982"/>
      <c r="H270" s="1976" t="str">
        <f>IF(A270=1,1*D270*2,"－")</f>
        <v>－</v>
      </c>
      <c r="I270" s="1942"/>
      <c r="R270" s="1340"/>
    </row>
    <row r="271" spans="1:18" ht="18" customHeight="1">
      <c r="A271" s="1978"/>
      <c r="B271" s="1979" t="s">
        <v>2179</v>
      </c>
      <c r="C271" s="1984" t="s">
        <v>2001</v>
      </c>
      <c r="D271" s="1980"/>
      <c r="E271" s="1981"/>
      <c r="F271" s="1974" t="str">
        <f>IF(A271=1,1*D271*E271,"－")</f>
        <v>－</v>
      </c>
      <c r="G271" s="1982"/>
      <c r="H271" s="1976" t="str">
        <f>IF(A271=1,1*D271*2,"－")</f>
        <v>－</v>
      </c>
      <c r="I271" s="1942"/>
      <c r="R271" s="1340"/>
    </row>
    <row r="272" spans="1:18" ht="18" customHeight="1">
      <c r="A272" s="1985"/>
      <c r="B272" s="1970"/>
      <c r="C272" s="1970"/>
      <c r="D272" s="1986"/>
      <c r="E272" s="1981"/>
      <c r="F272" s="1974" t="str">
        <f t="shared" si="24"/>
        <v>－</v>
      </c>
      <c r="G272" s="1982"/>
      <c r="H272" s="1976" t="str">
        <f t="shared" si="25"/>
        <v>－</v>
      </c>
      <c r="I272" s="1942"/>
      <c r="R272" s="1340"/>
    </row>
    <row r="273" spans="1:18" ht="18" customHeight="1">
      <c r="A273" s="1957"/>
      <c r="B273" s="1958"/>
      <c r="C273" s="1958"/>
      <c r="G273" s="1940"/>
      <c r="H273" s="1941"/>
      <c r="I273" s="1942"/>
      <c r="R273" s="1340"/>
    </row>
    <row r="274" spans="1:18" ht="18" customHeight="1">
      <c r="A274" s="1959" t="s">
        <v>2180</v>
      </c>
      <c r="B274" s="1958"/>
      <c r="C274" s="1958"/>
      <c r="D274" s="1947"/>
      <c r="E274" s="1963"/>
      <c r="F274" s="1963"/>
      <c r="G274" s="1963"/>
      <c r="H274" s="1941"/>
      <c r="I274" s="1942"/>
      <c r="R274" s="1340"/>
    </row>
    <row r="275" spans="1:18" s="1968" customFormat="1" ht="60" customHeight="1">
      <c r="A275" s="1964" t="s">
        <v>1973</v>
      </c>
      <c r="B275" s="1965" t="s">
        <v>1974</v>
      </c>
      <c r="C275" s="1965" t="s">
        <v>1975</v>
      </c>
      <c r="D275" s="1966" t="s">
        <v>1976</v>
      </c>
      <c r="E275" s="1965" t="s">
        <v>1977</v>
      </c>
      <c r="F275" s="1965" t="s">
        <v>1978</v>
      </c>
      <c r="G275" s="1967" t="s">
        <v>1979</v>
      </c>
      <c r="J275" s="1340"/>
      <c r="K275" s="1340"/>
      <c r="L275" s="1340"/>
      <c r="M275" s="1340"/>
      <c r="N275" s="1340"/>
      <c r="O275" s="1340"/>
      <c r="P275" s="1340"/>
      <c r="Q275" s="1340"/>
      <c r="R275" s="1340"/>
    </row>
    <row r="276" spans="1:18" ht="18" customHeight="1">
      <c r="A276" s="1978"/>
      <c r="B276" s="1979" t="s">
        <v>2181</v>
      </c>
      <c r="C276" s="1971" t="s">
        <v>1981</v>
      </c>
      <c r="D276" s="1980"/>
      <c r="E276" s="1981"/>
      <c r="F276" s="1974" t="str">
        <f t="shared" ref="F276:F287" si="26">IF(A276=1,1*D276*E276,"－")</f>
        <v>－</v>
      </c>
      <c r="G276" s="1982"/>
      <c r="H276" s="1976" t="str">
        <f t="shared" ref="H276:H287" si="27">IF(A276=1,1*D276*2,"－")</f>
        <v>－</v>
      </c>
      <c r="I276" s="1942"/>
      <c r="R276" s="1340"/>
    </row>
    <row r="277" spans="1:18" ht="18" customHeight="1">
      <c r="A277" s="1978"/>
      <c r="B277" s="1979" t="s">
        <v>2182</v>
      </c>
      <c r="C277" s="1984" t="s">
        <v>1996</v>
      </c>
      <c r="D277" s="1980"/>
      <c r="E277" s="1981"/>
      <c r="F277" s="1974" t="str">
        <f t="shared" si="26"/>
        <v>－</v>
      </c>
      <c r="G277" s="1982"/>
      <c r="H277" s="1976" t="str">
        <f t="shared" si="27"/>
        <v>－</v>
      </c>
      <c r="I277" s="1942"/>
      <c r="R277" s="1340"/>
    </row>
    <row r="278" spans="1:18" ht="18" customHeight="1">
      <c r="A278" s="1978"/>
      <c r="B278" s="1979" t="s">
        <v>2183</v>
      </c>
      <c r="C278" s="1984" t="s">
        <v>1996</v>
      </c>
      <c r="D278" s="1980"/>
      <c r="E278" s="1981"/>
      <c r="F278" s="1974" t="str">
        <f>IF(A278=1,1*D278*E278,"－")</f>
        <v>－</v>
      </c>
      <c r="G278" s="1982"/>
      <c r="H278" s="1976" t="str">
        <f>IF(A278=1,1*D278*2,"－")</f>
        <v>－</v>
      </c>
      <c r="I278" s="1942"/>
      <c r="R278" s="1340"/>
    </row>
    <row r="279" spans="1:18" ht="30" customHeight="1">
      <c r="A279" s="1978"/>
      <c r="B279" s="1979" t="s">
        <v>2184</v>
      </c>
      <c r="C279" s="1984" t="s">
        <v>1996</v>
      </c>
      <c r="D279" s="1980"/>
      <c r="E279" s="1981"/>
      <c r="F279" s="1974" t="str">
        <f t="shared" si="26"/>
        <v>－</v>
      </c>
      <c r="G279" s="1982"/>
      <c r="H279" s="1976" t="str">
        <f t="shared" si="27"/>
        <v>－</v>
      </c>
      <c r="I279" s="1942"/>
      <c r="R279" s="1340"/>
    </row>
    <row r="280" spans="1:18" ht="18" customHeight="1">
      <c r="A280" s="1978"/>
      <c r="B280" s="1979" t="s">
        <v>2185</v>
      </c>
      <c r="C280" s="1984" t="s">
        <v>1996</v>
      </c>
      <c r="D280" s="1980"/>
      <c r="E280" s="1981"/>
      <c r="F280" s="1974" t="str">
        <f t="shared" si="26"/>
        <v>－</v>
      </c>
      <c r="G280" s="1982"/>
      <c r="H280" s="1976" t="str">
        <f t="shared" si="27"/>
        <v>－</v>
      </c>
      <c r="I280" s="1942"/>
      <c r="R280" s="1340"/>
    </row>
    <row r="281" spans="1:18" ht="18" customHeight="1">
      <c r="A281" s="1978"/>
      <c r="B281" s="1979" t="s">
        <v>2186</v>
      </c>
      <c r="C281" s="1984" t="s">
        <v>1996</v>
      </c>
      <c r="D281" s="1980"/>
      <c r="E281" s="1981"/>
      <c r="F281" s="1974" t="str">
        <f t="shared" si="26"/>
        <v>－</v>
      </c>
      <c r="G281" s="1982"/>
      <c r="H281" s="1976" t="str">
        <f t="shared" si="27"/>
        <v>－</v>
      </c>
      <c r="I281" s="1942"/>
      <c r="R281" s="1340"/>
    </row>
    <row r="282" spans="1:18" ht="18" customHeight="1">
      <c r="A282" s="1978"/>
      <c r="B282" s="1979" t="s">
        <v>1493</v>
      </c>
      <c r="C282" s="1984" t="s">
        <v>1996</v>
      </c>
      <c r="D282" s="1980"/>
      <c r="E282" s="1981"/>
      <c r="F282" s="1974" t="str">
        <f t="shared" si="26"/>
        <v>－</v>
      </c>
      <c r="G282" s="1982"/>
      <c r="H282" s="1976" t="str">
        <f t="shared" si="27"/>
        <v>－</v>
      </c>
      <c r="I282" s="1942"/>
      <c r="R282" s="1340"/>
    </row>
    <row r="283" spans="1:18" ht="18" customHeight="1">
      <c r="A283" s="1978"/>
      <c r="B283" s="1979" t="s">
        <v>2187</v>
      </c>
      <c r="C283" s="1984" t="s">
        <v>2001</v>
      </c>
      <c r="D283" s="1980"/>
      <c r="E283" s="1981"/>
      <c r="F283" s="1974" t="str">
        <f t="shared" si="26"/>
        <v>－</v>
      </c>
      <c r="G283" s="1982"/>
      <c r="H283" s="1976" t="str">
        <f t="shared" si="27"/>
        <v>－</v>
      </c>
      <c r="I283" s="1942"/>
      <c r="R283" s="1340"/>
    </row>
    <row r="284" spans="1:18" ht="18" customHeight="1">
      <c r="A284" s="1978"/>
      <c r="B284" s="1979" t="s">
        <v>2188</v>
      </c>
      <c r="C284" s="1984" t="s">
        <v>2001</v>
      </c>
      <c r="D284" s="1980"/>
      <c r="E284" s="1981"/>
      <c r="F284" s="1974" t="str">
        <f t="shared" si="26"/>
        <v>－</v>
      </c>
      <c r="G284" s="1982"/>
      <c r="H284" s="1976" t="str">
        <f t="shared" si="27"/>
        <v>－</v>
      </c>
      <c r="I284" s="1942"/>
      <c r="R284" s="1340"/>
    </row>
    <row r="285" spans="1:18" ht="18" customHeight="1">
      <c r="A285" s="1978"/>
      <c r="B285" s="1979" t="s">
        <v>2189</v>
      </c>
      <c r="C285" s="1984" t="s">
        <v>2001</v>
      </c>
      <c r="D285" s="1980"/>
      <c r="E285" s="1981"/>
      <c r="F285" s="1974" t="str">
        <f t="shared" si="26"/>
        <v>－</v>
      </c>
      <c r="G285" s="1982"/>
      <c r="H285" s="1976" t="str">
        <f t="shared" si="27"/>
        <v>－</v>
      </c>
      <c r="I285" s="1942"/>
      <c r="R285" s="1340"/>
    </row>
    <row r="286" spans="1:18" ht="30" customHeight="1">
      <c r="A286" s="1978"/>
      <c r="B286" s="1979" t="s">
        <v>2190</v>
      </c>
      <c r="C286" s="1984" t="s">
        <v>2001</v>
      </c>
      <c r="D286" s="1980"/>
      <c r="E286" s="1981"/>
      <c r="F286" s="1974" t="str">
        <f t="shared" si="26"/>
        <v>－</v>
      </c>
      <c r="G286" s="1982"/>
      <c r="H286" s="1976" t="str">
        <f t="shared" si="27"/>
        <v>－</v>
      </c>
      <c r="I286" s="1942"/>
      <c r="R286" s="1340"/>
    </row>
    <row r="287" spans="1:18" ht="18" customHeight="1">
      <c r="A287" s="1985"/>
      <c r="B287" s="1970"/>
      <c r="C287" s="1970"/>
      <c r="D287" s="1986"/>
      <c r="E287" s="1981"/>
      <c r="F287" s="1974" t="str">
        <f t="shared" si="26"/>
        <v>－</v>
      </c>
      <c r="G287" s="1982"/>
      <c r="H287" s="1976" t="str">
        <f t="shared" si="27"/>
        <v>－</v>
      </c>
      <c r="I287" s="1942"/>
      <c r="R287" s="1340"/>
    </row>
    <row r="288" spans="1:18" ht="18" customHeight="1">
      <c r="A288" s="1959"/>
      <c r="B288" s="1958"/>
      <c r="C288" s="1958"/>
      <c r="G288" s="1940"/>
      <c r="H288" s="1941"/>
      <c r="I288" s="1942"/>
      <c r="R288" s="1340"/>
    </row>
    <row r="289" spans="1:18" ht="18" customHeight="1">
      <c r="A289" s="1959" t="s">
        <v>1494</v>
      </c>
      <c r="B289" s="1958"/>
      <c r="C289" s="1958"/>
      <c r="D289" s="1947"/>
      <c r="E289" s="1963"/>
      <c r="F289" s="1963"/>
      <c r="G289" s="1963"/>
      <c r="H289" s="1941"/>
      <c r="I289" s="1942"/>
      <c r="R289" s="1340"/>
    </row>
    <row r="290" spans="1:18" s="1968" customFormat="1" ht="60" customHeight="1">
      <c r="A290" s="1964" t="s">
        <v>1973</v>
      </c>
      <c r="B290" s="1965" t="s">
        <v>1974</v>
      </c>
      <c r="C290" s="1965" t="s">
        <v>1975</v>
      </c>
      <c r="D290" s="1966" t="s">
        <v>1976</v>
      </c>
      <c r="E290" s="1965" t="s">
        <v>1977</v>
      </c>
      <c r="F290" s="1965" t="s">
        <v>1978</v>
      </c>
      <c r="G290" s="1967" t="s">
        <v>1979</v>
      </c>
      <c r="J290" s="1340"/>
      <c r="K290" s="1340"/>
      <c r="L290" s="1340"/>
      <c r="M290" s="1340"/>
      <c r="N290" s="1340"/>
      <c r="O290" s="1340"/>
      <c r="P290" s="1340"/>
      <c r="Q290" s="1340"/>
      <c r="R290" s="1340"/>
    </row>
    <row r="291" spans="1:18" ht="30" customHeight="1">
      <c r="A291" s="1978"/>
      <c r="B291" s="1979" t="s">
        <v>2191</v>
      </c>
      <c r="C291" s="1984" t="s">
        <v>2001</v>
      </c>
      <c r="D291" s="1980"/>
      <c r="E291" s="1981"/>
      <c r="F291" s="1974" t="str">
        <f>IF(A291=1,1*D291*E291,"－")</f>
        <v>－</v>
      </c>
      <c r="G291" s="1982"/>
      <c r="H291" s="1976" t="str">
        <f>IF(A291=1,1*D291*2,"－")</f>
        <v>－</v>
      </c>
      <c r="I291" s="1942"/>
      <c r="R291" s="1340"/>
    </row>
    <row r="292" spans="1:18" ht="18" customHeight="1">
      <c r="A292" s="1985"/>
      <c r="B292" s="1970"/>
      <c r="C292" s="1970"/>
      <c r="D292" s="1986"/>
      <c r="E292" s="1987"/>
      <c r="F292" s="1974" t="str">
        <f>IF(A292=1,1*D292*E292,"－")</f>
        <v>－</v>
      </c>
      <c r="G292" s="1982"/>
      <c r="H292" s="1976" t="str">
        <f>IF(A292=1,1*D292*2,"－")</f>
        <v>－</v>
      </c>
      <c r="I292" s="1942"/>
      <c r="R292" s="1340"/>
    </row>
    <row r="293" spans="1:18" ht="18" customHeight="1">
      <c r="A293" s="1957"/>
      <c r="B293" s="1958"/>
      <c r="C293" s="1958"/>
      <c r="G293" s="1940"/>
      <c r="H293" s="1941"/>
      <c r="I293" s="1942"/>
      <c r="R293" s="1340"/>
    </row>
    <row r="294" spans="1:18" ht="18" customHeight="1">
      <c r="A294" s="1996" t="s">
        <v>1495</v>
      </c>
      <c r="B294" s="1958"/>
      <c r="C294" s="1958"/>
      <c r="D294" s="1947"/>
      <c r="E294" s="1963"/>
      <c r="F294" s="1963"/>
      <c r="G294" s="1963"/>
      <c r="H294" s="1941"/>
      <c r="I294" s="1942"/>
      <c r="R294" s="1340"/>
    </row>
    <row r="295" spans="1:18" s="1968" customFormat="1" ht="60" customHeight="1">
      <c r="A295" s="1964" t="s">
        <v>1973</v>
      </c>
      <c r="B295" s="1965" t="s">
        <v>1974</v>
      </c>
      <c r="C295" s="1965" t="s">
        <v>1975</v>
      </c>
      <c r="D295" s="1966" t="s">
        <v>1976</v>
      </c>
      <c r="E295" s="1965" t="s">
        <v>1977</v>
      </c>
      <c r="F295" s="1965" t="s">
        <v>1978</v>
      </c>
      <c r="G295" s="1967" t="s">
        <v>1979</v>
      </c>
      <c r="J295" s="1340"/>
      <c r="K295" s="1340"/>
      <c r="L295" s="1340"/>
      <c r="M295" s="1340"/>
      <c r="N295" s="1340"/>
      <c r="O295" s="1340"/>
      <c r="P295" s="1340"/>
      <c r="Q295" s="1340"/>
      <c r="R295" s="1340"/>
    </row>
    <row r="296" spans="1:18" ht="18" customHeight="1">
      <c r="A296" s="1978"/>
      <c r="B296" s="1979" t="s">
        <v>2192</v>
      </c>
      <c r="C296" s="1984" t="s">
        <v>1996</v>
      </c>
      <c r="D296" s="1980"/>
      <c r="E296" s="1981"/>
      <c r="F296" s="1974" t="str">
        <f t="shared" ref="F296:F304" si="28">IF(A296=1,1*D296*E296,"－")</f>
        <v>－</v>
      </c>
      <c r="G296" s="1982"/>
      <c r="H296" s="1976" t="str">
        <f t="shared" ref="H296:H304" si="29">IF(A296=1,1*D296*2,"－")</f>
        <v>－</v>
      </c>
      <c r="I296" s="1942"/>
      <c r="R296" s="1340"/>
    </row>
    <row r="297" spans="1:18" ht="30" customHeight="1">
      <c r="A297" s="1978"/>
      <c r="B297" s="1979" t="s">
        <v>2193</v>
      </c>
      <c r="C297" s="1984" t="s">
        <v>2001</v>
      </c>
      <c r="D297" s="1980"/>
      <c r="E297" s="1981"/>
      <c r="F297" s="1974" t="str">
        <f t="shared" si="28"/>
        <v>－</v>
      </c>
      <c r="G297" s="1982"/>
      <c r="H297" s="1976" t="str">
        <f t="shared" si="29"/>
        <v>－</v>
      </c>
      <c r="I297" s="1942"/>
      <c r="R297" s="1340"/>
    </row>
    <row r="298" spans="1:18" ht="18" customHeight="1">
      <c r="A298" s="1978"/>
      <c r="B298" s="1979" t="s">
        <v>2194</v>
      </c>
      <c r="C298" s="1984" t="s">
        <v>2001</v>
      </c>
      <c r="D298" s="1980"/>
      <c r="E298" s="1981"/>
      <c r="F298" s="1974" t="str">
        <f t="shared" si="28"/>
        <v>－</v>
      </c>
      <c r="G298" s="1982"/>
      <c r="H298" s="1976" t="str">
        <f t="shared" si="29"/>
        <v>－</v>
      </c>
      <c r="I298" s="1942"/>
      <c r="R298" s="1340"/>
    </row>
    <row r="299" spans="1:18" ht="18" customHeight="1">
      <c r="A299" s="1978"/>
      <c r="B299" s="1979" t="s">
        <v>2195</v>
      </c>
      <c r="C299" s="1984" t="s">
        <v>2001</v>
      </c>
      <c r="D299" s="1980"/>
      <c r="E299" s="1981"/>
      <c r="F299" s="1974" t="str">
        <f t="shared" si="28"/>
        <v>－</v>
      </c>
      <c r="G299" s="1982"/>
      <c r="H299" s="1976" t="str">
        <f t="shared" si="29"/>
        <v>－</v>
      </c>
      <c r="I299" s="1942"/>
      <c r="R299" s="1340"/>
    </row>
    <row r="300" spans="1:18" ht="18" customHeight="1">
      <c r="A300" s="1978"/>
      <c r="B300" s="1979" t="s">
        <v>2196</v>
      </c>
      <c r="C300" s="1984" t="s">
        <v>2001</v>
      </c>
      <c r="D300" s="1980"/>
      <c r="E300" s="1981"/>
      <c r="F300" s="1974" t="str">
        <f t="shared" si="28"/>
        <v>－</v>
      </c>
      <c r="G300" s="1982"/>
      <c r="H300" s="1976" t="str">
        <f t="shared" si="29"/>
        <v>－</v>
      </c>
      <c r="I300" s="1942"/>
      <c r="R300" s="1340"/>
    </row>
    <row r="301" spans="1:18" ht="18" customHeight="1">
      <c r="A301" s="1978"/>
      <c r="B301" s="1979" t="s">
        <v>2197</v>
      </c>
      <c r="C301" s="1984" t="s">
        <v>2001</v>
      </c>
      <c r="D301" s="1980"/>
      <c r="E301" s="1981"/>
      <c r="F301" s="1974" t="str">
        <f t="shared" si="28"/>
        <v>－</v>
      </c>
      <c r="G301" s="1982"/>
      <c r="H301" s="1976" t="str">
        <f t="shared" si="29"/>
        <v>－</v>
      </c>
      <c r="I301" s="1942"/>
      <c r="R301" s="1340"/>
    </row>
    <row r="302" spans="1:18" ht="18" customHeight="1">
      <c r="A302" s="1978"/>
      <c r="B302" s="1979" t="s">
        <v>2198</v>
      </c>
      <c r="C302" s="1984" t="s">
        <v>2001</v>
      </c>
      <c r="D302" s="1980"/>
      <c r="E302" s="1981"/>
      <c r="F302" s="1974" t="str">
        <f>IF(A302=1,1*D302*E302,"－")</f>
        <v>－</v>
      </c>
      <c r="G302" s="1982"/>
      <c r="H302" s="1976" t="str">
        <f>IF(A302=1,1*D302*2,"－")</f>
        <v>－</v>
      </c>
      <c r="I302" s="1942"/>
      <c r="R302" s="1340"/>
    </row>
    <row r="303" spans="1:18" ht="18" customHeight="1">
      <c r="A303" s="1978"/>
      <c r="B303" s="1979" t="s">
        <v>2199</v>
      </c>
      <c r="C303" s="1984" t="s">
        <v>2001</v>
      </c>
      <c r="D303" s="1980"/>
      <c r="E303" s="1981"/>
      <c r="F303" s="1974" t="str">
        <f>IF(A303=1,1*D303*E303,"－")</f>
        <v>－</v>
      </c>
      <c r="G303" s="1982"/>
      <c r="H303" s="1976" t="str">
        <f>IF(A303=1,1*D303*2,"－")</f>
        <v>－</v>
      </c>
      <c r="I303" s="1942"/>
      <c r="R303" s="1340"/>
    </row>
    <row r="304" spans="1:18" ht="18" customHeight="1">
      <c r="A304" s="1985"/>
      <c r="B304" s="1970"/>
      <c r="C304" s="1970"/>
      <c r="D304" s="1986"/>
      <c r="E304" s="1987"/>
      <c r="F304" s="1974" t="str">
        <f t="shared" si="28"/>
        <v>－</v>
      </c>
      <c r="G304" s="1982"/>
      <c r="H304" s="1976" t="str">
        <f t="shared" si="29"/>
        <v>－</v>
      </c>
      <c r="I304" s="1942"/>
      <c r="R304" s="1340"/>
    </row>
    <row r="305" spans="1:18" ht="18" customHeight="1" thickBot="1">
      <c r="A305" s="1957"/>
      <c r="B305" s="1958"/>
      <c r="C305" s="1958"/>
    </row>
    <row r="306" spans="1:18" ht="20.25" customHeight="1" thickBot="1">
      <c r="A306" s="1952" t="s">
        <v>1121</v>
      </c>
      <c r="B306" s="1953"/>
      <c r="C306" s="1953"/>
      <c r="D306" s="1947" t="s">
        <v>191</v>
      </c>
      <c r="E306" s="1954">
        <f>E308+E318+E344</f>
        <v>0</v>
      </c>
      <c r="F306" s="1955" t="s">
        <v>1048</v>
      </c>
      <c r="G306" s="1956">
        <f>G308+G318+G344</f>
        <v>0</v>
      </c>
    </row>
    <row r="307" spans="1:18" ht="18" customHeight="1">
      <c r="A307" s="1957"/>
      <c r="B307" s="1958"/>
      <c r="C307" s="1958"/>
    </row>
    <row r="308" spans="1:18" ht="18" customHeight="1">
      <c r="A308" s="1959" t="s">
        <v>2200</v>
      </c>
      <c r="B308" s="1958"/>
      <c r="C308" s="1958"/>
      <c r="D308" s="1947" t="s">
        <v>35</v>
      </c>
      <c r="E308" s="1960">
        <f>SUM(F311:F316)</f>
        <v>0</v>
      </c>
      <c r="F308" s="1961" t="s">
        <v>1048</v>
      </c>
      <c r="G308" s="1962">
        <f>SUM(H311:H316)</f>
        <v>0</v>
      </c>
    </row>
    <row r="309" spans="1:18" ht="18" customHeight="1">
      <c r="A309" s="1957"/>
      <c r="B309" s="1958"/>
      <c r="C309" s="1958"/>
      <c r="D309" s="1999"/>
      <c r="E309" s="1994"/>
      <c r="F309" s="1961"/>
      <c r="G309" s="2000"/>
    </row>
    <row r="310" spans="1:18" s="1968" customFormat="1" ht="60" customHeight="1">
      <c r="A310" s="1964" t="s">
        <v>1973</v>
      </c>
      <c r="B310" s="1965" t="s">
        <v>1974</v>
      </c>
      <c r="C310" s="1965" t="s">
        <v>1975</v>
      </c>
      <c r="D310" s="1966" t="s">
        <v>1976</v>
      </c>
      <c r="E310" s="1965" t="s">
        <v>1977</v>
      </c>
      <c r="F310" s="1965" t="s">
        <v>1978</v>
      </c>
      <c r="G310" s="1967" t="s">
        <v>1979</v>
      </c>
      <c r="J310" s="1340"/>
      <c r="K310" s="1340"/>
      <c r="L310" s="1340"/>
      <c r="M310" s="1340"/>
      <c r="N310" s="1340"/>
      <c r="O310" s="1340"/>
      <c r="P310" s="1340"/>
      <c r="Q310" s="1340"/>
      <c r="R310" s="1340"/>
    </row>
    <row r="311" spans="1:18" ht="27.6" customHeight="1">
      <c r="A311" s="1985"/>
      <c r="B311" s="1979" t="s">
        <v>2352</v>
      </c>
      <c r="C311" s="1984" t="s">
        <v>1996</v>
      </c>
      <c r="D311" s="1986"/>
      <c r="E311" s="1987"/>
      <c r="F311" s="1974" t="str">
        <f t="shared" ref="F311:F316" si="30">IF(A311=1,1*D311*E311,"－")</f>
        <v>－</v>
      </c>
      <c r="G311" s="1982"/>
      <c r="H311" s="2001" t="str">
        <f t="shared" ref="H311:H316" si="31">IF(A311=1,1*D311*2,"－")</f>
        <v>－</v>
      </c>
      <c r="I311" s="1942"/>
      <c r="R311" s="1340"/>
    </row>
    <row r="312" spans="1:18" ht="18" customHeight="1">
      <c r="A312" s="1978"/>
      <c r="B312" s="1979" t="s">
        <v>2201</v>
      </c>
      <c r="C312" s="1984" t="s">
        <v>2001</v>
      </c>
      <c r="D312" s="1980"/>
      <c r="E312" s="1981"/>
      <c r="F312" s="1974" t="str">
        <f t="shared" si="30"/>
        <v>－</v>
      </c>
      <c r="G312" s="1982"/>
      <c r="H312" s="2001" t="str">
        <f t="shared" si="31"/>
        <v>－</v>
      </c>
      <c r="I312" s="1942"/>
      <c r="R312" s="1340"/>
    </row>
    <row r="313" spans="1:18" ht="18" customHeight="1">
      <c r="A313" s="1978"/>
      <c r="B313" s="1979" t="s">
        <v>2202</v>
      </c>
      <c r="C313" s="1984" t="s">
        <v>2001</v>
      </c>
      <c r="D313" s="1980"/>
      <c r="E313" s="1981"/>
      <c r="F313" s="1974" t="str">
        <f t="shared" si="30"/>
        <v>－</v>
      </c>
      <c r="G313" s="1982"/>
      <c r="H313" s="2001" t="str">
        <f t="shared" si="31"/>
        <v>－</v>
      </c>
      <c r="I313" s="1942"/>
      <c r="R313" s="1340"/>
    </row>
    <row r="314" spans="1:18" ht="30" customHeight="1">
      <c r="A314" s="1985"/>
      <c r="B314" s="1970" t="s">
        <v>2203</v>
      </c>
      <c r="C314" s="1984" t="s">
        <v>2001</v>
      </c>
      <c r="D314" s="1986"/>
      <c r="E314" s="1987"/>
      <c r="F314" s="1974" t="str">
        <f t="shared" si="30"/>
        <v>－</v>
      </c>
      <c r="G314" s="1982"/>
      <c r="H314" s="2001" t="str">
        <f t="shared" si="31"/>
        <v>－</v>
      </c>
      <c r="I314" s="1942"/>
      <c r="R314" s="1340"/>
    </row>
    <row r="315" spans="1:18" ht="18" customHeight="1">
      <c r="A315" s="1985"/>
      <c r="B315" s="1970" t="s">
        <v>2204</v>
      </c>
      <c r="C315" s="1984" t="s">
        <v>2001</v>
      </c>
      <c r="D315" s="1986"/>
      <c r="E315" s="1987"/>
      <c r="F315" s="1974" t="str">
        <f>IF(A315=1,1*D315*E315,"－")</f>
        <v>－</v>
      </c>
      <c r="G315" s="1982"/>
      <c r="H315" s="2001" t="str">
        <f>IF(A315=1,1*D315*2,"－")</f>
        <v>－</v>
      </c>
      <c r="I315" s="1942"/>
      <c r="R315" s="1340"/>
    </row>
    <row r="316" spans="1:18" ht="18" customHeight="1">
      <c r="A316" s="1985"/>
      <c r="B316" s="1970"/>
      <c r="C316" s="1970"/>
      <c r="D316" s="1986"/>
      <c r="E316" s="1987"/>
      <c r="F316" s="1974" t="str">
        <f t="shared" si="30"/>
        <v>－</v>
      </c>
      <c r="G316" s="1982"/>
      <c r="H316" s="2001" t="str">
        <f t="shared" si="31"/>
        <v>－</v>
      </c>
      <c r="I316" s="1942"/>
      <c r="R316" s="1340"/>
    </row>
    <row r="317" spans="1:18" ht="18" customHeight="1">
      <c r="A317" s="1957"/>
      <c r="B317" s="1958"/>
      <c r="C317" s="1958"/>
    </row>
    <row r="318" spans="1:18" ht="18" customHeight="1">
      <c r="A318" s="1959" t="s">
        <v>2205</v>
      </c>
      <c r="B318" s="1958"/>
      <c r="C318" s="1958"/>
      <c r="D318" s="1947" t="s">
        <v>35</v>
      </c>
      <c r="E318" s="1960">
        <f>SUM(F321:F331)+SUM(F335:F342)</f>
        <v>0</v>
      </c>
      <c r="F318" s="1961" t="s">
        <v>1048</v>
      </c>
      <c r="G318" s="1962">
        <f>SUM(H321:H331)+SUM(H335:H342)</f>
        <v>0</v>
      </c>
    </row>
    <row r="319" spans="1:18" ht="18" customHeight="1">
      <c r="A319" s="1959" t="s">
        <v>2206</v>
      </c>
      <c r="B319" s="1958"/>
      <c r="C319" s="1958"/>
      <c r="D319" s="1947"/>
      <c r="E319" s="1963"/>
      <c r="F319" s="1963"/>
    </row>
    <row r="320" spans="1:18" s="1968" customFormat="1" ht="60" customHeight="1">
      <c r="A320" s="1964" t="s">
        <v>1973</v>
      </c>
      <c r="B320" s="1965" t="s">
        <v>1974</v>
      </c>
      <c r="C320" s="1965" t="s">
        <v>1975</v>
      </c>
      <c r="D320" s="1966" t="s">
        <v>1976</v>
      </c>
      <c r="E320" s="1965" t="s">
        <v>1977</v>
      </c>
      <c r="F320" s="1965" t="s">
        <v>1978</v>
      </c>
      <c r="G320" s="1967" t="s">
        <v>1979</v>
      </c>
      <c r="J320" s="1340"/>
      <c r="K320" s="1340"/>
      <c r="L320" s="1340"/>
      <c r="M320" s="1340"/>
      <c r="N320" s="1340"/>
      <c r="O320" s="1340"/>
      <c r="P320" s="1340"/>
      <c r="Q320" s="1340"/>
      <c r="R320" s="1340"/>
    </row>
    <row r="321" spans="1:18" ht="30" customHeight="1">
      <c r="A321" s="1985"/>
      <c r="B321" s="1970" t="s">
        <v>2207</v>
      </c>
      <c r="C321" s="1984" t="s">
        <v>1981</v>
      </c>
      <c r="D321" s="1986"/>
      <c r="E321" s="1987"/>
      <c r="F321" s="1974" t="str">
        <f t="shared" ref="F321:F331" si="32">IF(A321=1,1*D321*E321,"－")</f>
        <v>－</v>
      </c>
      <c r="G321" s="1982"/>
      <c r="H321" s="1976" t="str">
        <f t="shared" ref="H321:H331" si="33">IF(A321=1,1*D321*2,"－")</f>
        <v>－</v>
      </c>
      <c r="I321" s="1942"/>
      <c r="R321" s="1340"/>
    </row>
    <row r="322" spans="1:18" ht="18" customHeight="1">
      <c r="A322" s="1978"/>
      <c r="B322" s="1979" t="s">
        <v>2208</v>
      </c>
      <c r="C322" s="1984" t="s">
        <v>1981</v>
      </c>
      <c r="D322" s="1980"/>
      <c r="E322" s="1981"/>
      <c r="F322" s="1974" t="str">
        <f t="shared" si="32"/>
        <v>－</v>
      </c>
      <c r="G322" s="1982"/>
      <c r="H322" s="1976" t="str">
        <f t="shared" si="33"/>
        <v>－</v>
      </c>
      <c r="I322" s="1942"/>
      <c r="R322" s="1340"/>
    </row>
    <row r="323" spans="1:18" ht="18" customHeight="1">
      <c r="A323" s="1978"/>
      <c r="B323" s="1979" t="s">
        <v>2209</v>
      </c>
      <c r="C323" s="1984" t="s">
        <v>1981</v>
      </c>
      <c r="D323" s="1980"/>
      <c r="E323" s="1981"/>
      <c r="F323" s="1974" t="str">
        <f t="shared" si="32"/>
        <v>－</v>
      </c>
      <c r="G323" s="1982"/>
      <c r="H323" s="1976" t="str">
        <f t="shared" si="33"/>
        <v>－</v>
      </c>
      <c r="I323" s="1942"/>
      <c r="R323" s="1340"/>
    </row>
    <row r="324" spans="1:18" ht="18" customHeight="1">
      <c r="A324" s="1978"/>
      <c r="B324" s="1979" t="s">
        <v>2210</v>
      </c>
      <c r="C324" s="1984" t="s">
        <v>1996</v>
      </c>
      <c r="D324" s="1980"/>
      <c r="E324" s="1981"/>
      <c r="F324" s="1974" t="str">
        <f t="shared" si="32"/>
        <v>－</v>
      </c>
      <c r="G324" s="1982"/>
      <c r="H324" s="1976" t="str">
        <f t="shared" si="33"/>
        <v>－</v>
      </c>
      <c r="I324" s="1942"/>
      <c r="R324" s="1340"/>
    </row>
    <row r="325" spans="1:18" ht="18" customHeight="1">
      <c r="A325" s="1978"/>
      <c r="B325" s="1979" t="s">
        <v>2211</v>
      </c>
      <c r="C325" s="1984" t="s">
        <v>1996</v>
      </c>
      <c r="D325" s="1980"/>
      <c r="E325" s="1981"/>
      <c r="F325" s="1974" t="str">
        <f t="shared" si="32"/>
        <v>－</v>
      </c>
      <c r="G325" s="1982"/>
      <c r="H325" s="1976" t="str">
        <f t="shared" si="33"/>
        <v>－</v>
      </c>
      <c r="I325" s="1942"/>
      <c r="R325" s="1340"/>
    </row>
    <row r="326" spans="1:18" ht="18" customHeight="1">
      <c r="A326" s="1978"/>
      <c r="B326" s="1979" t="s">
        <v>2212</v>
      </c>
      <c r="C326" s="1984" t="s">
        <v>2001</v>
      </c>
      <c r="D326" s="1980"/>
      <c r="E326" s="1981"/>
      <c r="F326" s="1974" t="str">
        <f t="shared" si="32"/>
        <v>－</v>
      </c>
      <c r="G326" s="1982"/>
      <c r="H326" s="1976" t="str">
        <f t="shared" si="33"/>
        <v>－</v>
      </c>
      <c r="I326" s="1942"/>
      <c r="R326" s="1340"/>
    </row>
    <row r="327" spans="1:18" ht="18" customHeight="1">
      <c r="A327" s="1978"/>
      <c r="B327" s="1979" t="s">
        <v>2213</v>
      </c>
      <c r="C327" s="1984" t="s">
        <v>2001</v>
      </c>
      <c r="D327" s="1980"/>
      <c r="E327" s="1981"/>
      <c r="F327" s="1974" t="str">
        <f>IF(A327=1,1*D327*E327,"－")</f>
        <v>－</v>
      </c>
      <c r="G327" s="1982"/>
      <c r="H327" s="1976" t="str">
        <f>IF(A327=1,1*D327*2,"－")</f>
        <v>－</v>
      </c>
      <c r="I327" s="1942"/>
      <c r="R327" s="1340"/>
    </row>
    <row r="328" spans="1:18" ht="18" customHeight="1">
      <c r="A328" s="1978"/>
      <c r="B328" s="1979" t="s">
        <v>2214</v>
      </c>
      <c r="C328" s="1984" t="s">
        <v>2001</v>
      </c>
      <c r="D328" s="1980"/>
      <c r="E328" s="1981"/>
      <c r="F328" s="1974" t="str">
        <f>IF(A328=1,1*D328*E328,"－")</f>
        <v>－</v>
      </c>
      <c r="G328" s="1982"/>
      <c r="H328" s="1976" t="str">
        <f>IF(A328=1,1*D328*2,"－")</f>
        <v>－</v>
      </c>
      <c r="I328" s="1942"/>
      <c r="R328" s="1340"/>
    </row>
    <row r="329" spans="1:18" ht="30" customHeight="1">
      <c r="A329" s="1978"/>
      <c r="B329" s="1979" t="s">
        <v>2215</v>
      </c>
      <c r="C329" s="1984" t="s">
        <v>2001</v>
      </c>
      <c r="D329" s="1980"/>
      <c r="E329" s="1981"/>
      <c r="F329" s="1974" t="str">
        <f>IF(A329=1,1*D329*E329,"－")</f>
        <v>－</v>
      </c>
      <c r="G329" s="1982"/>
      <c r="H329" s="1976" t="str">
        <f>IF(A329=1,1*D329*2,"－")</f>
        <v>－</v>
      </c>
      <c r="I329" s="1942"/>
      <c r="R329" s="1340"/>
    </row>
    <row r="330" spans="1:18" ht="18" customHeight="1">
      <c r="A330" s="1978"/>
      <c r="B330" s="1979" t="s">
        <v>2216</v>
      </c>
      <c r="C330" s="1984" t="s">
        <v>2001</v>
      </c>
      <c r="D330" s="1980"/>
      <c r="E330" s="1981"/>
      <c r="F330" s="1974" t="str">
        <f>IF(A330=1,1*D330*E330,"－")</f>
        <v>－</v>
      </c>
      <c r="G330" s="1982"/>
      <c r="H330" s="1976" t="str">
        <f>IF(A330=1,1*D330*2,"－")</f>
        <v>－</v>
      </c>
      <c r="I330" s="1942"/>
      <c r="R330" s="1340"/>
    </row>
    <row r="331" spans="1:18" ht="18" customHeight="1">
      <c r="A331" s="1985"/>
      <c r="B331" s="1970"/>
      <c r="C331" s="1970"/>
      <c r="D331" s="1986"/>
      <c r="E331" s="1987"/>
      <c r="F331" s="1974" t="str">
        <f t="shared" si="32"/>
        <v>－</v>
      </c>
      <c r="G331" s="1982"/>
      <c r="H331" s="1976" t="str">
        <f t="shared" si="33"/>
        <v>－</v>
      </c>
      <c r="I331" s="1942"/>
      <c r="R331" s="1340"/>
    </row>
    <row r="332" spans="1:18" ht="18" customHeight="1">
      <c r="A332" s="1957"/>
      <c r="B332" s="1958"/>
      <c r="C332" s="1958"/>
      <c r="G332" s="1940"/>
      <c r="H332" s="1941"/>
      <c r="I332" s="1942"/>
      <c r="R332" s="1340"/>
    </row>
    <row r="333" spans="1:18" ht="18" customHeight="1">
      <c r="A333" s="1959" t="s">
        <v>2217</v>
      </c>
      <c r="B333" s="1958"/>
      <c r="C333" s="1958"/>
      <c r="D333" s="1947"/>
      <c r="E333" s="1963"/>
      <c r="F333" s="1963"/>
      <c r="G333" s="1963"/>
      <c r="H333" s="1941"/>
      <c r="I333" s="1942"/>
      <c r="R333" s="1340"/>
    </row>
    <row r="334" spans="1:18" s="1968" customFormat="1" ht="60" customHeight="1">
      <c r="A334" s="1964" t="s">
        <v>1973</v>
      </c>
      <c r="B334" s="1965" t="s">
        <v>1974</v>
      </c>
      <c r="C334" s="1965" t="s">
        <v>1975</v>
      </c>
      <c r="D334" s="1966" t="s">
        <v>1976</v>
      </c>
      <c r="E334" s="1965" t="s">
        <v>1977</v>
      </c>
      <c r="F334" s="1965" t="s">
        <v>1978</v>
      </c>
      <c r="G334" s="1967" t="s">
        <v>1979</v>
      </c>
      <c r="J334" s="1340"/>
      <c r="K334" s="1340"/>
      <c r="L334" s="1340"/>
      <c r="M334" s="1340"/>
      <c r="N334" s="1340"/>
      <c r="O334" s="1340"/>
      <c r="P334" s="1340"/>
      <c r="Q334" s="1340"/>
      <c r="R334" s="1340"/>
    </row>
    <row r="335" spans="1:18" ht="18" customHeight="1">
      <c r="A335" s="1978"/>
      <c r="B335" s="1979" t="s">
        <v>2218</v>
      </c>
      <c r="C335" s="1984" t="s">
        <v>2001</v>
      </c>
      <c r="D335" s="1980"/>
      <c r="E335" s="1981"/>
      <c r="F335" s="1974" t="str">
        <f t="shared" ref="F335:F342" si="34">IF(A335=1,1*D335*E335,"－")</f>
        <v>－</v>
      </c>
      <c r="G335" s="1982"/>
      <c r="H335" s="1976" t="str">
        <f t="shared" ref="H335:H342" si="35">IF(A335=1,1*D335*2,"－")</f>
        <v>－</v>
      </c>
      <c r="I335" s="1942"/>
      <c r="R335" s="1340"/>
    </row>
    <row r="336" spans="1:18" ht="18" customHeight="1">
      <c r="A336" s="1978"/>
      <c r="B336" s="1979" t="s">
        <v>2219</v>
      </c>
      <c r="C336" s="1984" t="s">
        <v>2001</v>
      </c>
      <c r="D336" s="1980"/>
      <c r="E336" s="1981"/>
      <c r="F336" s="1974" t="str">
        <f t="shared" si="34"/>
        <v>－</v>
      </c>
      <c r="G336" s="1982"/>
      <c r="H336" s="1976" t="str">
        <f t="shared" si="35"/>
        <v>－</v>
      </c>
      <c r="I336" s="1942"/>
      <c r="R336" s="1340"/>
    </row>
    <row r="337" spans="1:18" ht="18" customHeight="1">
      <c r="A337" s="1978"/>
      <c r="B337" s="1979" t="s">
        <v>2220</v>
      </c>
      <c r="C337" s="1984" t="s">
        <v>2001</v>
      </c>
      <c r="D337" s="1980"/>
      <c r="E337" s="1981"/>
      <c r="F337" s="1974" t="str">
        <f t="shared" si="34"/>
        <v>－</v>
      </c>
      <c r="G337" s="1982"/>
      <c r="H337" s="1976" t="str">
        <f t="shared" si="35"/>
        <v>－</v>
      </c>
      <c r="I337" s="1942"/>
      <c r="R337" s="1340"/>
    </row>
    <row r="338" spans="1:18" ht="18" customHeight="1">
      <c r="A338" s="1978"/>
      <c r="B338" s="1979" t="s">
        <v>2221</v>
      </c>
      <c r="C338" s="1984" t="s">
        <v>2001</v>
      </c>
      <c r="D338" s="1980"/>
      <c r="E338" s="1981"/>
      <c r="F338" s="1974" t="str">
        <f t="shared" si="34"/>
        <v>－</v>
      </c>
      <c r="G338" s="1982"/>
      <c r="H338" s="1976" t="str">
        <f t="shared" si="35"/>
        <v>－</v>
      </c>
      <c r="I338" s="1942"/>
      <c r="R338" s="1340"/>
    </row>
    <row r="339" spans="1:18" ht="30" customHeight="1">
      <c r="A339" s="1985"/>
      <c r="B339" s="1970" t="s">
        <v>2222</v>
      </c>
      <c r="C339" s="1984" t="s">
        <v>2001</v>
      </c>
      <c r="D339" s="1986"/>
      <c r="E339" s="1987"/>
      <c r="F339" s="1974" t="str">
        <f>IF(A339=1,1*D339*E339,"－")</f>
        <v>－</v>
      </c>
      <c r="G339" s="1982"/>
      <c r="H339" s="1976" t="str">
        <f>IF(A339=1,1*D339*2,"－")</f>
        <v>－</v>
      </c>
      <c r="I339" s="1942"/>
      <c r="R339" s="1340"/>
    </row>
    <row r="340" spans="1:18" ht="30" customHeight="1">
      <c r="A340" s="1978"/>
      <c r="B340" s="1979" t="s">
        <v>2223</v>
      </c>
      <c r="C340" s="1984" t="s">
        <v>2001</v>
      </c>
      <c r="D340" s="1980"/>
      <c r="E340" s="1981"/>
      <c r="F340" s="1974" t="str">
        <f>IF(A340=1,1*D340*E340,"－")</f>
        <v>－</v>
      </c>
      <c r="G340" s="1982"/>
      <c r="H340" s="1976" t="str">
        <f>IF(A340=1,1*D340*2,"－")</f>
        <v>－</v>
      </c>
      <c r="I340" s="1942"/>
      <c r="R340" s="1340"/>
    </row>
    <row r="341" spans="1:18" ht="18" customHeight="1">
      <c r="A341" s="1978"/>
      <c r="B341" s="1979" t="s">
        <v>2224</v>
      </c>
      <c r="C341" s="1984" t="s">
        <v>2001</v>
      </c>
      <c r="D341" s="1980"/>
      <c r="E341" s="1981"/>
      <c r="F341" s="1974" t="str">
        <f t="shared" si="34"/>
        <v>－</v>
      </c>
      <c r="G341" s="1982"/>
      <c r="H341" s="1976" t="str">
        <f t="shared" si="35"/>
        <v>－</v>
      </c>
      <c r="I341" s="1942"/>
      <c r="R341" s="1340"/>
    </row>
    <row r="342" spans="1:18" ht="18" customHeight="1">
      <c r="A342" s="1985"/>
      <c r="B342" s="1970"/>
      <c r="C342" s="1970"/>
      <c r="D342" s="1986"/>
      <c r="E342" s="1987"/>
      <c r="F342" s="1974" t="str">
        <f t="shared" si="34"/>
        <v>－</v>
      </c>
      <c r="G342" s="1982"/>
      <c r="H342" s="1976" t="str">
        <f t="shared" si="35"/>
        <v>－</v>
      </c>
      <c r="I342" s="1942"/>
      <c r="R342" s="1340"/>
    </row>
    <row r="343" spans="1:18" ht="18" customHeight="1">
      <c r="B343" s="1958"/>
      <c r="C343" s="1958"/>
      <c r="E343" s="2002"/>
      <c r="F343" s="2003"/>
      <c r="G343" s="2004"/>
    </row>
    <row r="344" spans="1:18" ht="18" customHeight="1">
      <c r="A344" s="1959" t="s">
        <v>2225</v>
      </c>
      <c r="B344" s="1958"/>
      <c r="C344" s="1958"/>
      <c r="D344" s="1947" t="s">
        <v>35</v>
      </c>
      <c r="E344" s="1960">
        <f>SUM(F347:F349)+SUM(F353:F355)</f>
        <v>0</v>
      </c>
      <c r="F344" s="1961" t="s">
        <v>1048</v>
      </c>
      <c r="G344" s="1962">
        <f>SUM(H347:H349)+SUM(H353:H355)</f>
        <v>0</v>
      </c>
    </row>
    <row r="345" spans="1:18" ht="18" customHeight="1">
      <c r="A345" s="1959" t="s">
        <v>2226</v>
      </c>
      <c r="B345" s="1958"/>
      <c r="C345" s="1958"/>
      <c r="D345" s="1947"/>
      <c r="E345" s="1963"/>
      <c r="F345" s="1963"/>
    </row>
    <row r="346" spans="1:18" s="1968" customFormat="1" ht="60" customHeight="1">
      <c r="A346" s="1964" t="s">
        <v>1973</v>
      </c>
      <c r="B346" s="1965" t="s">
        <v>1974</v>
      </c>
      <c r="C346" s="1965" t="s">
        <v>1975</v>
      </c>
      <c r="D346" s="1966" t="s">
        <v>1976</v>
      </c>
      <c r="E346" s="1965" t="s">
        <v>1977</v>
      </c>
      <c r="F346" s="1965" t="s">
        <v>1978</v>
      </c>
      <c r="G346" s="1967" t="s">
        <v>1979</v>
      </c>
      <c r="J346" s="1340"/>
      <c r="K346" s="1340"/>
      <c r="L346" s="1340"/>
      <c r="M346" s="1340"/>
      <c r="N346" s="1340"/>
      <c r="O346" s="1340"/>
      <c r="P346" s="1340"/>
      <c r="Q346" s="1340"/>
      <c r="R346" s="1340"/>
    </row>
    <row r="347" spans="1:18" ht="30" customHeight="1">
      <c r="A347" s="1985"/>
      <c r="B347" s="1979" t="s">
        <v>2227</v>
      </c>
      <c r="C347" s="1984" t="s">
        <v>2001</v>
      </c>
      <c r="D347" s="1986"/>
      <c r="E347" s="1987"/>
      <c r="F347" s="1974" t="str">
        <f>IF(A347=1,1*D347*E347,"－")</f>
        <v>－</v>
      </c>
      <c r="G347" s="1982"/>
      <c r="H347" s="1976" t="str">
        <f>IF(A347=1,1*D347*2,"－")</f>
        <v>－</v>
      </c>
      <c r="I347" s="1942"/>
      <c r="R347" s="1340"/>
    </row>
    <row r="348" spans="1:18" ht="18" customHeight="1">
      <c r="A348" s="1985"/>
      <c r="B348" s="1970" t="s">
        <v>2228</v>
      </c>
      <c r="C348" s="1984" t="s">
        <v>2001</v>
      </c>
      <c r="D348" s="1986"/>
      <c r="E348" s="1987"/>
      <c r="F348" s="1974" t="str">
        <f>IF(A348=1,1*D348*E348,"－")</f>
        <v>－</v>
      </c>
      <c r="G348" s="1982"/>
      <c r="H348" s="1976" t="str">
        <f>IF(A348=1,1*D348*2,"－")</f>
        <v>－</v>
      </c>
      <c r="I348" s="1942"/>
      <c r="R348" s="1340"/>
    </row>
    <row r="349" spans="1:18" ht="18" customHeight="1">
      <c r="A349" s="1985"/>
      <c r="B349" s="1970"/>
      <c r="C349" s="1970"/>
      <c r="D349" s="1986"/>
      <c r="E349" s="1987"/>
      <c r="F349" s="1974" t="str">
        <f>IF(A349=1,1*D349*E349,"－")</f>
        <v>－</v>
      </c>
      <c r="G349" s="1982"/>
      <c r="H349" s="1976" t="str">
        <f>IF(A349=1,1*D349*2,"－")</f>
        <v>－</v>
      </c>
      <c r="I349" s="1942"/>
      <c r="R349" s="1340"/>
    </row>
    <row r="350" spans="1:18" ht="18" customHeight="1">
      <c r="A350" s="1957"/>
      <c r="B350" s="1958"/>
      <c r="C350" s="1958"/>
      <c r="G350" s="1940"/>
      <c r="H350" s="1941"/>
      <c r="I350" s="1942"/>
      <c r="R350" s="1340"/>
    </row>
    <row r="351" spans="1:18" ht="18" customHeight="1">
      <c r="A351" s="1959" t="s">
        <v>1122</v>
      </c>
      <c r="B351" s="1958"/>
      <c r="C351" s="1958"/>
      <c r="D351" s="1947"/>
      <c r="E351" s="1963"/>
      <c r="F351" s="1963"/>
      <c r="G351" s="1963"/>
      <c r="H351" s="1941"/>
      <c r="I351" s="1942"/>
      <c r="R351" s="1340"/>
    </row>
    <row r="352" spans="1:18" s="1968" customFormat="1" ht="60" customHeight="1">
      <c r="A352" s="1964" t="s">
        <v>1973</v>
      </c>
      <c r="B352" s="1965" t="s">
        <v>1974</v>
      </c>
      <c r="C352" s="1965" t="s">
        <v>1975</v>
      </c>
      <c r="D352" s="1966" t="s">
        <v>1976</v>
      </c>
      <c r="E352" s="1965" t="s">
        <v>1977</v>
      </c>
      <c r="F352" s="1965" t="s">
        <v>1978</v>
      </c>
      <c r="G352" s="1967" t="s">
        <v>1979</v>
      </c>
      <c r="J352" s="1340"/>
      <c r="K352" s="1340"/>
      <c r="L352" s="1340"/>
      <c r="M352" s="1340"/>
      <c r="N352" s="1340"/>
      <c r="O352" s="1340"/>
      <c r="P352" s="1340"/>
      <c r="Q352" s="1340"/>
      <c r="R352" s="1340"/>
    </row>
    <row r="353" spans="1:18" ht="18" customHeight="1">
      <c r="A353" s="1985"/>
      <c r="B353" s="1970" t="s">
        <v>2229</v>
      </c>
      <c r="C353" s="1984" t="s">
        <v>2001</v>
      </c>
      <c r="D353" s="1986"/>
      <c r="E353" s="1987"/>
      <c r="F353" s="1974" t="str">
        <f>IF(A353=1,1*D353*E353,"－")</f>
        <v>－</v>
      </c>
      <c r="G353" s="1982"/>
      <c r="H353" s="1976" t="str">
        <f>IF(A353=1,1*D353*2,"－")</f>
        <v>－</v>
      </c>
      <c r="I353" s="1942"/>
      <c r="R353" s="1340"/>
    </row>
    <row r="354" spans="1:18" ht="25.9" customHeight="1">
      <c r="A354" s="1985"/>
      <c r="B354" s="1970" t="s">
        <v>2230</v>
      </c>
      <c r="C354" s="1984" t="s">
        <v>2001</v>
      </c>
      <c r="D354" s="1986"/>
      <c r="E354" s="1987"/>
      <c r="F354" s="1974" t="str">
        <f>IF(A354=1,1*D354*E354,"－")</f>
        <v>－</v>
      </c>
      <c r="G354" s="1982"/>
      <c r="H354" s="1976" t="str">
        <f>IF(A354=1,1*D354*2,"－")</f>
        <v>－</v>
      </c>
      <c r="I354" s="1942"/>
      <c r="R354" s="1340"/>
    </row>
    <row r="355" spans="1:18" ht="18" customHeight="1">
      <c r="A355" s="1985"/>
      <c r="B355" s="1970"/>
      <c r="C355" s="1970"/>
      <c r="D355" s="1986"/>
      <c r="E355" s="1987"/>
      <c r="F355" s="1974" t="str">
        <f>IF(A355=1,1*D355*E355,"－")</f>
        <v>－</v>
      </c>
      <c r="G355" s="1982"/>
      <c r="H355" s="1976" t="str">
        <f>IF(A355=1,1*D355*2,"－")</f>
        <v>－</v>
      </c>
      <c r="I355" s="1942"/>
      <c r="R355" s="1340"/>
    </row>
    <row r="356" spans="1:18" ht="18" customHeight="1">
      <c r="A356" s="1988" t="s">
        <v>2005</v>
      </c>
      <c r="B356" s="1958"/>
      <c r="C356" s="1958"/>
    </row>
    <row r="358" spans="1:18" s="1940" customFormat="1">
      <c r="A358" s="1951"/>
      <c r="B358" s="1938"/>
      <c r="C358" s="1938"/>
      <c r="D358" s="1939"/>
      <c r="G358" s="1941"/>
      <c r="H358" s="1942"/>
      <c r="I358" s="1340"/>
      <c r="J358" s="1340"/>
      <c r="K358" s="1340"/>
      <c r="L358" s="1340"/>
      <c r="M358" s="1340"/>
      <c r="N358" s="1340"/>
      <c r="O358" s="1340"/>
      <c r="P358" s="1340"/>
      <c r="Q358" s="1340"/>
    </row>
    <row r="359" spans="1:18" s="1940" customFormat="1">
      <c r="A359" s="1951"/>
      <c r="B359" s="1938"/>
      <c r="C359" s="1938"/>
      <c r="D359" s="1939"/>
      <c r="G359" s="1941"/>
      <c r="H359" s="1942"/>
      <c r="I359" s="1340"/>
      <c r="J359" s="1340"/>
      <c r="K359" s="1340"/>
      <c r="L359" s="1340"/>
      <c r="M359" s="1340"/>
      <c r="N359" s="1340"/>
      <c r="O359" s="1340"/>
      <c r="P359" s="1340"/>
      <c r="Q359" s="1340"/>
    </row>
    <row r="360" spans="1:18" s="1940" customFormat="1">
      <c r="A360" s="1951"/>
      <c r="B360" s="1938"/>
      <c r="C360" s="1938"/>
      <c r="D360" s="1939"/>
      <c r="G360" s="1941"/>
      <c r="H360" s="1942"/>
      <c r="I360" s="1340"/>
      <c r="J360" s="1340"/>
      <c r="K360" s="1340"/>
      <c r="L360" s="1340"/>
      <c r="M360" s="1340"/>
      <c r="N360" s="1340"/>
      <c r="O360" s="1340"/>
      <c r="P360" s="1340"/>
      <c r="Q360" s="1340"/>
    </row>
    <row r="363" spans="1:18" s="1940" customFormat="1">
      <c r="A363" s="1951"/>
      <c r="B363" s="1942"/>
      <c r="C363" s="1942"/>
      <c r="D363" s="1939"/>
      <c r="G363" s="1941"/>
      <c r="H363" s="1942"/>
      <c r="I363" s="1340"/>
      <c r="J363" s="1340"/>
      <c r="K363" s="1340"/>
      <c r="L363" s="1340"/>
      <c r="M363" s="1340"/>
      <c r="N363" s="1340"/>
      <c r="O363" s="1340"/>
      <c r="P363" s="1340"/>
      <c r="Q363" s="1340"/>
    </row>
  </sheetData>
  <mergeCells count="17">
    <mergeCell ref="I4:Q7"/>
    <mergeCell ref="B5:C5"/>
    <mergeCell ref="B6:C6"/>
    <mergeCell ref="B7:C7"/>
    <mergeCell ref="I9:Q16"/>
    <mergeCell ref="E2:G2"/>
    <mergeCell ref="B3:C3"/>
    <mergeCell ref="E3:G3"/>
    <mergeCell ref="B4:C4"/>
    <mergeCell ref="E4:G4"/>
    <mergeCell ref="I32:Q40"/>
    <mergeCell ref="I43:Q45"/>
    <mergeCell ref="B8:C8"/>
    <mergeCell ref="B9:C9"/>
    <mergeCell ref="B10:C10"/>
    <mergeCell ref="I18:Q22"/>
    <mergeCell ref="I23:Q31"/>
  </mergeCells>
  <phoneticPr fontId="15"/>
  <hyperlinks>
    <hyperlink ref="A1" location="トップ!A1" display="トップへ" xr:uid="{A6A2B724-F689-40EA-B0A6-197947044899}"/>
  </hyperlinks>
  <pageMargins left="0.9055118110236221" right="0.62992125984251968" top="0.74803149606299213" bottom="0.74803149606299213" header="0.31496062992125984" footer="0.31496062992125984"/>
  <pageSetup paperSize="9" scale="55" orientation="portrait" r:id="rId1"/>
  <headerFooter alignWithMargins="0"/>
  <rowBreaks count="6" manualBreakCount="6">
    <brk id="60" max="6" man="1"/>
    <brk id="112" max="6" man="1"/>
    <brk id="178" max="6" man="1"/>
    <brk id="240" max="6" man="1"/>
    <brk id="293" max="6" man="1"/>
    <brk id="356" max="16383" man="1"/>
  </rowBreaks>
  <colBreaks count="1" manualBreakCount="1">
    <brk id="7" min="1" max="375" man="1"/>
  </col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A20BF-A041-4087-9E53-A4D7B0B4674C}">
  <sheetPr codeName="Sheet25"/>
  <dimension ref="A1:AM201"/>
  <sheetViews>
    <sheetView view="pageBreakPreview" zoomScale="90" zoomScaleNormal="100" zoomScaleSheetLayoutView="90" workbookViewId="0">
      <selection activeCell="G2" sqref="G2:I2"/>
    </sheetView>
  </sheetViews>
  <sheetFormatPr defaultColWidth="9" defaultRowHeight="13.5"/>
  <cols>
    <col min="1" max="4" width="2.5" style="2071" customWidth="1"/>
    <col min="5" max="5" width="60.875" style="2006" customWidth="1"/>
    <col min="6" max="6" width="8.375" style="2007" customWidth="1"/>
    <col min="7" max="7" width="4.5" style="2007" customWidth="1"/>
    <col min="8" max="8" width="4.75" style="2007" customWidth="1"/>
    <col min="9" max="9" width="5.25" style="2007" customWidth="1"/>
    <col min="10" max="10" width="5.125" style="2008" customWidth="1"/>
    <col min="11" max="11" width="3.5" style="2009" customWidth="1"/>
    <col min="12" max="16" width="5.125" style="2008" hidden="1" customWidth="1"/>
    <col min="17" max="17" width="4.5" style="2010" customWidth="1"/>
    <col min="18" max="25" width="9" style="2010"/>
    <col min="26" max="16384" width="9" style="2009"/>
  </cols>
  <sheetData>
    <row r="1" spans="1:39">
      <c r="A1" s="2005" t="s">
        <v>791</v>
      </c>
      <c r="B1" s="2005"/>
      <c r="C1" s="2005"/>
      <c r="D1" s="2005"/>
      <c r="I1" s="2005" t="s">
        <v>791</v>
      </c>
    </row>
    <row r="2" spans="1:39" ht="17.25">
      <c r="A2" s="2011" t="s">
        <v>2231</v>
      </c>
      <c r="B2" s="2011"/>
      <c r="C2" s="4252" t="s">
        <v>2242</v>
      </c>
      <c r="D2" s="4252"/>
      <c r="E2" s="4253"/>
      <c r="F2" s="2012" t="s">
        <v>22</v>
      </c>
      <c r="G2" s="4254"/>
      <c r="H2" s="4255"/>
      <c r="I2" s="4255"/>
      <c r="Q2" s="2013"/>
      <c r="R2" s="2014"/>
      <c r="S2" s="2014"/>
      <c r="T2" s="2014"/>
      <c r="U2" s="2014"/>
      <c r="V2" s="2014"/>
      <c r="W2" s="2014"/>
      <c r="X2" s="2014"/>
      <c r="Y2" s="2014"/>
    </row>
    <row r="3" spans="1:39" ht="18.75" customHeight="1">
      <c r="A3" s="2015" t="s">
        <v>2243</v>
      </c>
      <c r="B3" s="2016"/>
      <c r="C3" s="2016"/>
      <c r="D3" s="2017"/>
      <c r="E3" s="2018"/>
      <c r="F3" s="2012" t="s">
        <v>23</v>
      </c>
      <c r="G3" s="4256"/>
      <c r="H3" s="4256"/>
      <c r="I3" s="4256"/>
      <c r="Q3" s="4257"/>
      <c r="R3" s="4257"/>
      <c r="S3" s="4257"/>
      <c r="T3" s="4257"/>
      <c r="U3" s="4257"/>
      <c r="V3" s="4257"/>
      <c r="W3" s="4257"/>
      <c r="X3" s="4257"/>
      <c r="Y3" s="4257"/>
    </row>
    <row r="4" spans="1:39" ht="18" customHeight="1">
      <c r="A4" s="2019"/>
      <c r="B4" s="2019"/>
      <c r="C4" s="2019"/>
      <c r="D4" s="2019"/>
      <c r="E4" s="2018"/>
      <c r="F4" s="2020" t="s">
        <v>823</v>
      </c>
      <c r="G4" s="4258" t="s">
        <v>54</v>
      </c>
      <c r="H4" s="4259"/>
      <c r="I4" s="4260"/>
      <c r="Q4" s="4257"/>
      <c r="R4" s="4257"/>
      <c r="S4" s="4257"/>
      <c r="T4" s="4257"/>
      <c r="U4" s="4257"/>
      <c r="V4" s="4257"/>
      <c r="W4" s="4257"/>
      <c r="X4" s="4257"/>
      <c r="Y4" s="4257"/>
    </row>
    <row r="5" spans="1:39" s="2010" customFormat="1" ht="13.15" customHeight="1">
      <c r="B5" s="2021"/>
      <c r="C5" s="2022" t="s">
        <v>831</v>
      </c>
      <c r="D5" s="4261" t="s">
        <v>2232</v>
      </c>
      <c r="E5" s="4261"/>
      <c r="F5" s="4261"/>
      <c r="G5" s="4261"/>
      <c r="H5" s="4261"/>
      <c r="I5" s="4261"/>
      <c r="J5" s="2022"/>
      <c r="K5" s="2022"/>
      <c r="L5" s="2022"/>
      <c r="M5" s="2022"/>
      <c r="N5" s="2008"/>
      <c r="O5" s="2009"/>
      <c r="P5" s="2008"/>
      <c r="Q5" s="2008"/>
      <c r="R5" s="2008"/>
      <c r="S5" s="2008"/>
      <c r="T5" s="2008"/>
      <c r="AD5" s="2009"/>
      <c r="AE5" s="2009"/>
      <c r="AF5" s="2009"/>
      <c r="AG5" s="2009"/>
      <c r="AH5" s="2009"/>
      <c r="AI5" s="2009"/>
      <c r="AJ5" s="2009"/>
      <c r="AK5" s="2009"/>
      <c r="AL5" s="2009"/>
      <c r="AM5" s="2009"/>
    </row>
    <row r="6" spans="1:39" s="2010" customFormat="1" ht="13.15" customHeight="1">
      <c r="B6" s="2021"/>
      <c r="C6" s="2022" t="s">
        <v>831</v>
      </c>
      <c r="D6" s="4261" t="s">
        <v>2233</v>
      </c>
      <c r="E6" s="4261"/>
      <c r="F6" s="4261"/>
      <c r="G6" s="4261"/>
      <c r="H6" s="4261"/>
      <c r="I6" s="4261"/>
      <c r="J6" s="2022"/>
      <c r="K6" s="2022"/>
      <c r="L6" s="2022"/>
      <c r="M6" s="2022"/>
      <c r="N6" s="2008"/>
      <c r="O6" s="2009"/>
      <c r="P6" s="2008"/>
      <c r="Q6" s="2008"/>
      <c r="R6" s="2008"/>
      <c r="S6" s="2008"/>
      <c r="T6" s="2008"/>
      <c r="AD6" s="2009"/>
      <c r="AE6" s="2009"/>
      <c r="AF6" s="2009"/>
      <c r="AG6" s="2009"/>
      <c r="AH6" s="2009"/>
      <c r="AI6" s="2009"/>
      <c r="AJ6" s="2009"/>
      <c r="AK6" s="2009"/>
      <c r="AL6" s="2009"/>
      <c r="AM6" s="2009"/>
    </row>
    <row r="7" spans="1:39" s="2010" customFormat="1" ht="37.15" customHeight="1">
      <c r="B7" s="2021"/>
      <c r="C7" s="2022" t="s">
        <v>831</v>
      </c>
      <c r="D7" s="4261" t="s">
        <v>2234</v>
      </c>
      <c r="E7" s="4261"/>
      <c r="F7" s="4261"/>
      <c r="G7" s="4261"/>
      <c r="H7" s="4261"/>
      <c r="I7" s="4261"/>
      <c r="J7" s="2022"/>
      <c r="K7" s="2022"/>
      <c r="L7" s="2022"/>
      <c r="M7" s="2022"/>
      <c r="N7" s="2008"/>
      <c r="O7" s="2009"/>
      <c r="P7" s="2008"/>
      <c r="Q7" s="2008"/>
      <c r="R7" s="2008"/>
      <c r="S7" s="2008"/>
      <c r="T7" s="2008"/>
      <c r="AD7" s="2009"/>
      <c r="AE7" s="2009"/>
      <c r="AF7" s="2009"/>
      <c r="AG7" s="2009"/>
      <c r="AH7" s="2009"/>
      <c r="AI7" s="2009"/>
      <c r="AJ7" s="2009"/>
      <c r="AK7" s="2009"/>
      <c r="AL7" s="2009"/>
      <c r="AM7" s="2009"/>
    </row>
    <row r="8" spans="1:39" s="2010" customFormat="1" ht="25.9" customHeight="1">
      <c r="B8" s="2021"/>
      <c r="C8" s="2022" t="s">
        <v>831</v>
      </c>
      <c r="D8" s="4261" t="s">
        <v>2235</v>
      </c>
      <c r="E8" s="4261"/>
      <c r="F8" s="4261"/>
      <c r="G8" s="4261"/>
      <c r="H8" s="4261"/>
      <c r="I8" s="4261"/>
      <c r="J8" s="2022"/>
      <c r="K8" s="2022"/>
      <c r="L8" s="2022"/>
      <c r="M8" s="2022"/>
      <c r="N8" s="2008"/>
      <c r="O8" s="2009"/>
      <c r="P8" s="2008"/>
      <c r="Q8" s="2008"/>
      <c r="R8" s="2008"/>
      <c r="S8" s="2008"/>
      <c r="T8" s="2008"/>
      <c r="AD8" s="2009"/>
      <c r="AE8" s="2009"/>
      <c r="AF8" s="2009"/>
      <c r="AG8" s="2009"/>
      <c r="AH8" s="2009"/>
      <c r="AI8" s="2009"/>
      <c r="AJ8" s="2009"/>
      <c r="AK8" s="2009"/>
      <c r="AL8" s="2009"/>
      <c r="AM8" s="2009"/>
    </row>
    <row r="9" spans="1:39" s="2010" customFormat="1" ht="26.45" customHeight="1">
      <c r="B9" s="2021"/>
      <c r="C9" s="2022" t="s">
        <v>831</v>
      </c>
      <c r="D9" s="4261" t="s">
        <v>2236</v>
      </c>
      <c r="E9" s="4261"/>
      <c r="F9" s="4261"/>
      <c r="G9" s="4261"/>
      <c r="H9" s="4261"/>
      <c r="I9" s="4261"/>
      <c r="J9" s="2022"/>
      <c r="K9" s="2022"/>
      <c r="L9" s="2022"/>
      <c r="M9" s="2022"/>
      <c r="N9" s="2008"/>
      <c r="O9" s="2009"/>
      <c r="P9" s="2008"/>
      <c r="Q9" s="2008"/>
      <c r="R9" s="2008"/>
      <c r="S9" s="2008"/>
      <c r="T9" s="2008"/>
      <c r="AD9" s="2009"/>
      <c r="AE9" s="2009"/>
      <c r="AF9" s="2009"/>
      <c r="AG9" s="2009"/>
      <c r="AH9" s="2009"/>
      <c r="AI9" s="2009"/>
      <c r="AJ9" s="2009"/>
      <c r="AK9" s="2009"/>
      <c r="AL9" s="2009"/>
      <c r="AM9" s="2009"/>
    </row>
    <row r="10" spans="1:39" s="2010" customFormat="1" ht="13.15" customHeight="1" thickBot="1">
      <c r="B10" s="2021"/>
      <c r="C10" s="2022" t="s">
        <v>831</v>
      </c>
      <c r="D10" s="4261" t="s">
        <v>2237</v>
      </c>
      <c r="E10" s="4261"/>
      <c r="F10" s="4261"/>
      <c r="G10" s="4261"/>
      <c r="H10" s="4261"/>
      <c r="I10" s="4261"/>
      <c r="J10" s="2022"/>
      <c r="K10" s="2022"/>
      <c r="L10" s="2022"/>
      <c r="M10" s="2022"/>
      <c r="N10" s="2008"/>
      <c r="O10" s="2009"/>
      <c r="P10" s="2008"/>
      <c r="Q10" s="2008"/>
      <c r="R10" s="2008"/>
      <c r="S10" s="2008"/>
      <c r="T10" s="2008"/>
      <c r="AD10" s="2009"/>
      <c r="AE10" s="2009"/>
      <c r="AF10" s="2009"/>
      <c r="AG10" s="2009"/>
      <c r="AH10" s="2009"/>
      <c r="AI10" s="2009"/>
      <c r="AJ10" s="2009"/>
      <c r="AK10" s="2009"/>
      <c r="AL10" s="2009"/>
      <c r="AM10" s="2009"/>
    </row>
    <row r="11" spans="1:39" s="2010" customFormat="1" ht="14.25" thickBot="1">
      <c r="A11" s="2023"/>
      <c r="B11" s="2023"/>
      <c r="C11" s="2023"/>
      <c r="D11" s="2023"/>
      <c r="E11" s="2006"/>
      <c r="F11" s="2024" t="s">
        <v>404</v>
      </c>
      <c r="G11" s="2025">
        <f>+G12+G81+G141+G177</f>
        <v>0</v>
      </c>
      <c r="H11" s="2026" t="s">
        <v>1048</v>
      </c>
      <c r="I11" s="2027">
        <f>+I12+I81+I141+I177</f>
        <v>0</v>
      </c>
      <c r="J11" s="2008"/>
      <c r="K11" s="2009"/>
      <c r="L11" s="2008"/>
      <c r="M11" s="2008"/>
      <c r="N11" s="2008"/>
      <c r="O11" s="2008"/>
      <c r="P11" s="2008"/>
      <c r="Z11" s="2009"/>
      <c r="AA11" s="2009"/>
      <c r="AB11" s="2009"/>
      <c r="AC11" s="2009"/>
      <c r="AD11" s="2009"/>
      <c r="AE11" s="2009"/>
      <c r="AF11" s="2009"/>
      <c r="AG11" s="2009"/>
      <c r="AH11" s="2009"/>
      <c r="AI11" s="2009"/>
    </row>
    <row r="12" spans="1:39" s="2010" customFormat="1" ht="16.899999999999999" customHeight="1" thickBot="1">
      <c r="A12" s="4249" t="s">
        <v>2244</v>
      </c>
      <c r="B12" s="4250"/>
      <c r="C12" s="4250"/>
      <c r="D12" s="4250"/>
      <c r="E12" s="4250"/>
      <c r="F12" s="2024" t="s">
        <v>191</v>
      </c>
      <c r="G12" s="2025">
        <f>+G14+G43+G52+G66</f>
        <v>0</v>
      </c>
      <c r="H12" s="2026" t="s">
        <v>1048</v>
      </c>
      <c r="I12" s="2027">
        <f>+I14+I43+I52+I66</f>
        <v>0</v>
      </c>
      <c r="J12" s="2008"/>
      <c r="K12" s="2009"/>
      <c r="L12" s="2008"/>
      <c r="M12" s="2008"/>
      <c r="N12" s="2008"/>
      <c r="O12" s="2008"/>
      <c r="P12" s="2008"/>
      <c r="Z12" s="2009"/>
      <c r="AA12" s="2009"/>
      <c r="AB12" s="2009"/>
      <c r="AC12" s="2009"/>
      <c r="AD12" s="2009"/>
      <c r="AE12" s="2009"/>
      <c r="AF12" s="2009"/>
      <c r="AG12" s="2009"/>
      <c r="AH12" s="2009"/>
      <c r="AI12" s="2009"/>
    </row>
    <row r="13" spans="1:39" s="2010" customFormat="1" ht="13.9" customHeight="1">
      <c r="A13" s="2021"/>
      <c r="B13" s="4261"/>
      <c r="C13" s="4261"/>
      <c r="D13" s="4261"/>
      <c r="E13" s="4261"/>
      <c r="F13" s="4261"/>
      <c r="G13" s="4261"/>
      <c r="H13" s="4261"/>
      <c r="I13" s="4261"/>
      <c r="J13" s="2008"/>
      <c r="K13" s="2009"/>
      <c r="L13" s="2008"/>
      <c r="M13" s="2008"/>
      <c r="N13" s="2008"/>
      <c r="O13" s="2008"/>
      <c r="P13" s="2008"/>
      <c r="Z13" s="2009"/>
      <c r="AA13" s="2009"/>
      <c r="AB13" s="2009"/>
      <c r="AC13" s="2009"/>
      <c r="AD13" s="2009"/>
      <c r="AE13" s="2009"/>
      <c r="AF13" s="2009"/>
      <c r="AG13" s="2009"/>
      <c r="AH13" s="2009"/>
      <c r="AI13" s="2009"/>
    </row>
    <row r="14" spans="1:39" s="2010" customFormat="1" ht="14.25">
      <c r="A14" s="2028" t="s">
        <v>2245</v>
      </c>
      <c r="B14" s="2028"/>
      <c r="C14" s="2028"/>
      <c r="D14" s="2028"/>
      <c r="E14" s="2029"/>
      <c r="F14" s="2024" t="s">
        <v>35</v>
      </c>
      <c r="G14" s="2030">
        <f>SUM(H18:H40)</f>
        <v>0</v>
      </c>
      <c r="H14" s="2031" t="s">
        <v>1048</v>
      </c>
      <c r="I14" s="2032">
        <f>SUM(J18:J40)</f>
        <v>0</v>
      </c>
      <c r="J14" s="2008"/>
      <c r="K14" s="2009"/>
      <c r="L14" s="2008"/>
      <c r="M14" s="2008"/>
      <c r="N14" s="2008"/>
      <c r="O14" s="2008"/>
      <c r="P14" s="2008"/>
      <c r="Z14" s="2009"/>
      <c r="AA14" s="2009"/>
      <c r="AB14" s="2009"/>
      <c r="AC14" s="2009"/>
      <c r="AD14" s="2009"/>
      <c r="AE14" s="2009"/>
      <c r="AF14" s="2009"/>
      <c r="AG14" s="2009"/>
      <c r="AH14" s="2009"/>
      <c r="AI14" s="2009"/>
    </row>
    <row r="15" spans="1:39" s="2010" customFormat="1" ht="18.75">
      <c r="A15" s="2028" t="s">
        <v>2246</v>
      </c>
      <c r="B15" s="2028"/>
      <c r="C15" s="2033"/>
      <c r="D15" s="2033"/>
      <c r="E15" s="2029"/>
      <c r="F15" s="2007"/>
      <c r="G15" s="2007"/>
      <c r="H15" s="2007"/>
      <c r="I15" s="2007"/>
      <c r="J15" s="2008"/>
      <c r="K15" s="2009"/>
      <c r="L15" s="2008"/>
      <c r="M15" s="2008"/>
      <c r="N15" s="2008"/>
      <c r="O15" s="2008"/>
      <c r="P15" s="2008"/>
      <c r="Z15" s="2009"/>
      <c r="AA15" s="2009"/>
      <c r="AB15" s="2009"/>
      <c r="AC15" s="2009"/>
      <c r="AD15" s="2009"/>
      <c r="AE15" s="2009"/>
      <c r="AF15" s="2009"/>
      <c r="AG15" s="2009"/>
      <c r="AH15" s="2009"/>
      <c r="AI15" s="2009"/>
    </row>
    <row r="16" spans="1:39" s="2010" customFormat="1">
      <c r="A16" s="4247" t="s">
        <v>2238</v>
      </c>
      <c r="B16" s="4239" t="s">
        <v>2239</v>
      </c>
      <c r="C16" s="4240"/>
      <c r="D16" s="4240"/>
      <c r="E16" s="4245" t="s">
        <v>2240</v>
      </c>
      <c r="F16" s="4243" t="s">
        <v>1115</v>
      </c>
      <c r="G16" s="4243" t="s">
        <v>1116</v>
      </c>
      <c r="H16" s="4243" t="s">
        <v>1117</v>
      </c>
      <c r="I16" s="4243" t="s">
        <v>1118</v>
      </c>
      <c r="J16" s="4251" t="s">
        <v>1119</v>
      </c>
      <c r="K16" s="2009"/>
      <c r="L16" s="2008"/>
      <c r="M16" s="2008"/>
      <c r="N16" s="2008"/>
      <c r="O16" s="2008"/>
      <c r="P16" s="2008"/>
      <c r="Z16" s="2009"/>
      <c r="AA16" s="2009"/>
      <c r="AB16" s="2009"/>
      <c r="AC16" s="2009"/>
      <c r="AD16" s="2009"/>
      <c r="AE16" s="2009"/>
      <c r="AF16" s="2009"/>
      <c r="AG16" s="2009"/>
      <c r="AH16" s="2009"/>
      <c r="AI16" s="2009"/>
    </row>
    <row r="17" spans="1:35" s="2010" customFormat="1" ht="60">
      <c r="A17" s="4248"/>
      <c r="B17" s="2034" t="s">
        <v>2247</v>
      </c>
      <c r="C17" s="2034" t="s">
        <v>2248</v>
      </c>
      <c r="D17" s="2034" t="s">
        <v>2249</v>
      </c>
      <c r="E17" s="4246"/>
      <c r="F17" s="4244"/>
      <c r="G17" s="4244"/>
      <c r="H17" s="4244"/>
      <c r="I17" s="4244"/>
      <c r="J17" s="4251"/>
      <c r="K17" s="2009"/>
      <c r="L17" s="2008"/>
      <c r="M17" s="2008"/>
      <c r="N17" s="2008"/>
      <c r="O17" s="2008"/>
      <c r="P17" s="2008"/>
      <c r="Z17" s="2009"/>
      <c r="AA17" s="2009"/>
      <c r="AB17" s="2009"/>
      <c r="AC17" s="2009"/>
      <c r="AD17" s="2009"/>
      <c r="AE17" s="2009"/>
      <c r="AF17" s="2009"/>
      <c r="AG17" s="2009"/>
      <c r="AH17" s="2009"/>
      <c r="AI17" s="2009"/>
    </row>
    <row r="18" spans="1:35" s="2010" customFormat="1" ht="14.25">
      <c r="A18" s="2035"/>
      <c r="B18" s="2036" t="s">
        <v>831</v>
      </c>
      <c r="C18" s="2036" t="s">
        <v>831</v>
      </c>
      <c r="D18" s="2036"/>
      <c r="E18" s="2037" t="s">
        <v>2250</v>
      </c>
      <c r="F18" s="2038"/>
      <c r="G18" s="2038"/>
      <c r="H18" s="2039" t="str">
        <f>IF(A18=1,1*F18*G18,"－")</f>
        <v>－</v>
      </c>
      <c r="I18" s="2077"/>
      <c r="J18" s="2041" t="str">
        <f>IF(A18=1,1*F18*2,"－")</f>
        <v>－</v>
      </c>
      <c r="K18" s="2009"/>
      <c r="L18" s="2007"/>
      <c r="M18" s="2007"/>
      <c r="N18" s="2007"/>
      <c r="O18" s="2007"/>
      <c r="P18" s="2007"/>
      <c r="Z18" s="2009"/>
      <c r="AA18" s="2009"/>
      <c r="AB18" s="2009"/>
      <c r="AC18" s="2009"/>
      <c r="AD18" s="2009"/>
      <c r="AE18" s="2009"/>
      <c r="AF18" s="2009"/>
      <c r="AG18" s="2009"/>
      <c r="AH18" s="2009"/>
      <c r="AI18" s="2009"/>
    </row>
    <row r="19" spans="1:35" s="2010" customFormat="1" ht="14.25">
      <c r="A19" s="2072"/>
      <c r="B19" s="2036" t="s">
        <v>831</v>
      </c>
      <c r="C19" s="2036" t="s">
        <v>831</v>
      </c>
      <c r="D19" s="2043"/>
      <c r="E19" s="2037" t="s">
        <v>2251</v>
      </c>
      <c r="F19" s="2073"/>
      <c r="G19" s="2073"/>
      <c r="H19" s="2039" t="str">
        <f t="shared" ref="H19:H25" si="0">IF(A19=1,1*F19*G19,"－")</f>
        <v>－</v>
      </c>
      <c r="I19" s="2077"/>
      <c r="J19" s="2041" t="str">
        <f t="shared" ref="J19:J25" si="1">IF(A19=1,1*F19*2,"－")</f>
        <v>－</v>
      </c>
      <c r="K19" s="2009"/>
      <c r="L19" s="2007"/>
      <c r="M19" s="2007"/>
      <c r="N19" s="2007"/>
      <c r="O19" s="2007"/>
      <c r="P19" s="2007"/>
      <c r="Z19" s="2009"/>
      <c r="AA19" s="2009"/>
      <c r="AB19" s="2009"/>
      <c r="AC19" s="2009"/>
      <c r="AD19" s="2009"/>
      <c r="AE19" s="2009"/>
      <c r="AF19" s="2009"/>
      <c r="AG19" s="2009"/>
      <c r="AH19" s="2009"/>
      <c r="AI19" s="2009"/>
    </row>
    <row r="20" spans="1:35" s="2010" customFormat="1" ht="24">
      <c r="A20" s="2072"/>
      <c r="B20" s="2036" t="s">
        <v>831</v>
      </c>
      <c r="C20" s="2036" t="s">
        <v>831</v>
      </c>
      <c r="D20" s="2043"/>
      <c r="E20" s="2037" t="s">
        <v>2252</v>
      </c>
      <c r="F20" s="2073"/>
      <c r="G20" s="2073"/>
      <c r="H20" s="2039" t="str">
        <f t="shared" si="0"/>
        <v>－</v>
      </c>
      <c r="I20" s="2077"/>
      <c r="J20" s="2041" t="str">
        <f t="shared" si="1"/>
        <v>－</v>
      </c>
      <c r="K20" s="2009"/>
      <c r="L20" s="2007"/>
      <c r="M20" s="2007"/>
      <c r="N20" s="2007"/>
      <c r="O20" s="2007"/>
      <c r="P20" s="2007"/>
      <c r="Z20" s="2009"/>
      <c r="AA20" s="2009"/>
      <c r="AB20" s="2009"/>
      <c r="AC20" s="2009"/>
      <c r="AD20" s="2009"/>
      <c r="AE20" s="2009"/>
      <c r="AF20" s="2009"/>
      <c r="AG20" s="2009"/>
      <c r="AH20" s="2009"/>
      <c r="AI20" s="2009"/>
    </row>
    <row r="21" spans="1:35" s="2010" customFormat="1" ht="24">
      <c r="A21" s="2072"/>
      <c r="B21" s="2036" t="s">
        <v>831</v>
      </c>
      <c r="C21" s="2036" t="s">
        <v>831</v>
      </c>
      <c r="D21" s="2043"/>
      <c r="E21" s="2037" t="s">
        <v>2253</v>
      </c>
      <c r="F21" s="2073"/>
      <c r="G21" s="2073"/>
      <c r="H21" s="2039" t="str">
        <f t="shared" si="0"/>
        <v>－</v>
      </c>
      <c r="I21" s="2077"/>
      <c r="J21" s="2041" t="str">
        <f t="shared" si="1"/>
        <v>－</v>
      </c>
      <c r="K21" s="2009"/>
      <c r="L21" s="2007"/>
      <c r="M21" s="2007"/>
      <c r="N21" s="2007"/>
      <c r="O21" s="2007"/>
      <c r="P21" s="2007"/>
      <c r="Z21" s="2009"/>
      <c r="AA21" s="2009"/>
      <c r="AB21" s="2009"/>
      <c r="AC21" s="2009"/>
      <c r="AD21" s="2009"/>
      <c r="AE21" s="2009"/>
      <c r="AF21" s="2009"/>
      <c r="AG21" s="2009"/>
      <c r="AH21" s="2009"/>
      <c r="AI21" s="2009"/>
    </row>
    <row r="22" spans="1:35" s="2010" customFormat="1" ht="14.25">
      <c r="A22" s="2072"/>
      <c r="B22" s="2036" t="s">
        <v>831</v>
      </c>
      <c r="C22" s="2036" t="s">
        <v>831</v>
      </c>
      <c r="D22" s="2043"/>
      <c r="E22" s="2037" t="s">
        <v>2254</v>
      </c>
      <c r="F22" s="2073"/>
      <c r="G22" s="2073"/>
      <c r="H22" s="2039" t="str">
        <f t="shared" si="0"/>
        <v>－</v>
      </c>
      <c r="I22" s="2077"/>
      <c r="J22" s="2041" t="str">
        <f t="shared" si="1"/>
        <v>－</v>
      </c>
      <c r="K22" s="2009"/>
      <c r="L22" s="2007"/>
      <c r="M22" s="2007"/>
      <c r="N22" s="2007"/>
      <c r="O22" s="2007"/>
      <c r="P22" s="2007"/>
      <c r="Z22" s="2009"/>
      <c r="AA22" s="2009"/>
      <c r="AB22" s="2009"/>
      <c r="AC22" s="2009"/>
      <c r="AD22" s="2009"/>
      <c r="AE22" s="2009"/>
      <c r="AF22" s="2009"/>
      <c r="AG22" s="2009"/>
      <c r="AH22" s="2009"/>
      <c r="AI22" s="2009"/>
    </row>
    <row r="23" spans="1:35" s="2010" customFormat="1" ht="48">
      <c r="A23" s="2072"/>
      <c r="B23" s="2036" t="s">
        <v>831</v>
      </c>
      <c r="C23" s="2036" t="s">
        <v>831</v>
      </c>
      <c r="D23" s="2043"/>
      <c r="E23" s="2037" t="s">
        <v>2255</v>
      </c>
      <c r="F23" s="2073"/>
      <c r="G23" s="2073"/>
      <c r="H23" s="2039" t="str">
        <f t="shared" si="0"/>
        <v>－</v>
      </c>
      <c r="I23" s="2077"/>
      <c r="J23" s="2041" t="str">
        <f t="shared" si="1"/>
        <v>－</v>
      </c>
      <c r="K23" s="2009"/>
      <c r="L23" s="2007"/>
      <c r="M23" s="2007"/>
      <c r="N23" s="2007"/>
      <c r="O23" s="2007"/>
      <c r="P23" s="2007"/>
      <c r="Z23" s="2009"/>
      <c r="AA23" s="2009"/>
      <c r="AB23" s="2009"/>
      <c r="AC23" s="2009"/>
      <c r="AD23" s="2009"/>
      <c r="AE23" s="2009"/>
      <c r="AF23" s="2009"/>
      <c r="AG23" s="2009"/>
      <c r="AH23" s="2009"/>
      <c r="AI23" s="2009"/>
    </row>
    <row r="24" spans="1:35" s="2010" customFormat="1" ht="24">
      <c r="A24" s="2072"/>
      <c r="B24" s="2036" t="s">
        <v>831</v>
      </c>
      <c r="C24" s="2036" t="s">
        <v>831</v>
      </c>
      <c r="D24" s="2043"/>
      <c r="E24" s="2037" t="s">
        <v>2256</v>
      </c>
      <c r="F24" s="2073"/>
      <c r="G24" s="2073"/>
      <c r="H24" s="2039" t="str">
        <f t="shared" si="0"/>
        <v>－</v>
      </c>
      <c r="I24" s="2077"/>
      <c r="J24" s="2041" t="str">
        <f t="shared" si="1"/>
        <v>－</v>
      </c>
      <c r="K24" s="2009"/>
      <c r="L24" s="2007"/>
      <c r="M24" s="2007"/>
      <c r="N24" s="2007"/>
      <c r="O24" s="2007"/>
      <c r="P24" s="2007"/>
      <c r="Z24" s="2009"/>
      <c r="AA24" s="2009"/>
      <c r="AB24" s="2009"/>
      <c r="AC24" s="2009"/>
      <c r="AD24" s="2009"/>
      <c r="AE24" s="2009"/>
      <c r="AF24" s="2009"/>
      <c r="AG24" s="2009"/>
      <c r="AH24" s="2009"/>
      <c r="AI24" s="2009"/>
    </row>
    <row r="25" spans="1:35" s="2010" customFormat="1" ht="14.25">
      <c r="A25" s="2072"/>
      <c r="B25" s="2036" t="s">
        <v>831</v>
      </c>
      <c r="C25" s="2036" t="s">
        <v>831</v>
      </c>
      <c r="D25" s="2043"/>
      <c r="E25" s="2037" t="s">
        <v>2257</v>
      </c>
      <c r="F25" s="2073"/>
      <c r="G25" s="2073"/>
      <c r="H25" s="2039" t="str">
        <f t="shared" si="0"/>
        <v>－</v>
      </c>
      <c r="I25" s="2077"/>
      <c r="J25" s="2041" t="str">
        <f t="shared" si="1"/>
        <v>－</v>
      </c>
      <c r="K25" s="2009"/>
      <c r="L25" s="2007"/>
      <c r="M25" s="2007"/>
      <c r="N25" s="2007"/>
      <c r="O25" s="2007"/>
      <c r="P25" s="2007"/>
      <c r="Z25" s="2009"/>
      <c r="AA25" s="2009"/>
      <c r="AB25" s="2009"/>
      <c r="AC25" s="2009"/>
      <c r="AD25" s="2009"/>
      <c r="AE25" s="2009"/>
      <c r="AF25" s="2009"/>
      <c r="AG25" s="2009"/>
      <c r="AH25" s="2009"/>
      <c r="AI25" s="2009"/>
    </row>
    <row r="26" spans="1:35" s="2010" customFormat="1" ht="14.25">
      <c r="A26" s="2072"/>
      <c r="B26" s="2043"/>
      <c r="C26" s="2043"/>
      <c r="D26" s="2043"/>
      <c r="E26" s="2037"/>
      <c r="F26" s="2073"/>
      <c r="G26" s="2073"/>
      <c r="H26" s="2039" t="str">
        <f>IF(A26=1,1*F26*G26,"－")</f>
        <v>－</v>
      </c>
      <c r="I26" s="2077"/>
      <c r="J26" s="2041" t="str">
        <f>IF(A26=1,1*F26*2,"－")</f>
        <v>－</v>
      </c>
      <c r="K26" s="2009"/>
      <c r="L26" s="2041"/>
      <c r="M26" s="2041"/>
      <c r="N26" s="2041"/>
      <c r="O26" s="2041"/>
      <c r="P26" s="2041"/>
      <c r="Z26" s="2009"/>
      <c r="AA26" s="2009"/>
      <c r="AB26" s="2009"/>
      <c r="AC26" s="2009"/>
      <c r="AD26" s="2009"/>
      <c r="AE26" s="2009"/>
      <c r="AF26" s="2009"/>
      <c r="AG26" s="2009"/>
      <c r="AH26" s="2009"/>
      <c r="AI26" s="2009"/>
    </row>
    <row r="27" spans="1:35" s="2010" customFormat="1">
      <c r="A27" s="2045" t="s">
        <v>1496</v>
      </c>
      <c r="B27" s="2045"/>
      <c r="C27" s="2045"/>
      <c r="D27" s="2045"/>
      <c r="E27" s="2029"/>
      <c r="F27" s="2007"/>
      <c r="G27" s="2007"/>
      <c r="H27" s="2007"/>
      <c r="I27" s="2007"/>
      <c r="J27" s="2008"/>
      <c r="K27" s="2009"/>
      <c r="L27" s="2041"/>
      <c r="M27" s="2041"/>
      <c r="N27" s="2041"/>
      <c r="O27" s="2041"/>
      <c r="P27" s="2041"/>
      <c r="Z27" s="2009"/>
      <c r="AA27" s="2009"/>
      <c r="AB27" s="2009"/>
      <c r="AC27" s="2009"/>
      <c r="AD27" s="2009"/>
      <c r="AE27" s="2009"/>
      <c r="AF27" s="2009"/>
      <c r="AG27" s="2009"/>
      <c r="AH27" s="2009"/>
      <c r="AI27" s="2009"/>
    </row>
    <row r="28" spans="1:35" s="2010" customFormat="1">
      <c r="A28" s="2045"/>
      <c r="B28" s="2045"/>
      <c r="C28" s="2045"/>
      <c r="D28" s="2045"/>
      <c r="E28" s="2029"/>
      <c r="F28" s="2007"/>
      <c r="G28" s="2007"/>
      <c r="H28" s="2007"/>
      <c r="I28" s="2007"/>
      <c r="J28" s="2008"/>
      <c r="K28" s="2009"/>
      <c r="L28" s="2008"/>
      <c r="M28" s="2008"/>
      <c r="N28" s="2008"/>
      <c r="O28" s="2008"/>
      <c r="P28" s="2008"/>
      <c r="Z28" s="2009"/>
      <c r="AA28" s="2009"/>
      <c r="AB28" s="2009"/>
      <c r="AC28" s="2009"/>
      <c r="AD28" s="2009"/>
      <c r="AE28" s="2009"/>
      <c r="AF28" s="2009"/>
      <c r="AG28" s="2009"/>
      <c r="AH28" s="2009"/>
      <c r="AI28" s="2009"/>
    </row>
    <row r="29" spans="1:35" s="2010" customFormat="1" ht="18.75">
      <c r="A29" s="2028" t="s">
        <v>2258</v>
      </c>
      <c r="B29" s="2028"/>
      <c r="C29" s="2033"/>
      <c r="D29" s="2033"/>
      <c r="E29" s="2029"/>
      <c r="F29" s="2007"/>
      <c r="G29" s="2007"/>
      <c r="H29" s="2007"/>
      <c r="I29" s="2007"/>
      <c r="J29" s="2008"/>
      <c r="K29" s="2009"/>
      <c r="L29" s="2008"/>
      <c r="M29" s="2008"/>
      <c r="N29" s="2008"/>
      <c r="O29" s="2008"/>
      <c r="P29" s="2008"/>
      <c r="Z29" s="2009"/>
      <c r="AA29" s="2009"/>
      <c r="AB29" s="2009"/>
      <c r="AC29" s="2009"/>
      <c r="AD29" s="2009"/>
      <c r="AE29" s="2009"/>
      <c r="AF29" s="2009"/>
      <c r="AG29" s="2009"/>
      <c r="AH29" s="2009"/>
      <c r="AI29" s="2009"/>
    </row>
    <row r="30" spans="1:35" s="2010" customFormat="1">
      <c r="A30" s="4247" t="s">
        <v>2238</v>
      </c>
      <c r="B30" s="4239" t="s">
        <v>2239</v>
      </c>
      <c r="C30" s="4240"/>
      <c r="D30" s="4240"/>
      <c r="E30" s="4245" t="s">
        <v>2240</v>
      </c>
      <c r="F30" s="4243" t="s">
        <v>1115</v>
      </c>
      <c r="G30" s="4243" t="s">
        <v>1116</v>
      </c>
      <c r="H30" s="4243" t="s">
        <v>1117</v>
      </c>
      <c r="I30" s="4243" t="s">
        <v>1118</v>
      </c>
      <c r="J30" s="4251" t="s">
        <v>1119</v>
      </c>
      <c r="K30" s="2009"/>
      <c r="L30" s="2008"/>
      <c r="M30" s="2008"/>
      <c r="N30" s="2008"/>
      <c r="O30" s="2008"/>
      <c r="P30" s="2008"/>
      <c r="Z30" s="2009"/>
      <c r="AA30" s="2009"/>
      <c r="AB30" s="2009"/>
      <c r="AC30" s="2009"/>
      <c r="AD30" s="2009"/>
      <c r="AE30" s="2009"/>
      <c r="AF30" s="2009"/>
      <c r="AG30" s="2009"/>
      <c r="AH30" s="2009"/>
      <c r="AI30" s="2009"/>
    </row>
    <row r="31" spans="1:35" s="2010" customFormat="1" ht="60">
      <c r="A31" s="4248"/>
      <c r="B31" s="2034" t="s">
        <v>2247</v>
      </c>
      <c r="C31" s="2034" t="s">
        <v>2248</v>
      </c>
      <c r="D31" s="2034" t="s">
        <v>2249</v>
      </c>
      <c r="E31" s="4246"/>
      <c r="F31" s="4244"/>
      <c r="G31" s="4244"/>
      <c r="H31" s="4244"/>
      <c r="I31" s="4244"/>
      <c r="J31" s="4251"/>
      <c r="K31" s="2009"/>
      <c r="L31" s="2008"/>
      <c r="M31" s="2008"/>
      <c r="N31" s="2008"/>
      <c r="O31" s="2008"/>
      <c r="P31" s="2008"/>
      <c r="Z31" s="2009"/>
      <c r="AA31" s="2009"/>
      <c r="AB31" s="2009"/>
      <c r="AC31" s="2009"/>
      <c r="AD31" s="2009"/>
      <c r="AE31" s="2009"/>
      <c r="AF31" s="2009"/>
      <c r="AG31" s="2009"/>
      <c r="AH31" s="2009"/>
      <c r="AI31" s="2009"/>
    </row>
    <row r="32" spans="1:35" s="2010" customFormat="1" ht="24">
      <c r="A32" s="2074"/>
      <c r="B32" s="2036"/>
      <c r="C32" s="2036" t="s">
        <v>831</v>
      </c>
      <c r="D32" s="2036"/>
      <c r="E32" s="2037" t="s">
        <v>2259</v>
      </c>
      <c r="F32" s="2076"/>
      <c r="G32" s="2076"/>
      <c r="H32" s="2039" t="str">
        <f>IF(A32=1,1*F32*G32,"－")</f>
        <v>－</v>
      </c>
      <c r="I32" s="2040"/>
      <c r="J32" s="2041" t="str">
        <f>IF(A32=1,1*F32*2,"－")</f>
        <v>－</v>
      </c>
      <c r="K32" s="2009"/>
      <c r="L32" s="2007"/>
      <c r="M32" s="2007"/>
      <c r="N32" s="2007"/>
      <c r="O32" s="2007"/>
      <c r="P32" s="2007"/>
      <c r="Z32" s="2009"/>
      <c r="AA32" s="2009"/>
      <c r="AB32" s="2009"/>
      <c r="AC32" s="2009"/>
      <c r="AD32" s="2009"/>
      <c r="AE32" s="2009"/>
      <c r="AF32" s="2009"/>
      <c r="AG32" s="2009"/>
      <c r="AH32" s="2009"/>
      <c r="AI32" s="2009"/>
    </row>
    <row r="33" spans="1:35" s="2010" customFormat="1" ht="14.25">
      <c r="A33" s="2075"/>
      <c r="B33" s="2036"/>
      <c r="C33" s="2036" t="s">
        <v>831</v>
      </c>
      <c r="D33" s="2036" t="s">
        <v>831</v>
      </c>
      <c r="E33" s="2037" t="s">
        <v>2260</v>
      </c>
      <c r="F33" s="1284"/>
      <c r="G33" s="1284"/>
      <c r="H33" s="2039" t="str">
        <f t="shared" ref="H33:H39" si="2">IF(A33=1,1*F33*G33,"－")</f>
        <v>－</v>
      </c>
      <c r="I33" s="2040"/>
      <c r="J33" s="2041" t="str">
        <f t="shared" ref="J33:J39" si="3">IF(A33=1,1*F33*2,"－")</f>
        <v>－</v>
      </c>
      <c r="K33" s="2009"/>
      <c r="L33" s="2007"/>
      <c r="M33" s="2007"/>
      <c r="N33" s="2007"/>
      <c r="O33" s="2007"/>
      <c r="P33" s="2007"/>
      <c r="Z33" s="2009"/>
      <c r="AA33" s="2009"/>
      <c r="AB33" s="2009"/>
      <c r="AC33" s="2009"/>
      <c r="AD33" s="2009"/>
      <c r="AE33" s="2009"/>
      <c r="AF33" s="2009"/>
      <c r="AG33" s="2009"/>
      <c r="AH33" s="2009"/>
      <c r="AI33" s="2009"/>
    </row>
    <row r="34" spans="1:35" s="2010" customFormat="1" ht="24">
      <c r="A34" s="2075"/>
      <c r="B34" s="2036" t="s">
        <v>831</v>
      </c>
      <c r="C34" s="2036" t="s">
        <v>831</v>
      </c>
      <c r="D34" s="2043"/>
      <c r="E34" s="2037" t="s">
        <v>2261</v>
      </c>
      <c r="F34" s="1284"/>
      <c r="G34" s="1284"/>
      <c r="H34" s="2039" t="str">
        <f t="shared" si="2"/>
        <v>－</v>
      </c>
      <c r="I34" s="2040"/>
      <c r="J34" s="2041" t="str">
        <f t="shared" si="3"/>
        <v>－</v>
      </c>
      <c r="K34" s="2009"/>
      <c r="L34" s="2007"/>
      <c r="M34" s="2007"/>
      <c r="N34" s="2007"/>
      <c r="O34" s="2007"/>
      <c r="P34" s="2007"/>
      <c r="Z34" s="2009"/>
      <c r="AA34" s="2009"/>
      <c r="AB34" s="2009"/>
      <c r="AC34" s="2009"/>
      <c r="AD34" s="2009"/>
      <c r="AE34" s="2009"/>
      <c r="AF34" s="2009"/>
      <c r="AG34" s="2009"/>
      <c r="AH34" s="2009"/>
      <c r="AI34" s="2009"/>
    </row>
    <row r="35" spans="1:35" s="2010" customFormat="1" ht="14.25">
      <c r="A35" s="2075"/>
      <c r="B35" s="2036" t="s">
        <v>831</v>
      </c>
      <c r="C35" s="2036" t="s">
        <v>831</v>
      </c>
      <c r="D35" s="2036" t="s">
        <v>831</v>
      </c>
      <c r="E35" s="2037" t="s">
        <v>2262</v>
      </c>
      <c r="F35" s="1284"/>
      <c r="G35" s="1284"/>
      <c r="H35" s="2039" t="str">
        <f t="shared" si="2"/>
        <v>－</v>
      </c>
      <c r="I35" s="2040"/>
      <c r="J35" s="2041" t="str">
        <f t="shared" si="3"/>
        <v>－</v>
      </c>
      <c r="K35" s="2009"/>
      <c r="L35" s="2007"/>
      <c r="M35" s="2007"/>
      <c r="N35" s="2007"/>
      <c r="O35" s="2007"/>
      <c r="P35" s="2007"/>
      <c r="Z35" s="2009"/>
      <c r="AA35" s="2009"/>
      <c r="AB35" s="2009"/>
      <c r="AC35" s="2009"/>
      <c r="AD35" s="2009"/>
      <c r="AE35" s="2009"/>
      <c r="AF35" s="2009"/>
      <c r="AG35" s="2009"/>
      <c r="AH35" s="2009"/>
      <c r="AI35" s="2009"/>
    </row>
    <row r="36" spans="1:35" s="2010" customFormat="1" ht="14.25">
      <c r="A36" s="2075"/>
      <c r="B36" s="2036" t="s">
        <v>831</v>
      </c>
      <c r="C36" s="2036" t="s">
        <v>831</v>
      </c>
      <c r="D36" s="2036" t="s">
        <v>831</v>
      </c>
      <c r="E36" s="2037" t="s">
        <v>2263</v>
      </c>
      <c r="F36" s="1284"/>
      <c r="G36" s="1284"/>
      <c r="H36" s="2039" t="str">
        <f t="shared" si="2"/>
        <v>－</v>
      </c>
      <c r="I36" s="2040"/>
      <c r="J36" s="2041" t="str">
        <f t="shared" si="3"/>
        <v>－</v>
      </c>
      <c r="K36" s="2009"/>
      <c r="L36" s="2007"/>
      <c r="M36" s="2007"/>
      <c r="N36" s="2007"/>
      <c r="O36" s="2007"/>
      <c r="P36" s="2007"/>
      <c r="Z36" s="2009"/>
      <c r="AA36" s="2009"/>
      <c r="AB36" s="2009"/>
      <c r="AC36" s="2009"/>
      <c r="AD36" s="2009"/>
      <c r="AE36" s="2009"/>
      <c r="AF36" s="2009"/>
      <c r="AG36" s="2009"/>
      <c r="AH36" s="2009"/>
      <c r="AI36" s="2009"/>
    </row>
    <row r="37" spans="1:35" s="2010" customFormat="1" ht="14.25">
      <c r="A37" s="2075"/>
      <c r="B37" s="2036" t="s">
        <v>831</v>
      </c>
      <c r="C37" s="2036" t="s">
        <v>831</v>
      </c>
      <c r="D37" s="2043"/>
      <c r="E37" s="2037" t="s">
        <v>2264</v>
      </c>
      <c r="F37" s="1284"/>
      <c r="G37" s="1284"/>
      <c r="H37" s="2039" t="str">
        <f t="shared" si="2"/>
        <v>－</v>
      </c>
      <c r="I37" s="2040"/>
      <c r="J37" s="2041" t="str">
        <f t="shared" si="3"/>
        <v>－</v>
      </c>
      <c r="K37" s="2009"/>
      <c r="L37" s="2007"/>
      <c r="M37" s="2007"/>
      <c r="N37" s="2007"/>
      <c r="O37" s="2007"/>
      <c r="P37" s="2007"/>
      <c r="Z37" s="2009"/>
      <c r="AA37" s="2009"/>
      <c r="AB37" s="2009"/>
      <c r="AC37" s="2009"/>
      <c r="AD37" s="2009"/>
      <c r="AE37" s="2009"/>
      <c r="AF37" s="2009"/>
      <c r="AG37" s="2009"/>
      <c r="AH37" s="2009"/>
      <c r="AI37" s="2009"/>
    </row>
    <row r="38" spans="1:35" s="2010" customFormat="1" ht="14.25">
      <c r="A38" s="2075"/>
      <c r="B38" s="2036" t="s">
        <v>831</v>
      </c>
      <c r="C38" s="2036" t="s">
        <v>831</v>
      </c>
      <c r="D38" s="2043"/>
      <c r="E38" s="2037" t="s">
        <v>2265</v>
      </c>
      <c r="F38" s="1284"/>
      <c r="G38" s="1284"/>
      <c r="H38" s="2039" t="str">
        <f t="shared" si="2"/>
        <v>－</v>
      </c>
      <c r="I38" s="2040"/>
      <c r="J38" s="2041" t="str">
        <f t="shared" si="3"/>
        <v>－</v>
      </c>
      <c r="K38" s="2009"/>
      <c r="L38" s="2007"/>
      <c r="M38" s="2007"/>
      <c r="N38" s="2007"/>
      <c r="O38" s="2007"/>
      <c r="P38" s="2007"/>
      <c r="Z38" s="2009"/>
      <c r="AA38" s="2009"/>
      <c r="AB38" s="2009"/>
      <c r="AC38" s="2009"/>
      <c r="AD38" s="2009"/>
      <c r="AE38" s="2009"/>
      <c r="AF38" s="2009"/>
      <c r="AG38" s="2009"/>
      <c r="AH38" s="2009"/>
      <c r="AI38" s="2009"/>
    </row>
    <row r="39" spans="1:35" s="2010" customFormat="1" ht="14.25">
      <c r="A39" s="2075"/>
      <c r="B39" s="2043"/>
      <c r="C39" s="2043"/>
      <c r="D39" s="2043"/>
      <c r="E39" s="2037"/>
      <c r="F39" s="1284"/>
      <c r="G39" s="1284"/>
      <c r="H39" s="2039" t="str">
        <f t="shared" si="2"/>
        <v>－</v>
      </c>
      <c r="I39" s="2040"/>
      <c r="J39" s="2041" t="str">
        <f t="shared" si="3"/>
        <v>－</v>
      </c>
      <c r="K39" s="2009"/>
      <c r="L39" s="2007"/>
      <c r="M39" s="2007"/>
      <c r="N39" s="2007"/>
      <c r="O39" s="2007"/>
      <c r="P39" s="2007"/>
      <c r="Z39" s="2009"/>
      <c r="AA39" s="2009"/>
      <c r="AB39" s="2009"/>
      <c r="AC39" s="2009"/>
      <c r="AD39" s="2009"/>
      <c r="AE39" s="2009"/>
      <c r="AF39" s="2009"/>
      <c r="AG39" s="2009"/>
      <c r="AH39" s="2009"/>
      <c r="AI39" s="2009"/>
    </row>
    <row r="40" spans="1:35" s="2010" customFormat="1" ht="14.25">
      <c r="A40" s="2042"/>
      <c r="B40" s="2043"/>
      <c r="C40" s="2043"/>
      <c r="D40" s="2043"/>
      <c r="E40" s="2037"/>
      <c r="F40" s="2044"/>
      <c r="G40" s="2044"/>
      <c r="H40" s="2039" t="str">
        <f>IF(A40=1,1*F40*G40,"－")</f>
        <v>－</v>
      </c>
      <c r="I40" s="2040"/>
      <c r="J40" s="2041" t="str">
        <f>IF(A40=1,1*F40*2,"－")</f>
        <v>－</v>
      </c>
      <c r="K40" s="2009"/>
      <c r="L40" s="2041"/>
      <c r="M40" s="2041"/>
      <c r="N40" s="2041"/>
      <c r="O40" s="2041"/>
      <c r="P40" s="2041"/>
      <c r="Z40" s="2009"/>
      <c r="AA40" s="2009"/>
      <c r="AB40" s="2009"/>
      <c r="AC40" s="2009"/>
      <c r="AD40" s="2009"/>
      <c r="AE40" s="2009"/>
      <c r="AF40" s="2009"/>
      <c r="AG40" s="2009"/>
      <c r="AH40" s="2009"/>
      <c r="AI40" s="2009"/>
    </row>
    <row r="41" spans="1:35" s="2010" customFormat="1" ht="14.25">
      <c r="A41" s="2051"/>
      <c r="B41" s="2055"/>
      <c r="C41" s="2055"/>
      <c r="D41" s="2055"/>
      <c r="E41" s="2022"/>
      <c r="F41" s="2007"/>
      <c r="G41" s="2064"/>
      <c r="H41" s="2065"/>
      <c r="I41" s="2064"/>
      <c r="J41" s="2041"/>
      <c r="K41" s="2009"/>
      <c r="L41" s="2041"/>
      <c r="M41" s="2041"/>
      <c r="N41" s="2041"/>
      <c r="O41" s="2041"/>
      <c r="P41" s="2041"/>
      <c r="Z41" s="2009"/>
      <c r="AA41" s="2009"/>
      <c r="AB41" s="2009"/>
      <c r="AC41" s="2009"/>
      <c r="AD41" s="2009"/>
      <c r="AE41" s="2009"/>
      <c r="AF41" s="2009"/>
      <c r="AG41" s="2009"/>
      <c r="AH41" s="2009"/>
      <c r="AI41" s="2009"/>
    </row>
    <row r="42" spans="1:35" s="2010" customFormat="1" ht="14.25">
      <c r="A42" s="2051"/>
      <c r="B42" s="2055"/>
      <c r="C42" s="2055"/>
      <c r="D42" s="2055"/>
      <c r="E42" s="2022"/>
      <c r="F42" s="2007"/>
      <c r="G42" s="2053"/>
      <c r="H42" s="2078"/>
      <c r="I42" s="2053"/>
      <c r="J42" s="2041"/>
      <c r="K42" s="2009"/>
      <c r="L42" s="2041"/>
      <c r="M42" s="2041"/>
      <c r="N42" s="2041"/>
      <c r="O42" s="2041"/>
      <c r="P42" s="2041"/>
      <c r="Z42" s="2009"/>
      <c r="AA42" s="2009"/>
      <c r="AB42" s="2009"/>
      <c r="AC42" s="2009"/>
      <c r="AD42" s="2009"/>
      <c r="AE42" s="2009"/>
      <c r="AF42" s="2009"/>
      <c r="AG42" s="2009"/>
      <c r="AH42" s="2009"/>
      <c r="AI42" s="2009"/>
    </row>
    <row r="43" spans="1:35" s="2010" customFormat="1" ht="14.25">
      <c r="A43" s="2028" t="s">
        <v>2051</v>
      </c>
      <c r="B43" s="2028"/>
      <c r="C43" s="2028"/>
      <c r="D43" s="2028"/>
      <c r="E43" s="2029"/>
      <c r="F43" s="2024" t="s">
        <v>35</v>
      </c>
      <c r="G43" s="2030">
        <f>SUM(H47:H50)</f>
        <v>0</v>
      </c>
      <c r="H43" s="2031" t="s">
        <v>1048</v>
      </c>
      <c r="I43" s="2032">
        <f>SUM(J47:J50)</f>
        <v>0</v>
      </c>
      <c r="J43" s="2008"/>
      <c r="K43" s="2009"/>
      <c r="L43" s="2008"/>
      <c r="M43" s="2008"/>
      <c r="N43" s="2008"/>
      <c r="O43" s="2008"/>
      <c r="P43" s="2008"/>
      <c r="Z43" s="2009"/>
      <c r="AA43" s="2009"/>
      <c r="AB43" s="2009"/>
      <c r="AC43" s="2009"/>
      <c r="AD43" s="2009"/>
      <c r="AE43" s="2009"/>
      <c r="AF43" s="2009"/>
      <c r="AG43" s="2009"/>
      <c r="AH43" s="2009"/>
      <c r="AI43" s="2009"/>
    </row>
    <row r="44" spans="1:35" s="2010" customFormat="1" ht="18.75">
      <c r="A44" s="2033"/>
      <c r="B44" s="2033"/>
      <c r="C44" s="2033"/>
      <c r="D44" s="2033"/>
      <c r="E44" s="2029"/>
      <c r="F44" s="2007"/>
      <c r="G44" s="2007"/>
      <c r="H44" s="2007"/>
      <c r="I44" s="2007"/>
      <c r="J44" s="2008"/>
      <c r="K44" s="2009"/>
      <c r="L44" s="2008"/>
      <c r="M44" s="2008"/>
      <c r="N44" s="2008"/>
      <c r="O44" s="2008"/>
      <c r="P44" s="2008"/>
      <c r="Z44" s="2009"/>
      <c r="AA44" s="2009"/>
      <c r="AB44" s="2009"/>
      <c r="AC44" s="2009"/>
      <c r="AD44" s="2009"/>
      <c r="AE44" s="2009"/>
      <c r="AF44" s="2009"/>
      <c r="AG44" s="2009"/>
      <c r="AH44" s="2009"/>
      <c r="AI44" s="2009"/>
    </row>
    <row r="45" spans="1:35" s="2010" customFormat="1">
      <c r="A45" s="4247" t="s">
        <v>2238</v>
      </c>
      <c r="B45" s="4239" t="s">
        <v>2239</v>
      </c>
      <c r="C45" s="4240"/>
      <c r="D45" s="4240"/>
      <c r="E45" s="4245" t="s">
        <v>2240</v>
      </c>
      <c r="F45" s="4243" t="s">
        <v>1115</v>
      </c>
      <c r="G45" s="4243" t="s">
        <v>1116</v>
      </c>
      <c r="H45" s="4243" t="s">
        <v>1117</v>
      </c>
      <c r="I45" s="4243" t="s">
        <v>1118</v>
      </c>
      <c r="J45" s="4251" t="s">
        <v>1119</v>
      </c>
      <c r="K45" s="2009"/>
      <c r="L45" s="2008"/>
      <c r="M45" s="2008"/>
      <c r="N45" s="2008"/>
      <c r="O45" s="2008"/>
      <c r="P45" s="2008"/>
      <c r="Z45" s="2009"/>
      <c r="AA45" s="2009"/>
      <c r="AB45" s="2009"/>
      <c r="AC45" s="2009"/>
      <c r="AD45" s="2009"/>
      <c r="AE45" s="2009"/>
      <c r="AF45" s="2009"/>
      <c r="AG45" s="2009"/>
      <c r="AH45" s="2009"/>
      <c r="AI45" s="2009"/>
    </row>
    <row r="46" spans="1:35" s="2010" customFormat="1" ht="60">
      <c r="A46" s="4248"/>
      <c r="B46" s="2034" t="s">
        <v>2247</v>
      </c>
      <c r="C46" s="2034" t="s">
        <v>2248</v>
      </c>
      <c r="D46" s="2034" t="s">
        <v>2249</v>
      </c>
      <c r="E46" s="4246"/>
      <c r="F46" s="4244"/>
      <c r="G46" s="4244"/>
      <c r="H46" s="4244"/>
      <c r="I46" s="4244"/>
      <c r="J46" s="4251"/>
      <c r="K46" s="2009"/>
      <c r="L46" s="2008"/>
      <c r="M46" s="2008"/>
      <c r="N46" s="2008"/>
      <c r="O46" s="2008"/>
      <c r="P46" s="2008"/>
      <c r="Z46" s="2009"/>
      <c r="AA46" s="2009"/>
      <c r="AB46" s="2009"/>
      <c r="AC46" s="2009"/>
      <c r="AD46" s="2009"/>
      <c r="AE46" s="2009"/>
      <c r="AF46" s="2009"/>
      <c r="AG46" s="2009"/>
      <c r="AH46" s="2009"/>
      <c r="AI46" s="2009"/>
    </row>
    <row r="47" spans="1:35" s="2010" customFormat="1" ht="24">
      <c r="A47" s="2046"/>
      <c r="B47" s="2046" t="s">
        <v>831</v>
      </c>
      <c r="C47" s="2046" t="s">
        <v>831</v>
      </c>
      <c r="D47" s="2046"/>
      <c r="E47" s="2047" t="s">
        <v>2266</v>
      </c>
      <c r="F47" s="2048"/>
      <c r="G47" s="2048"/>
      <c r="H47" s="2039" t="str">
        <f>IF(A47=1,1*F47*G47,"－")</f>
        <v>－</v>
      </c>
      <c r="I47" s="2040"/>
      <c r="J47" s="2041" t="str">
        <f>IF(A47=1,1*F47*2,"－")</f>
        <v>－</v>
      </c>
      <c r="K47" s="2009"/>
      <c r="L47" s="2007"/>
      <c r="M47" s="2007"/>
      <c r="N47" s="2007"/>
      <c r="O47" s="2007"/>
      <c r="P47" s="2007"/>
      <c r="Z47" s="2009"/>
      <c r="AA47" s="2009"/>
      <c r="AB47" s="2009"/>
      <c r="AC47" s="2009"/>
      <c r="AD47" s="2009"/>
      <c r="AE47" s="2009"/>
      <c r="AF47" s="2009"/>
      <c r="AG47" s="2009"/>
      <c r="AH47" s="2009"/>
      <c r="AI47" s="2009"/>
    </row>
    <row r="48" spans="1:35" s="2010" customFormat="1">
      <c r="A48" s="2049"/>
      <c r="B48" s="2046" t="s">
        <v>831</v>
      </c>
      <c r="C48" s="2046" t="s">
        <v>831</v>
      </c>
      <c r="D48" s="2049"/>
      <c r="E48" s="2047" t="s">
        <v>2267</v>
      </c>
      <c r="F48" s="2044"/>
      <c r="G48" s="2044"/>
      <c r="H48" s="2039" t="str">
        <f>IF(A48=1,1*F48*G48,"－")</f>
        <v>－</v>
      </c>
      <c r="I48" s="2040"/>
      <c r="J48" s="2041" t="str">
        <f>IF(A48=1,1*F48*2,"－")</f>
        <v>－</v>
      </c>
      <c r="K48" s="2009"/>
      <c r="L48" s="2007"/>
      <c r="M48" s="2007"/>
      <c r="N48" s="2007"/>
      <c r="O48" s="2007"/>
      <c r="P48" s="2007"/>
      <c r="Z48" s="2009"/>
      <c r="AA48" s="2009"/>
      <c r="AB48" s="2009"/>
      <c r="AC48" s="2009"/>
      <c r="AD48" s="2009"/>
      <c r="AE48" s="2009"/>
      <c r="AF48" s="2009"/>
      <c r="AG48" s="2009"/>
      <c r="AH48" s="2009"/>
      <c r="AI48" s="2009"/>
    </row>
    <row r="49" spans="1:35" s="2010" customFormat="1">
      <c r="A49" s="2049"/>
      <c r="B49" s="2046" t="s">
        <v>831</v>
      </c>
      <c r="C49" s="2046" t="s">
        <v>831</v>
      </c>
      <c r="D49" s="2049"/>
      <c r="E49" s="2047" t="s">
        <v>2268</v>
      </c>
      <c r="F49" s="2044"/>
      <c r="G49" s="2044"/>
      <c r="H49" s="2039" t="str">
        <f>IF(A49=1,1*F49*G49,"－")</f>
        <v>－</v>
      </c>
      <c r="I49" s="2040"/>
      <c r="J49" s="2041" t="str">
        <f>IF(A49=1,1*F49*2,"－")</f>
        <v>－</v>
      </c>
      <c r="K49" s="2009"/>
      <c r="L49" s="2007"/>
      <c r="M49" s="2007"/>
      <c r="N49" s="2007"/>
      <c r="O49" s="2007"/>
      <c r="P49" s="2007"/>
      <c r="Z49" s="2009"/>
      <c r="AA49" s="2009"/>
      <c r="AB49" s="2009"/>
      <c r="AC49" s="2009"/>
      <c r="AD49" s="2009"/>
      <c r="AE49" s="2009"/>
      <c r="AF49" s="2009"/>
      <c r="AG49" s="2009"/>
      <c r="AH49" s="2009"/>
      <c r="AI49" s="2009"/>
    </row>
    <row r="50" spans="1:35" s="2010" customFormat="1">
      <c r="A50" s="2046"/>
      <c r="B50" s="2046"/>
      <c r="C50" s="2046"/>
      <c r="D50" s="2046"/>
      <c r="E50" s="2050"/>
      <c r="F50" s="2044"/>
      <c r="G50" s="2044"/>
      <c r="H50" s="2039" t="str">
        <f>IF(A50=1,1*F50*G50,"－")</f>
        <v>－</v>
      </c>
      <c r="I50" s="2040"/>
      <c r="J50" s="2041" t="str">
        <f>IF(A50=1,1*F50*2,"－")</f>
        <v>－</v>
      </c>
      <c r="K50" s="2009"/>
      <c r="L50" s="2041"/>
      <c r="M50" s="2041"/>
      <c r="N50" s="2041"/>
      <c r="O50" s="2041"/>
      <c r="P50" s="2041"/>
      <c r="Z50" s="2009"/>
      <c r="AA50" s="2009"/>
      <c r="AB50" s="2009"/>
      <c r="AC50" s="2009"/>
      <c r="AD50" s="2009"/>
      <c r="AE50" s="2009"/>
      <c r="AF50" s="2009"/>
      <c r="AG50" s="2009"/>
      <c r="AH50" s="2009"/>
      <c r="AI50" s="2009"/>
    </row>
    <row r="51" spans="1:35" s="2010" customFormat="1" ht="14.25">
      <c r="A51" s="2051"/>
      <c r="B51" s="2051"/>
      <c r="C51" s="2051"/>
      <c r="D51" s="2051"/>
      <c r="E51" s="2052"/>
      <c r="F51" s="2007"/>
      <c r="G51" s="2053"/>
      <c r="H51" s="2054"/>
      <c r="I51" s="2048"/>
      <c r="J51" s="2041"/>
      <c r="K51" s="2009"/>
      <c r="L51" s="2041"/>
      <c r="M51" s="2041"/>
      <c r="N51" s="2041"/>
      <c r="O51" s="2041"/>
      <c r="P51" s="2041"/>
      <c r="Z51" s="2009"/>
      <c r="AA51" s="2009"/>
      <c r="AB51" s="2009"/>
      <c r="AC51" s="2009"/>
      <c r="AD51" s="2009"/>
      <c r="AE51" s="2009"/>
      <c r="AF51" s="2009"/>
      <c r="AG51" s="2009"/>
      <c r="AH51" s="2009"/>
      <c r="AI51" s="2009"/>
    </row>
    <row r="52" spans="1:35" s="2010" customFormat="1" ht="14.25">
      <c r="A52" s="2028" t="s">
        <v>2067</v>
      </c>
      <c r="B52" s="2028"/>
      <c r="C52" s="2028"/>
      <c r="D52" s="2028"/>
      <c r="E52" s="2029"/>
      <c r="F52" s="2024" t="s">
        <v>35</v>
      </c>
      <c r="G52" s="2030">
        <f>SUM(H61:H64)</f>
        <v>0</v>
      </c>
      <c r="H52" s="2031" t="s">
        <v>1048</v>
      </c>
      <c r="I52" s="2032">
        <f>SUM(J61:J64)</f>
        <v>0</v>
      </c>
      <c r="J52" s="2008"/>
      <c r="K52" s="2009"/>
      <c r="L52" s="2008"/>
      <c r="M52" s="2008"/>
      <c r="N52" s="2008"/>
      <c r="O52" s="2008"/>
      <c r="P52" s="2008"/>
      <c r="Z52" s="2009"/>
      <c r="AA52" s="2009"/>
      <c r="AB52" s="2009"/>
      <c r="AC52" s="2009"/>
      <c r="AD52" s="2009"/>
      <c r="AE52" s="2009"/>
      <c r="AF52" s="2009"/>
      <c r="AG52" s="2009"/>
      <c r="AH52" s="2009"/>
      <c r="AI52" s="2009"/>
    </row>
    <row r="53" spans="1:35" s="2010" customFormat="1" ht="18.75">
      <c r="A53" s="2033"/>
      <c r="B53" s="2033"/>
      <c r="C53" s="2033"/>
      <c r="D53" s="2033"/>
      <c r="E53" s="2029"/>
      <c r="F53" s="2007"/>
      <c r="G53" s="2007"/>
      <c r="H53" s="2007"/>
      <c r="I53" s="2007"/>
      <c r="J53" s="2008"/>
      <c r="K53" s="2009"/>
      <c r="L53" s="2008"/>
      <c r="M53" s="2008"/>
      <c r="N53" s="2008"/>
      <c r="O53" s="2008"/>
      <c r="P53" s="2008"/>
      <c r="Z53" s="2009"/>
      <c r="AA53" s="2009"/>
      <c r="AB53" s="2009"/>
      <c r="AC53" s="2009"/>
      <c r="AD53" s="2009"/>
      <c r="AE53" s="2009"/>
      <c r="AF53" s="2009"/>
      <c r="AG53" s="2009"/>
      <c r="AH53" s="2009"/>
      <c r="AI53" s="2009"/>
    </row>
    <row r="54" spans="1:35" s="2010" customFormat="1">
      <c r="A54" s="4247" t="s">
        <v>2238</v>
      </c>
      <c r="B54" s="4239" t="s">
        <v>2239</v>
      </c>
      <c r="C54" s="4240"/>
      <c r="D54" s="4240"/>
      <c r="E54" s="4245" t="s">
        <v>2240</v>
      </c>
      <c r="F54" s="4243" t="s">
        <v>1115</v>
      </c>
      <c r="G54" s="4243" t="s">
        <v>1116</v>
      </c>
      <c r="H54" s="4243" t="s">
        <v>1117</v>
      </c>
      <c r="I54" s="4243" t="s">
        <v>1118</v>
      </c>
      <c r="J54" s="4251" t="s">
        <v>1119</v>
      </c>
      <c r="K54" s="2009"/>
      <c r="L54" s="2008"/>
      <c r="M54" s="2008"/>
      <c r="N54" s="2008"/>
      <c r="O54" s="2008"/>
      <c r="P54" s="2008"/>
      <c r="Z54" s="2009"/>
      <c r="AA54" s="2009"/>
      <c r="AB54" s="2009"/>
      <c r="AC54" s="2009"/>
      <c r="AD54" s="2009"/>
      <c r="AE54" s="2009"/>
      <c r="AF54" s="2009"/>
      <c r="AG54" s="2009"/>
      <c r="AH54" s="2009"/>
      <c r="AI54" s="2009"/>
    </row>
    <row r="55" spans="1:35" s="2010" customFormat="1" ht="60">
      <c r="A55" s="4248"/>
      <c r="B55" s="2034" t="s">
        <v>2247</v>
      </c>
      <c r="C55" s="2034" t="s">
        <v>2248</v>
      </c>
      <c r="D55" s="2034" t="s">
        <v>2249</v>
      </c>
      <c r="E55" s="4246"/>
      <c r="F55" s="4244"/>
      <c r="G55" s="4244"/>
      <c r="H55" s="4244"/>
      <c r="I55" s="4244"/>
      <c r="J55" s="4251"/>
      <c r="K55" s="2009"/>
      <c r="L55" s="2008"/>
      <c r="M55" s="2008"/>
      <c r="N55" s="2008"/>
      <c r="O55" s="2008"/>
      <c r="P55" s="2008"/>
      <c r="Z55" s="2009"/>
      <c r="AA55" s="2009"/>
      <c r="AB55" s="2009"/>
      <c r="AC55" s="2009"/>
      <c r="AD55" s="2009"/>
      <c r="AE55" s="2009"/>
      <c r="AF55" s="2009"/>
      <c r="AG55" s="2009"/>
      <c r="AH55" s="2009"/>
      <c r="AI55" s="2009"/>
    </row>
    <row r="56" spans="1:35" s="2010" customFormat="1" ht="24">
      <c r="A56" s="2046"/>
      <c r="B56" s="2046"/>
      <c r="C56" s="2046" t="s">
        <v>831</v>
      </c>
      <c r="D56" s="2046"/>
      <c r="E56" s="2047" t="s">
        <v>2269</v>
      </c>
      <c r="F56" s="2048"/>
      <c r="G56" s="2048"/>
      <c r="H56" s="2039" t="str">
        <f t="shared" ref="H56:H64" si="4">IF(A56=1,1*F56*G56,"－")</f>
        <v>－</v>
      </c>
      <c r="I56" s="2040"/>
      <c r="J56" s="2041" t="str">
        <f t="shared" ref="J56:J64" si="5">IF(A56=1,1*F56*2,"－")</f>
        <v>－</v>
      </c>
      <c r="K56" s="2009"/>
      <c r="L56" s="2007"/>
      <c r="M56" s="2007"/>
      <c r="N56" s="2007"/>
      <c r="O56" s="2007"/>
      <c r="P56" s="2007"/>
      <c r="Z56" s="2009"/>
      <c r="AA56" s="2009"/>
      <c r="AB56" s="2009"/>
      <c r="AC56" s="2009"/>
      <c r="AD56" s="2009"/>
      <c r="AE56" s="2009"/>
      <c r="AF56" s="2009"/>
      <c r="AG56" s="2009"/>
      <c r="AH56" s="2009"/>
      <c r="AI56" s="2009"/>
    </row>
    <row r="57" spans="1:35" s="2010" customFormat="1" ht="24">
      <c r="A57" s="2049"/>
      <c r="B57" s="2049"/>
      <c r="C57" s="2046" t="s">
        <v>831</v>
      </c>
      <c r="D57" s="2049"/>
      <c r="E57" s="2047" t="s">
        <v>2270</v>
      </c>
      <c r="F57" s="2044"/>
      <c r="G57" s="2044"/>
      <c r="H57" s="2039" t="str">
        <f t="shared" si="4"/>
        <v>－</v>
      </c>
      <c r="I57" s="2040"/>
      <c r="J57" s="2041" t="str">
        <f t="shared" si="5"/>
        <v>－</v>
      </c>
      <c r="K57" s="2009"/>
      <c r="L57" s="2007"/>
      <c r="M57" s="2007"/>
      <c r="N57" s="2007"/>
      <c r="O57" s="2007"/>
      <c r="P57" s="2007"/>
      <c r="Z57" s="2009"/>
      <c r="AA57" s="2009"/>
      <c r="AB57" s="2009"/>
      <c r="AC57" s="2009"/>
      <c r="AD57" s="2009"/>
      <c r="AE57" s="2009"/>
      <c r="AF57" s="2009"/>
      <c r="AG57" s="2009"/>
      <c r="AH57" s="2009"/>
      <c r="AI57" s="2009"/>
    </row>
    <row r="58" spans="1:35" s="2010" customFormat="1">
      <c r="A58" s="2049"/>
      <c r="B58" s="2046" t="s">
        <v>831</v>
      </c>
      <c r="C58" s="2046" t="s">
        <v>831</v>
      </c>
      <c r="D58" s="2049"/>
      <c r="E58" s="2047" t="s">
        <v>2271</v>
      </c>
      <c r="F58" s="2044"/>
      <c r="G58" s="2044"/>
      <c r="H58" s="2039" t="str">
        <f t="shared" si="4"/>
        <v>－</v>
      </c>
      <c r="I58" s="2040"/>
      <c r="J58" s="2041" t="str">
        <f t="shared" si="5"/>
        <v>－</v>
      </c>
      <c r="K58" s="2009"/>
      <c r="L58" s="2007"/>
      <c r="M58" s="2007"/>
      <c r="N58" s="2007"/>
      <c r="O58" s="2007"/>
      <c r="P58" s="2007"/>
      <c r="Z58" s="2009"/>
      <c r="AA58" s="2009"/>
      <c r="AB58" s="2009"/>
      <c r="AC58" s="2009"/>
      <c r="AD58" s="2009"/>
      <c r="AE58" s="2009"/>
      <c r="AF58" s="2009"/>
      <c r="AG58" s="2009"/>
      <c r="AH58" s="2009"/>
      <c r="AI58" s="2009"/>
    </row>
    <row r="59" spans="1:35" s="2010" customFormat="1" ht="24">
      <c r="A59" s="2049"/>
      <c r="B59" s="2049"/>
      <c r="C59" s="2046" t="s">
        <v>831</v>
      </c>
      <c r="D59" s="2049"/>
      <c r="E59" s="2047" t="s">
        <v>2272</v>
      </c>
      <c r="F59" s="2044"/>
      <c r="G59" s="2044"/>
      <c r="H59" s="2039" t="str">
        <f t="shared" si="4"/>
        <v>－</v>
      </c>
      <c r="I59" s="2040"/>
      <c r="J59" s="2041" t="str">
        <f t="shared" si="5"/>
        <v>－</v>
      </c>
      <c r="K59" s="2009"/>
      <c r="L59" s="2007"/>
      <c r="M59" s="2007"/>
      <c r="N59" s="2007"/>
      <c r="O59" s="2007"/>
      <c r="P59" s="2007"/>
      <c r="Z59" s="2009"/>
      <c r="AA59" s="2009"/>
      <c r="AB59" s="2009"/>
      <c r="AC59" s="2009"/>
      <c r="AD59" s="2009"/>
      <c r="AE59" s="2009"/>
      <c r="AF59" s="2009"/>
      <c r="AG59" s="2009"/>
      <c r="AH59" s="2009"/>
      <c r="AI59" s="2009"/>
    </row>
    <row r="60" spans="1:35" s="2010" customFormat="1" ht="24">
      <c r="A60" s="2049"/>
      <c r="B60" s="2049"/>
      <c r="C60" s="2046" t="s">
        <v>831</v>
      </c>
      <c r="D60" s="2049"/>
      <c r="E60" s="2047" t="s">
        <v>2273</v>
      </c>
      <c r="F60" s="2044"/>
      <c r="G60" s="2044"/>
      <c r="H60" s="2039" t="str">
        <f t="shared" si="4"/>
        <v>－</v>
      </c>
      <c r="I60" s="2040"/>
      <c r="J60" s="2041" t="str">
        <f t="shared" si="5"/>
        <v>－</v>
      </c>
      <c r="K60" s="2009"/>
      <c r="L60" s="2007"/>
      <c r="M60" s="2007"/>
      <c r="N60" s="2007"/>
      <c r="O60" s="2007"/>
      <c r="P60" s="2007"/>
      <c r="Z60" s="2009"/>
      <c r="AA60" s="2009"/>
      <c r="AB60" s="2009"/>
      <c r="AC60" s="2009"/>
      <c r="AD60" s="2009"/>
      <c r="AE60" s="2009"/>
      <c r="AF60" s="2009"/>
      <c r="AG60" s="2009"/>
      <c r="AH60" s="2009"/>
      <c r="AI60" s="2009"/>
    </row>
    <row r="61" spans="1:35" s="2010" customFormat="1">
      <c r="A61" s="2046"/>
      <c r="B61" s="2046"/>
      <c r="C61" s="2046" t="s">
        <v>831</v>
      </c>
      <c r="D61" s="2046"/>
      <c r="E61" s="2047" t="s">
        <v>2274</v>
      </c>
      <c r="F61" s="2048"/>
      <c r="G61" s="2048"/>
      <c r="H61" s="2039" t="str">
        <f t="shared" si="4"/>
        <v>－</v>
      </c>
      <c r="I61" s="2040"/>
      <c r="J61" s="2041" t="str">
        <f t="shared" si="5"/>
        <v>－</v>
      </c>
      <c r="K61" s="2009"/>
      <c r="L61" s="2007"/>
      <c r="M61" s="2007"/>
      <c r="N61" s="2007"/>
      <c r="O61" s="2007"/>
      <c r="P61" s="2007"/>
      <c r="Z61" s="2009"/>
      <c r="AA61" s="2009"/>
      <c r="AB61" s="2009"/>
      <c r="AC61" s="2009"/>
      <c r="AD61" s="2009"/>
      <c r="AE61" s="2009"/>
      <c r="AF61" s="2009"/>
      <c r="AG61" s="2009"/>
      <c r="AH61" s="2009"/>
      <c r="AI61" s="2009"/>
    </row>
    <row r="62" spans="1:35" s="2010" customFormat="1">
      <c r="A62" s="2049"/>
      <c r="B62" s="2049"/>
      <c r="C62" s="2046" t="s">
        <v>831</v>
      </c>
      <c r="D62" s="2049"/>
      <c r="E62" s="2047" t="s">
        <v>2275</v>
      </c>
      <c r="F62" s="2044"/>
      <c r="G62" s="2044"/>
      <c r="H62" s="2039" t="str">
        <f t="shared" si="4"/>
        <v>－</v>
      </c>
      <c r="I62" s="2040"/>
      <c r="J62" s="2041" t="str">
        <f t="shared" si="5"/>
        <v>－</v>
      </c>
      <c r="K62" s="2009"/>
      <c r="L62" s="2007"/>
      <c r="M62" s="2007"/>
      <c r="N62" s="2007"/>
      <c r="O62" s="2007"/>
      <c r="P62" s="2007"/>
      <c r="Z62" s="2009"/>
      <c r="AA62" s="2009"/>
      <c r="AB62" s="2009"/>
      <c r="AC62" s="2009"/>
      <c r="AD62" s="2009"/>
      <c r="AE62" s="2009"/>
      <c r="AF62" s="2009"/>
      <c r="AG62" s="2009"/>
      <c r="AH62" s="2009"/>
      <c r="AI62" s="2009"/>
    </row>
    <row r="63" spans="1:35" s="2010" customFormat="1" ht="24">
      <c r="A63" s="2049"/>
      <c r="B63" s="2049"/>
      <c r="C63" s="2046" t="s">
        <v>831</v>
      </c>
      <c r="D63" s="2049"/>
      <c r="E63" s="2047" t="s">
        <v>2276</v>
      </c>
      <c r="F63" s="2044"/>
      <c r="G63" s="2044"/>
      <c r="H63" s="2039" t="str">
        <f t="shared" si="4"/>
        <v>－</v>
      </c>
      <c r="I63" s="2040"/>
      <c r="J63" s="2041" t="str">
        <f t="shared" si="5"/>
        <v>－</v>
      </c>
      <c r="K63" s="2009"/>
      <c r="L63" s="2007"/>
      <c r="M63" s="2007"/>
      <c r="N63" s="2007"/>
      <c r="O63" s="2007"/>
      <c r="P63" s="2007"/>
      <c r="Z63" s="2009"/>
      <c r="AA63" s="2009"/>
      <c r="AB63" s="2009"/>
      <c r="AC63" s="2009"/>
      <c r="AD63" s="2009"/>
      <c r="AE63" s="2009"/>
      <c r="AF63" s="2009"/>
      <c r="AG63" s="2009"/>
      <c r="AH63" s="2009"/>
      <c r="AI63" s="2009"/>
    </row>
    <row r="64" spans="1:35" s="2010" customFormat="1">
      <c r="A64" s="2046"/>
      <c r="B64" s="2046"/>
      <c r="C64" s="2046"/>
      <c r="D64" s="2046"/>
      <c r="E64" s="2050"/>
      <c r="F64" s="2044"/>
      <c r="G64" s="2044"/>
      <c r="H64" s="2039" t="str">
        <f t="shared" si="4"/>
        <v>－</v>
      </c>
      <c r="I64" s="2040"/>
      <c r="J64" s="2041" t="str">
        <f t="shared" si="5"/>
        <v>－</v>
      </c>
      <c r="K64" s="2009"/>
      <c r="L64" s="2041"/>
      <c r="M64" s="2041"/>
      <c r="N64" s="2041"/>
      <c r="O64" s="2041"/>
      <c r="P64" s="2041"/>
      <c r="Z64" s="2009"/>
      <c r="AA64" s="2009"/>
      <c r="AB64" s="2009"/>
      <c r="AC64" s="2009"/>
      <c r="AD64" s="2009"/>
      <c r="AE64" s="2009"/>
      <c r="AF64" s="2009"/>
      <c r="AG64" s="2009"/>
      <c r="AH64" s="2009"/>
      <c r="AI64" s="2009"/>
    </row>
    <row r="65" spans="1:35" s="2010" customFormat="1">
      <c r="A65" s="2055"/>
      <c r="B65" s="2055"/>
      <c r="C65" s="2055"/>
      <c r="D65" s="2055"/>
      <c r="E65" s="2052"/>
      <c r="F65" s="2007"/>
      <c r="G65" s="2053"/>
      <c r="H65" s="2054"/>
      <c r="I65" s="2048"/>
      <c r="J65" s="2041"/>
      <c r="K65" s="2009"/>
      <c r="L65" s="2041"/>
      <c r="M65" s="2041"/>
      <c r="N65" s="2041"/>
      <c r="O65" s="2041"/>
      <c r="P65" s="2041"/>
      <c r="Z65" s="2009"/>
      <c r="AA65" s="2009"/>
      <c r="AB65" s="2009"/>
      <c r="AC65" s="2009"/>
      <c r="AD65" s="2009"/>
      <c r="AE65" s="2009"/>
      <c r="AF65" s="2009"/>
      <c r="AG65" s="2009"/>
      <c r="AH65" s="2009"/>
      <c r="AI65" s="2009"/>
    </row>
    <row r="66" spans="1:35" s="2010" customFormat="1" ht="14.25">
      <c r="A66" s="2028" t="s">
        <v>2084</v>
      </c>
      <c r="B66" s="2028"/>
      <c r="C66" s="2028"/>
      <c r="D66" s="2028"/>
      <c r="E66" s="2029"/>
      <c r="F66" s="2024" t="s">
        <v>35</v>
      </c>
      <c r="G66" s="2030">
        <f>SUM(H70:H79)</f>
        <v>0</v>
      </c>
      <c r="H66" s="2031" t="s">
        <v>1048</v>
      </c>
      <c r="I66" s="2032">
        <f>SUM(J70:J79)</f>
        <v>0</v>
      </c>
      <c r="J66" s="2008"/>
      <c r="K66" s="2009"/>
      <c r="L66" s="2008"/>
      <c r="M66" s="2008"/>
      <c r="N66" s="2008"/>
      <c r="O66" s="2008"/>
      <c r="P66" s="2008"/>
      <c r="Z66" s="2009"/>
      <c r="AA66" s="2009"/>
      <c r="AB66" s="2009"/>
      <c r="AC66" s="2009"/>
      <c r="AD66" s="2009"/>
      <c r="AE66" s="2009"/>
      <c r="AF66" s="2009"/>
      <c r="AG66" s="2009"/>
      <c r="AH66" s="2009"/>
      <c r="AI66" s="2009"/>
    </row>
    <row r="67" spans="1:35" s="2010" customFormat="1" ht="18.75">
      <c r="A67" s="2033"/>
      <c r="B67" s="2033"/>
      <c r="C67" s="2033"/>
      <c r="D67" s="2033"/>
      <c r="E67" s="2029"/>
      <c r="F67" s="2007"/>
      <c r="G67" s="2007"/>
      <c r="H67" s="2007"/>
      <c r="I67" s="2007"/>
      <c r="J67" s="2008"/>
      <c r="K67" s="2009"/>
      <c r="L67" s="2008"/>
      <c r="M67" s="2008"/>
      <c r="N67" s="2008"/>
      <c r="O67" s="2008"/>
      <c r="P67" s="2008"/>
      <c r="Z67" s="2009"/>
      <c r="AA67" s="2009"/>
      <c r="AB67" s="2009"/>
      <c r="AC67" s="2009"/>
      <c r="AD67" s="2009"/>
      <c r="AE67" s="2009"/>
      <c r="AF67" s="2009"/>
      <c r="AG67" s="2009"/>
      <c r="AH67" s="2009"/>
      <c r="AI67" s="2009"/>
    </row>
    <row r="68" spans="1:35" s="2010" customFormat="1">
      <c r="A68" s="4247" t="s">
        <v>2238</v>
      </c>
      <c r="B68" s="4239" t="s">
        <v>2239</v>
      </c>
      <c r="C68" s="4240"/>
      <c r="D68" s="4240"/>
      <c r="E68" s="4245" t="s">
        <v>2240</v>
      </c>
      <c r="F68" s="4243" t="s">
        <v>1115</v>
      </c>
      <c r="G68" s="4243" t="s">
        <v>1116</v>
      </c>
      <c r="H68" s="4243" t="s">
        <v>1117</v>
      </c>
      <c r="I68" s="4243" t="s">
        <v>1118</v>
      </c>
      <c r="J68" s="4251" t="s">
        <v>1119</v>
      </c>
      <c r="K68" s="2009"/>
      <c r="L68" s="2008"/>
      <c r="M68" s="2008"/>
      <c r="N68" s="2008"/>
      <c r="O68" s="2008"/>
      <c r="P68" s="2008"/>
      <c r="Z68" s="2009"/>
      <c r="AA68" s="2009"/>
      <c r="AB68" s="2009"/>
      <c r="AC68" s="2009"/>
      <c r="AD68" s="2009"/>
      <c r="AE68" s="2009"/>
      <c r="AF68" s="2009"/>
      <c r="AG68" s="2009"/>
      <c r="AH68" s="2009"/>
      <c r="AI68" s="2009"/>
    </row>
    <row r="69" spans="1:35" s="2010" customFormat="1" ht="60">
      <c r="A69" s="4248"/>
      <c r="B69" s="2034" t="s">
        <v>2247</v>
      </c>
      <c r="C69" s="2034" t="s">
        <v>2248</v>
      </c>
      <c r="D69" s="2034" t="s">
        <v>2249</v>
      </c>
      <c r="E69" s="4246"/>
      <c r="F69" s="4244"/>
      <c r="G69" s="4244"/>
      <c r="H69" s="4244"/>
      <c r="I69" s="4244"/>
      <c r="J69" s="4251"/>
      <c r="K69" s="2009"/>
      <c r="L69" s="2008"/>
      <c r="M69" s="2008"/>
      <c r="N69" s="2008"/>
      <c r="O69" s="2008"/>
      <c r="P69" s="2008"/>
      <c r="Z69" s="2009"/>
      <c r="AA69" s="2009"/>
      <c r="AB69" s="2009"/>
      <c r="AC69" s="2009"/>
      <c r="AD69" s="2009"/>
      <c r="AE69" s="2009"/>
      <c r="AF69" s="2009"/>
      <c r="AG69" s="2009"/>
      <c r="AH69" s="2009"/>
      <c r="AI69" s="2009"/>
    </row>
    <row r="70" spans="1:35" s="2010" customFormat="1" ht="24">
      <c r="A70" s="2046"/>
      <c r="B70" s="2046" t="s">
        <v>831</v>
      </c>
      <c r="C70" s="2046" t="s">
        <v>831</v>
      </c>
      <c r="D70" s="2046"/>
      <c r="E70" s="2047" t="s">
        <v>2277</v>
      </c>
      <c r="F70" s="2048"/>
      <c r="G70" s="2048"/>
      <c r="H70" s="2039" t="str">
        <f t="shared" ref="H70:H79" si="6">IF(A70=1,1*F70*G70,"－")</f>
        <v>－</v>
      </c>
      <c r="I70" s="2040"/>
      <c r="J70" s="2041" t="str">
        <f t="shared" ref="J70:J79" si="7">IF(A70=1,1*F70*2,"－")</f>
        <v>－</v>
      </c>
      <c r="K70" s="2009"/>
      <c r="L70" s="2007"/>
      <c r="M70" s="2007"/>
      <c r="N70" s="2007"/>
      <c r="O70" s="2007"/>
      <c r="P70" s="2007"/>
      <c r="Z70" s="2009"/>
      <c r="AA70" s="2009"/>
      <c r="AB70" s="2009"/>
      <c r="AC70" s="2009"/>
      <c r="AD70" s="2009"/>
      <c r="AE70" s="2009"/>
      <c r="AF70" s="2009"/>
      <c r="AG70" s="2009"/>
      <c r="AH70" s="2009"/>
      <c r="AI70" s="2009"/>
    </row>
    <row r="71" spans="1:35" s="2010" customFormat="1" ht="24">
      <c r="A71" s="2049"/>
      <c r="B71" s="2046" t="s">
        <v>831</v>
      </c>
      <c r="C71" s="2046" t="s">
        <v>831</v>
      </c>
      <c r="D71" s="2049"/>
      <c r="E71" s="2047" t="s">
        <v>2278</v>
      </c>
      <c r="F71" s="2044"/>
      <c r="G71" s="2044"/>
      <c r="H71" s="2039" t="str">
        <f t="shared" si="6"/>
        <v>－</v>
      </c>
      <c r="I71" s="2040"/>
      <c r="J71" s="2041" t="str">
        <f t="shared" si="7"/>
        <v>－</v>
      </c>
      <c r="K71" s="2009"/>
      <c r="L71" s="2007"/>
      <c r="M71" s="2007"/>
      <c r="N71" s="2007"/>
      <c r="O71" s="2007"/>
      <c r="P71" s="2007"/>
      <c r="Z71" s="2009"/>
      <c r="AA71" s="2009"/>
      <c r="AB71" s="2009"/>
      <c r="AC71" s="2009"/>
      <c r="AD71" s="2009"/>
      <c r="AE71" s="2009"/>
      <c r="AF71" s="2009"/>
      <c r="AG71" s="2009"/>
      <c r="AH71" s="2009"/>
      <c r="AI71" s="2009"/>
    </row>
    <row r="72" spans="1:35" s="2010" customFormat="1" ht="36">
      <c r="A72" s="2049"/>
      <c r="B72" s="2046" t="s">
        <v>831</v>
      </c>
      <c r="C72" s="2046" t="s">
        <v>831</v>
      </c>
      <c r="D72" s="2049"/>
      <c r="E72" s="2047" t="s">
        <v>2279</v>
      </c>
      <c r="F72" s="2044"/>
      <c r="G72" s="2044"/>
      <c r="H72" s="2039" t="str">
        <f t="shared" si="6"/>
        <v>－</v>
      </c>
      <c r="I72" s="2040"/>
      <c r="J72" s="2041" t="str">
        <f t="shared" si="7"/>
        <v>－</v>
      </c>
      <c r="K72" s="2009"/>
      <c r="L72" s="2007"/>
      <c r="M72" s="2007"/>
      <c r="N72" s="2007"/>
      <c r="O72" s="2007"/>
      <c r="P72" s="2007"/>
      <c r="Z72" s="2009"/>
      <c r="AA72" s="2009"/>
      <c r="AB72" s="2009"/>
      <c r="AC72" s="2009"/>
      <c r="AD72" s="2009"/>
      <c r="AE72" s="2009"/>
      <c r="AF72" s="2009"/>
      <c r="AG72" s="2009"/>
      <c r="AH72" s="2009"/>
      <c r="AI72" s="2009"/>
    </row>
    <row r="73" spans="1:35" s="2010" customFormat="1" ht="27">
      <c r="A73" s="2049"/>
      <c r="B73" s="2046" t="s">
        <v>831</v>
      </c>
      <c r="C73" s="2046" t="s">
        <v>831</v>
      </c>
      <c r="D73" s="2049"/>
      <c r="E73" s="2056" t="s">
        <v>2280</v>
      </c>
      <c r="F73" s="2044"/>
      <c r="G73" s="2044"/>
      <c r="H73" s="2039" t="str">
        <f t="shared" si="6"/>
        <v>－</v>
      </c>
      <c r="I73" s="2040"/>
      <c r="J73" s="2041" t="str">
        <f t="shared" si="7"/>
        <v>－</v>
      </c>
      <c r="K73" s="2009"/>
      <c r="L73" s="2007"/>
      <c r="M73" s="2007"/>
      <c r="N73" s="2007"/>
      <c r="O73" s="2007"/>
      <c r="P73" s="2007"/>
      <c r="Z73" s="2009"/>
      <c r="AA73" s="2009"/>
      <c r="AB73" s="2009"/>
      <c r="AC73" s="2009"/>
      <c r="AD73" s="2009"/>
      <c r="AE73" s="2009"/>
      <c r="AF73" s="2009"/>
      <c r="AG73" s="2009"/>
      <c r="AH73" s="2009"/>
      <c r="AI73" s="2009"/>
    </row>
    <row r="74" spans="1:35" s="2010" customFormat="1" ht="24">
      <c r="A74" s="2049"/>
      <c r="B74" s="2046" t="s">
        <v>831</v>
      </c>
      <c r="C74" s="2046" t="s">
        <v>831</v>
      </c>
      <c r="D74" s="2049"/>
      <c r="E74" s="2047" t="s">
        <v>2281</v>
      </c>
      <c r="F74" s="2044"/>
      <c r="G74" s="2044"/>
      <c r="H74" s="2039" t="str">
        <f t="shared" si="6"/>
        <v>－</v>
      </c>
      <c r="I74" s="2040"/>
      <c r="J74" s="2041" t="str">
        <f t="shared" si="7"/>
        <v>－</v>
      </c>
      <c r="K74" s="2009"/>
      <c r="L74" s="2007"/>
      <c r="M74" s="2007"/>
      <c r="N74" s="2007"/>
      <c r="O74" s="2007"/>
      <c r="P74" s="2007"/>
      <c r="Z74" s="2009"/>
      <c r="AA74" s="2009"/>
      <c r="AB74" s="2009"/>
      <c r="AC74" s="2009"/>
      <c r="AD74" s="2009"/>
      <c r="AE74" s="2009"/>
      <c r="AF74" s="2009"/>
      <c r="AG74" s="2009"/>
      <c r="AH74" s="2009"/>
      <c r="AI74" s="2009"/>
    </row>
    <row r="75" spans="1:35" s="2010" customFormat="1">
      <c r="A75" s="2049"/>
      <c r="B75" s="2046" t="s">
        <v>831</v>
      </c>
      <c r="C75" s="2046" t="s">
        <v>831</v>
      </c>
      <c r="D75" s="2049"/>
      <c r="E75" s="2047" t="s">
        <v>2282</v>
      </c>
      <c r="F75" s="2044"/>
      <c r="G75" s="2044"/>
      <c r="H75" s="2039" t="str">
        <f t="shared" si="6"/>
        <v>－</v>
      </c>
      <c r="I75" s="2040"/>
      <c r="J75" s="2041" t="str">
        <f t="shared" si="7"/>
        <v>－</v>
      </c>
      <c r="K75" s="2009"/>
      <c r="L75" s="2007"/>
      <c r="M75" s="2007"/>
      <c r="N75" s="2007"/>
      <c r="O75" s="2007"/>
      <c r="P75" s="2007"/>
      <c r="Z75" s="2009"/>
      <c r="AA75" s="2009"/>
      <c r="AB75" s="2009"/>
      <c r="AC75" s="2009"/>
      <c r="AD75" s="2009"/>
      <c r="AE75" s="2009"/>
      <c r="AF75" s="2009"/>
      <c r="AG75" s="2009"/>
      <c r="AH75" s="2009"/>
      <c r="AI75" s="2009"/>
    </row>
    <row r="76" spans="1:35" s="2010" customFormat="1">
      <c r="A76" s="2049"/>
      <c r="B76" s="2046" t="s">
        <v>831</v>
      </c>
      <c r="C76" s="2046" t="s">
        <v>831</v>
      </c>
      <c r="D76" s="2046" t="s">
        <v>831</v>
      </c>
      <c r="E76" s="2056" t="s">
        <v>2283</v>
      </c>
      <c r="F76" s="2044"/>
      <c r="G76" s="2044"/>
      <c r="H76" s="2039" t="str">
        <f t="shared" si="6"/>
        <v>－</v>
      </c>
      <c r="I76" s="2040"/>
      <c r="J76" s="2041" t="str">
        <f t="shared" si="7"/>
        <v>－</v>
      </c>
      <c r="K76" s="2009"/>
      <c r="L76" s="2007"/>
      <c r="M76" s="2007"/>
      <c r="N76" s="2007"/>
      <c r="O76" s="2007"/>
      <c r="P76" s="2007"/>
      <c r="Z76" s="2009"/>
      <c r="AA76" s="2009"/>
      <c r="AB76" s="2009"/>
      <c r="AC76" s="2009"/>
      <c r="AD76" s="2009"/>
      <c r="AE76" s="2009"/>
      <c r="AF76" s="2009"/>
      <c r="AG76" s="2009"/>
      <c r="AH76" s="2009"/>
      <c r="AI76" s="2009"/>
    </row>
    <row r="77" spans="1:35" s="2010" customFormat="1">
      <c r="A77" s="2049"/>
      <c r="B77" s="2046" t="s">
        <v>831</v>
      </c>
      <c r="C77" s="2046" t="s">
        <v>831</v>
      </c>
      <c r="D77" s="2046" t="s">
        <v>831</v>
      </c>
      <c r="E77" s="2047" t="s">
        <v>2284</v>
      </c>
      <c r="F77" s="2044"/>
      <c r="G77" s="2044"/>
      <c r="H77" s="2039" t="str">
        <f t="shared" si="6"/>
        <v>－</v>
      </c>
      <c r="I77" s="2040"/>
      <c r="J77" s="2041" t="str">
        <f t="shared" si="7"/>
        <v>－</v>
      </c>
      <c r="K77" s="2009"/>
      <c r="L77" s="2007"/>
      <c r="M77" s="2007"/>
      <c r="N77" s="2007"/>
      <c r="O77" s="2007"/>
      <c r="P77" s="2007"/>
      <c r="Z77" s="2009"/>
      <c r="AA77" s="2009"/>
      <c r="AB77" s="2009"/>
      <c r="AC77" s="2009"/>
      <c r="AD77" s="2009"/>
      <c r="AE77" s="2009"/>
      <c r="AF77" s="2009"/>
      <c r="AG77" s="2009"/>
      <c r="AH77" s="2009"/>
      <c r="AI77" s="2009"/>
    </row>
    <row r="78" spans="1:35" s="2010" customFormat="1" ht="27">
      <c r="A78" s="2049"/>
      <c r="B78" s="2046" t="s">
        <v>831</v>
      </c>
      <c r="C78" s="2046" t="s">
        <v>831</v>
      </c>
      <c r="D78" s="2046" t="s">
        <v>831</v>
      </c>
      <c r="E78" s="2056" t="s">
        <v>2285</v>
      </c>
      <c r="F78" s="2044"/>
      <c r="G78" s="2044"/>
      <c r="H78" s="2039" t="str">
        <f t="shared" si="6"/>
        <v>－</v>
      </c>
      <c r="I78" s="2040"/>
      <c r="J78" s="2041" t="str">
        <f t="shared" si="7"/>
        <v>－</v>
      </c>
      <c r="K78" s="2009"/>
      <c r="L78" s="2007"/>
      <c r="M78" s="2007"/>
      <c r="N78" s="2007"/>
      <c r="O78" s="2007"/>
      <c r="P78" s="2007"/>
      <c r="Z78" s="2009"/>
      <c r="AA78" s="2009"/>
      <c r="AB78" s="2009"/>
      <c r="AC78" s="2009"/>
      <c r="AD78" s="2009"/>
      <c r="AE78" s="2009"/>
      <c r="AF78" s="2009"/>
      <c r="AG78" s="2009"/>
      <c r="AH78" s="2009"/>
      <c r="AI78" s="2009"/>
    </row>
    <row r="79" spans="1:35" s="2010" customFormat="1" ht="13.15" customHeight="1">
      <c r="A79" s="2046"/>
      <c r="B79" s="2046"/>
      <c r="C79" s="2046"/>
      <c r="D79" s="2046"/>
      <c r="E79" s="2056"/>
      <c r="F79" s="2044"/>
      <c r="G79" s="2044"/>
      <c r="H79" s="2039" t="str">
        <f t="shared" si="6"/>
        <v>－</v>
      </c>
      <c r="I79" s="2040"/>
      <c r="J79" s="2041" t="str">
        <f t="shared" si="7"/>
        <v>－</v>
      </c>
      <c r="K79" s="2009"/>
      <c r="L79" s="2041"/>
      <c r="M79" s="2041"/>
      <c r="N79" s="2041"/>
      <c r="O79" s="2041"/>
      <c r="P79" s="2041"/>
      <c r="Z79" s="2009"/>
      <c r="AA79" s="2009"/>
      <c r="AB79" s="2009"/>
      <c r="AC79" s="2009"/>
      <c r="AD79" s="2009"/>
      <c r="AE79" s="2009"/>
      <c r="AF79" s="2009"/>
      <c r="AG79" s="2009"/>
      <c r="AH79" s="2009"/>
      <c r="AI79" s="2009"/>
    </row>
    <row r="80" spans="1:35" s="2010" customFormat="1" ht="13.15" customHeight="1">
      <c r="A80" s="2055"/>
      <c r="B80" s="2055"/>
      <c r="C80" s="2055"/>
      <c r="D80" s="2055"/>
      <c r="E80" s="2057"/>
      <c r="F80" s="2007"/>
      <c r="G80" s="2053"/>
      <c r="H80" s="2054"/>
      <c r="I80" s="2079"/>
      <c r="J80" s="2041"/>
      <c r="K80" s="2009"/>
      <c r="L80" s="2041"/>
      <c r="M80" s="2041"/>
      <c r="N80" s="2041"/>
      <c r="O80" s="2041"/>
      <c r="P80" s="2041"/>
      <c r="Z80" s="2009"/>
      <c r="AA80" s="2009"/>
      <c r="AB80" s="2009"/>
      <c r="AC80" s="2009"/>
      <c r="AD80" s="2009"/>
      <c r="AE80" s="2009"/>
      <c r="AF80" s="2009"/>
      <c r="AG80" s="2009"/>
      <c r="AH80" s="2009"/>
      <c r="AI80" s="2009"/>
    </row>
    <row r="81" spans="1:35" s="2010" customFormat="1" ht="14.25">
      <c r="A81" s="2028" t="s">
        <v>2286</v>
      </c>
      <c r="B81" s="2028"/>
      <c r="C81" s="2028"/>
      <c r="D81" s="2028"/>
      <c r="E81" s="2029"/>
      <c r="F81" s="2024" t="s">
        <v>2241</v>
      </c>
      <c r="G81" s="2030">
        <f>+G82+G110+G132</f>
        <v>0</v>
      </c>
      <c r="H81" s="2031" t="s">
        <v>1048</v>
      </c>
      <c r="I81" s="2032">
        <f>+I82+I110+I132</f>
        <v>0</v>
      </c>
      <c r="J81" s="2008"/>
      <c r="K81" s="2009"/>
      <c r="L81" s="2008"/>
      <c r="M81" s="2008"/>
      <c r="N81" s="2008"/>
      <c r="O81" s="2008"/>
      <c r="P81" s="2008"/>
      <c r="Z81" s="2009"/>
      <c r="AA81" s="2009"/>
      <c r="AB81" s="2009"/>
      <c r="AC81" s="2009"/>
      <c r="AD81" s="2009"/>
      <c r="AE81" s="2009"/>
      <c r="AF81" s="2009"/>
      <c r="AG81" s="2009"/>
      <c r="AH81" s="2009"/>
      <c r="AI81" s="2009"/>
    </row>
    <row r="82" spans="1:35" s="2010" customFormat="1" ht="14.25">
      <c r="A82" s="2028" t="s">
        <v>2097</v>
      </c>
      <c r="B82" s="2028"/>
      <c r="C82" s="2028"/>
      <c r="D82" s="2028"/>
      <c r="E82" s="2029"/>
      <c r="F82" s="2024" t="s">
        <v>35</v>
      </c>
      <c r="G82" s="2030">
        <f>SUM(H86:H108)</f>
        <v>0</v>
      </c>
      <c r="H82" s="2031" t="s">
        <v>1048</v>
      </c>
      <c r="I82" s="2032">
        <f>SUM(J86:J108)</f>
        <v>0</v>
      </c>
      <c r="J82" s="2008"/>
      <c r="K82" s="2009"/>
      <c r="L82" s="2008"/>
      <c r="M82" s="2008"/>
      <c r="N82" s="2008"/>
      <c r="O82" s="2008"/>
      <c r="P82" s="2008"/>
      <c r="Z82" s="2009"/>
      <c r="AA82" s="2009"/>
      <c r="AB82" s="2009"/>
      <c r="AC82" s="2009"/>
      <c r="AD82" s="2009"/>
      <c r="AE82" s="2009"/>
      <c r="AF82" s="2009"/>
      <c r="AG82" s="2009"/>
      <c r="AH82" s="2009"/>
      <c r="AI82" s="2009"/>
    </row>
    <row r="83" spans="1:35" s="2010" customFormat="1" ht="14.25">
      <c r="A83" s="2028" t="s">
        <v>1490</v>
      </c>
      <c r="B83" s="2028"/>
      <c r="C83" s="2028"/>
      <c r="D83" s="2028"/>
      <c r="E83" s="2029"/>
      <c r="F83" s="2024"/>
      <c r="G83" s="2058"/>
      <c r="H83" s="2059"/>
      <c r="I83" s="2058"/>
      <c r="J83" s="2008"/>
      <c r="K83" s="2009"/>
      <c r="L83" s="2008"/>
      <c r="M83" s="2008"/>
      <c r="N83" s="2008"/>
      <c r="O83" s="2008"/>
      <c r="P83" s="2008"/>
      <c r="Z83" s="2009"/>
      <c r="AA83" s="2009"/>
      <c r="AB83" s="2009"/>
      <c r="AC83" s="2009"/>
      <c r="AD83" s="2009"/>
      <c r="AE83" s="2009"/>
      <c r="AF83" s="2009"/>
      <c r="AG83" s="2009"/>
      <c r="AH83" s="2009"/>
      <c r="AI83" s="2009"/>
    </row>
    <row r="84" spans="1:35" s="2010" customFormat="1" ht="14.25">
      <c r="A84" s="2060"/>
      <c r="B84" s="4239" t="s">
        <v>2239</v>
      </c>
      <c r="C84" s="4240"/>
      <c r="D84" s="4240"/>
      <c r="E84" s="4241" t="s">
        <v>2240</v>
      </c>
      <c r="F84" s="4237" t="s">
        <v>1976</v>
      </c>
      <c r="G84" s="4243" t="s">
        <v>1977</v>
      </c>
      <c r="H84" s="4243" t="s">
        <v>1978</v>
      </c>
      <c r="I84" s="4237" t="s">
        <v>1977</v>
      </c>
      <c r="J84" s="2007"/>
      <c r="K84" s="2009"/>
      <c r="L84" s="2008"/>
      <c r="M84" s="2008"/>
      <c r="N84" s="2008"/>
      <c r="O84" s="2008"/>
      <c r="P84" s="2008"/>
      <c r="Z84" s="2009"/>
      <c r="AA84" s="2009"/>
      <c r="AB84" s="2009"/>
      <c r="AC84" s="2009"/>
      <c r="AD84" s="2009"/>
      <c r="AE84" s="2009"/>
      <c r="AF84" s="2009"/>
      <c r="AG84" s="2009"/>
      <c r="AH84" s="2009"/>
      <c r="AI84" s="2009"/>
    </row>
    <row r="85" spans="1:35" s="2010" customFormat="1" ht="60">
      <c r="A85" s="2060"/>
      <c r="B85" s="2034" t="s">
        <v>2247</v>
      </c>
      <c r="C85" s="2034" t="s">
        <v>2248</v>
      </c>
      <c r="D85" s="2034" t="s">
        <v>2249</v>
      </c>
      <c r="E85" s="4242"/>
      <c r="F85" s="4238"/>
      <c r="G85" s="4244"/>
      <c r="H85" s="4244"/>
      <c r="I85" s="4238"/>
      <c r="J85" s="2007"/>
      <c r="K85" s="2009"/>
      <c r="L85" s="2008"/>
      <c r="M85" s="2008"/>
      <c r="N85" s="2008"/>
      <c r="O85" s="2008"/>
      <c r="P85" s="2008"/>
      <c r="Z85" s="2009"/>
      <c r="AA85" s="2009"/>
      <c r="AB85" s="2009"/>
      <c r="AC85" s="2009"/>
      <c r="AD85" s="2009"/>
      <c r="AE85" s="2009"/>
      <c r="AF85" s="2009"/>
      <c r="AG85" s="2009"/>
      <c r="AH85" s="2009"/>
      <c r="AI85" s="2009"/>
    </row>
    <row r="86" spans="1:35" s="2010" customFormat="1" ht="14.25">
      <c r="A86" s="2060"/>
      <c r="B86" s="2046" t="s">
        <v>831</v>
      </c>
      <c r="C86" s="2046" t="s">
        <v>831</v>
      </c>
      <c r="D86" s="2046"/>
      <c r="E86" s="2037" t="s">
        <v>2287</v>
      </c>
      <c r="F86" s="2048"/>
      <c r="G86" s="2048"/>
      <c r="H86" s="2039" t="str">
        <f t="shared" ref="H86:H97" si="8">IF(A86=1,1*F86*G86,"－")</f>
        <v>－</v>
      </c>
      <c r="I86" s="2040"/>
      <c r="J86" s="2041" t="str">
        <f t="shared" ref="J86:J97" si="9">IF(A86=1,1*F86*2,"－")</f>
        <v>－</v>
      </c>
      <c r="K86" s="2009"/>
      <c r="L86" s="2007"/>
      <c r="M86" s="2007"/>
      <c r="N86" s="2007"/>
      <c r="O86" s="2007"/>
      <c r="P86" s="2007"/>
      <c r="Z86" s="2009"/>
      <c r="AA86" s="2009"/>
      <c r="AB86" s="2009"/>
      <c r="AC86" s="2009"/>
      <c r="AD86" s="2009"/>
      <c r="AE86" s="2009"/>
      <c r="AF86" s="2009"/>
      <c r="AG86" s="2009"/>
      <c r="AH86" s="2009"/>
      <c r="AI86" s="2009"/>
    </row>
    <row r="87" spans="1:35" s="2010" customFormat="1" ht="24">
      <c r="A87" s="2042"/>
      <c r="B87" s="2046" t="s">
        <v>831</v>
      </c>
      <c r="C87" s="2046" t="s">
        <v>831</v>
      </c>
      <c r="D87" s="2046"/>
      <c r="E87" s="2037" t="s">
        <v>2288</v>
      </c>
      <c r="F87" s="2044"/>
      <c r="G87" s="2044"/>
      <c r="H87" s="2039" t="str">
        <f t="shared" si="8"/>
        <v>－</v>
      </c>
      <c r="I87" s="2040"/>
      <c r="J87" s="2041" t="str">
        <f t="shared" si="9"/>
        <v>－</v>
      </c>
      <c r="K87" s="2009"/>
      <c r="L87" s="2041"/>
      <c r="M87" s="2041"/>
      <c r="N87" s="2041"/>
      <c r="O87" s="2041"/>
      <c r="P87" s="2041"/>
      <c r="Z87" s="2009"/>
      <c r="AA87" s="2009"/>
      <c r="AB87" s="2009"/>
      <c r="AC87" s="2009"/>
      <c r="AD87" s="2009"/>
      <c r="AE87" s="2009"/>
      <c r="AF87" s="2009"/>
      <c r="AG87" s="2009"/>
      <c r="AH87" s="2009"/>
      <c r="AI87" s="2009"/>
    </row>
    <row r="88" spans="1:35" s="2010" customFormat="1" ht="14.25">
      <c r="A88" s="2042"/>
      <c r="B88" s="2046" t="s">
        <v>831</v>
      </c>
      <c r="C88" s="2046" t="s">
        <v>831</v>
      </c>
      <c r="D88" s="2049"/>
      <c r="E88" s="2037" t="s">
        <v>2289</v>
      </c>
      <c r="F88" s="2044"/>
      <c r="G88" s="2044"/>
      <c r="H88" s="2039" t="str">
        <f t="shared" si="8"/>
        <v>－</v>
      </c>
      <c r="I88" s="2040"/>
      <c r="J88" s="2041" t="str">
        <f t="shared" si="9"/>
        <v>－</v>
      </c>
      <c r="K88" s="2009"/>
      <c r="L88" s="2041"/>
      <c r="M88" s="2041"/>
      <c r="N88" s="2041"/>
      <c r="O88" s="2041"/>
      <c r="P88" s="2041"/>
      <c r="Z88" s="2009"/>
      <c r="AA88" s="2009"/>
      <c r="AB88" s="2009"/>
      <c r="AC88" s="2009"/>
      <c r="AD88" s="2009"/>
      <c r="AE88" s="2009"/>
      <c r="AF88" s="2009"/>
      <c r="AG88" s="2009"/>
      <c r="AH88" s="2009"/>
      <c r="AI88" s="2009"/>
    </row>
    <row r="89" spans="1:35" s="2010" customFormat="1" ht="14.25">
      <c r="A89" s="2042"/>
      <c r="B89" s="2046" t="s">
        <v>831</v>
      </c>
      <c r="C89" s="2046" t="s">
        <v>831</v>
      </c>
      <c r="D89" s="2049"/>
      <c r="E89" s="2037" t="s">
        <v>2290</v>
      </c>
      <c r="F89" s="2044"/>
      <c r="G89" s="2044"/>
      <c r="H89" s="2039" t="str">
        <f t="shared" si="8"/>
        <v>－</v>
      </c>
      <c r="I89" s="2040"/>
      <c r="J89" s="2041" t="str">
        <f t="shared" si="9"/>
        <v>－</v>
      </c>
      <c r="K89" s="2009"/>
      <c r="L89" s="2041"/>
      <c r="M89" s="2041"/>
      <c r="N89" s="2041"/>
      <c r="O89" s="2041"/>
      <c r="P89" s="2041"/>
      <c r="Z89" s="2009"/>
      <c r="AA89" s="2009"/>
      <c r="AB89" s="2009"/>
      <c r="AC89" s="2009"/>
      <c r="AD89" s="2009"/>
      <c r="AE89" s="2009"/>
      <c r="AF89" s="2009"/>
      <c r="AG89" s="2009"/>
      <c r="AH89" s="2009"/>
      <c r="AI89" s="2009"/>
    </row>
    <row r="90" spans="1:35" s="2010" customFormat="1" ht="14.25">
      <c r="A90" s="2042"/>
      <c r="B90" s="2049"/>
      <c r="C90" s="2046" t="s">
        <v>831</v>
      </c>
      <c r="D90" s="2046" t="s">
        <v>831</v>
      </c>
      <c r="E90" s="2037" t="s">
        <v>2291</v>
      </c>
      <c r="F90" s="2044"/>
      <c r="G90" s="2044"/>
      <c r="H90" s="2039" t="str">
        <f t="shared" si="8"/>
        <v>－</v>
      </c>
      <c r="I90" s="2040"/>
      <c r="J90" s="2041" t="str">
        <f t="shared" si="9"/>
        <v>－</v>
      </c>
      <c r="K90" s="2009"/>
      <c r="L90" s="2041"/>
      <c r="M90" s="2041"/>
      <c r="N90" s="2041"/>
      <c r="O90" s="2041"/>
      <c r="P90" s="2041"/>
      <c r="Z90" s="2009"/>
      <c r="AA90" s="2009"/>
      <c r="AB90" s="2009"/>
      <c r="AC90" s="2009"/>
      <c r="AD90" s="2009"/>
      <c r="AE90" s="2009"/>
      <c r="AF90" s="2009"/>
      <c r="AG90" s="2009"/>
      <c r="AH90" s="2009"/>
      <c r="AI90" s="2009"/>
    </row>
    <row r="91" spans="1:35" s="2010" customFormat="1" ht="14.25">
      <c r="A91" s="2042"/>
      <c r="B91" s="2049"/>
      <c r="C91" s="2046" t="s">
        <v>831</v>
      </c>
      <c r="D91" s="2046"/>
      <c r="E91" s="2037" t="s">
        <v>2292</v>
      </c>
      <c r="F91" s="2044"/>
      <c r="G91" s="2044"/>
      <c r="H91" s="2039" t="str">
        <f t="shared" si="8"/>
        <v>－</v>
      </c>
      <c r="I91" s="2040"/>
      <c r="J91" s="2041" t="str">
        <f t="shared" si="9"/>
        <v>－</v>
      </c>
      <c r="K91" s="2009"/>
      <c r="L91" s="2041"/>
      <c r="M91" s="2041"/>
      <c r="N91" s="2041"/>
      <c r="O91" s="2041"/>
      <c r="P91" s="2041"/>
      <c r="Z91" s="2009"/>
      <c r="AA91" s="2009"/>
      <c r="AB91" s="2009"/>
      <c r="AC91" s="2009"/>
      <c r="AD91" s="2009"/>
      <c r="AE91" s="2009"/>
      <c r="AF91" s="2009"/>
      <c r="AG91" s="2009"/>
      <c r="AH91" s="2009"/>
      <c r="AI91" s="2009"/>
    </row>
    <row r="92" spans="1:35" s="2010" customFormat="1" ht="14.25">
      <c r="A92" s="2042"/>
      <c r="B92" s="2046"/>
      <c r="C92" s="2046" t="s">
        <v>831</v>
      </c>
      <c r="D92" s="2046" t="s">
        <v>831</v>
      </c>
      <c r="E92" s="2037" t="s">
        <v>2293</v>
      </c>
      <c r="F92" s="2044"/>
      <c r="G92" s="2044"/>
      <c r="H92" s="2039" t="str">
        <f t="shared" si="8"/>
        <v>－</v>
      </c>
      <c r="I92" s="2040"/>
      <c r="J92" s="2041" t="str">
        <f t="shared" si="9"/>
        <v>－</v>
      </c>
      <c r="K92" s="2009"/>
      <c r="L92" s="2041"/>
      <c r="M92" s="2041"/>
      <c r="N92" s="2041"/>
      <c r="O92" s="2041"/>
      <c r="P92" s="2041"/>
      <c r="Z92" s="2009"/>
      <c r="AA92" s="2009"/>
      <c r="AB92" s="2009"/>
      <c r="AC92" s="2009"/>
      <c r="AD92" s="2009"/>
      <c r="AE92" s="2009"/>
      <c r="AF92" s="2009"/>
      <c r="AG92" s="2009"/>
      <c r="AH92" s="2009"/>
      <c r="AI92" s="2009"/>
    </row>
    <row r="93" spans="1:35" s="2010" customFormat="1" ht="24">
      <c r="A93" s="2042"/>
      <c r="B93" s="2046" t="s">
        <v>831</v>
      </c>
      <c r="C93" s="2046" t="s">
        <v>831</v>
      </c>
      <c r="D93" s="2046" t="s">
        <v>831</v>
      </c>
      <c r="E93" s="2037" t="s">
        <v>2294</v>
      </c>
      <c r="F93" s="2044"/>
      <c r="G93" s="2044"/>
      <c r="H93" s="2039" t="str">
        <f t="shared" si="8"/>
        <v>－</v>
      </c>
      <c r="I93" s="2040"/>
      <c r="J93" s="2041" t="str">
        <f t="shared" si="9"/>
        <v>－</v>
      </c>
      <c r="K93" s="2009"/>
      <c r="L93" s="2041"/>
      <c r="M93" s="2041"/>
      <c r="N93" s="2041"/>
      <c r="O93" s="2041"/>
      <c r="P93" s="2041"/>
      <c r="Z93" s="2009"/>
      <c r="AA93" s="2009"/>
      <c r="AB93" s="2009"/>
      <c r="AC93" s="2009"/>
      <c r="AD93" s="2009"/>
      <c r="AE93" s="2009"/>
      <c r="AF93" s="2009"/>
      <c r="AG93" s="2009"/>
      <c r="AH93" s="2009"/>
      <c r="AI93" s="2009"/>
    </row>
    <row r="94" spans="1:35" s="2010" customFormat="1" ht="14.25">
      <c r="A94" s="2042"/>
      <c r="B94" s="2046" t="s">
        <v>831</v>
      </c>
      <c r="C94" s="2046" t="s">
        <v>831</v>
      </c>
      <c r="D94" s="2049"/>
      <c r="E94" s="2037" t="s">
        <v>2295</v>
      </c>
      <c r="F94" s="2044"/>
      <c r="G94" s="2044"/>
      <c r="H94" s="2039" t="str">
        <f t="shared" si="8"/>
        <v>－</v>
      </c>
      <c r="I94" s="2040"/>
      <c r="J94" s="2041" t="str">
        <f t="shared" si="9"/>
        <v>－</v>
      </c>
      <c r="K94" s="2009"/>
      <c r="L94" s="2041"/>
      <c r="M94" s="2041"/>
      <c r="N94" s="2041"/>
      <c r="O94" s="2041"/>
      <c r="P94" s="2041"/>
      <c r="Z94" s="2009"/>
      <c r="AA94" s="2009"/>
      <c r="AB94" s="2009"/>
      <c r="AC94" s="2009"/>
      <c r="AD94" s="2009"/>
      <c r="AE94" s="2009"/>
      <c r="AF94" s="2009"/>
      <c r="AG94" s="2009"/>
      <c r="AH94" s="2009"/>
      <c r="AI94" s="2009"/>
    </row>
    <row r="95" spans="1:35" s="2010" customFormat="1" ht="14.25">
      <c r="A95" s="2042"/>
      <c r="B95" s="2046" t="s">
        <v>831</v>
      </c>
      <c r="C95" s="2046" t="s">
        <v>831</v>
      </c>
      <c r="D95" s="2049"/>
      <c r="E95" s="2037" t="s">
        <v>2296</v>
      </c>
      <c r="F95" s="2044"/>
      <c r="G95" s="2044"/>
      <c r="H95" s="2039" t="str">
        <f t="shared" si="8"/>
        <v>－</v>
      </c>
      <c r="I95" s="2040"/>
      <c r="J95" s="2041" t="str">
        <f t="shared" si="9"/>
        <v>－</v>
      </c>
      <c r="K95" s="2009"/>
      <c r="L95" s="2041"/>
      <c r="M95" s="2041"/>
      <c r="N95" s="2041"/>
      <c r="O95" s="2041"/>
      <c r="P95" s="2041"/>
      <c r="Z95" s="2009"/>
      <c r="AA95" s="2009"/>
      <c r="AB95" s="2009"/>
      <c r="AC95" s="2009"/>
      <c r="AD95" s="2009"/>
      <c r="AE95" s="2009"/>
      <c r="AF95" s="2009"/>
      <c r="AG95" s="2009"/>
      <c r="AH95" s="2009"/>
      <c r="AI95" s="2009"/>
    </row>
    <row r="96" spans="1:35" s="2010" customFormat="1" ht="14.25">
      <c r="A96" s="2042"/>
      <c r="B96" s="2046" t="s">
        <v>831</v>
      </c>
      <c r="C96" s="2046" t="s">
        <v>831</v>
      </c>
      <c r="D96" s="2049"/>
      <c r="E96" s="2037" t="s">
        <v>2297</v>
      </c>
      <c r="F96" s="2044"/>
      <c r="G96" s="2044"/>
      <c r="H96" s="2039" t="str">
        <f t="shared" si="8"/>
        <v>－</v>
      </c>
      <c r="I96" s="2040"/>
      <c r="J96" s="2041" t="str">
        <f t="shared" si="9"/>
        <v>－</v>
      </c>
      <c r="K96" s="2009"/>
      <c r="L96" s="2041"/>
      <c r="M96" s="2041"/>
      <c r="N96" s="2041"/>
      <c r="O96" s="2041"/>
      <c r="P96" s="2041"/>
      <c r="Z96" s="2009"/>
      <c r="AA96" s="2009"/>
      <c r="AB96" s="2009"/>
      <c r="AC96" s="2009"/>
      <c r="AD96" s="2009"/>
      <c r="AE96" s="2009"/>
      <c r="AF96" s="2009"/>
      <c r="AG96" s="2009"/>
      <c r="AH96" s="2009"/>
      <c r="AI96" s="2009"/>
    </row>
    <row r="97" spans="1:35" s="2010" customFormat="1" ht="14.25">
      <c r="A97" s="2042"/>
      <c r="B97" s="2061"/>
      <c r="C97" s="2061"/>
      <c r="D97" s="2061"/>
      <c r="E97" s="2037"/>
      <c r="F97" s="2044"/>
      <c r="G97" s="2044"/>
      <c r="H97" s="2039" t="str">
        <f t="shared" si="8"/>
        <v>－</v>
      </c>
      <c r="I97" s="2040"/>
      <c r="J97" s="2041" t="str">
        <f t="shared" si="9"/>
        <v>－</v>
      </c>
      <c r="K97" s="2009"/>
      <c r="L97" s="2041"/>
      <c r="M97" s="2041"/>
      <c r="N97" s="2041"/>
      <c r="O97" s="2041"/>
      <c r="P97" s="2041"/>
      <c r="Z97" s="2009"/>
      <c r="AA97" s="2009"/>
      <c r="AB97" s="2009"/>
      <c r="AC97" s="2009"/>
      <c r="AD97" s="2009"/>
      <c r="AE97" s="2009"/>
      <c r="AF97" s="2009"/>
      <c r="AG97" s="2009"/>
      <c r="AH97" s="2009"/>
      <c r="AI97" s="2009"/>
    </row>
    <row r="98" spans="1:35" s="2010" customFormat="1">
      <c r="A98" s="2045"/>
      <c r="B98" s="2045"/>
      <c r="C98" s="2045"/>
      <c r="D98" s="2045"/>
      <c r="E98" s="2029"/>
      <c r="F98" s="2007"/>
      <c r="G98" s="2007"/>
      <c r="H98" s="2007"/>
      <c r="I98" s="2007"/>
      <c r="J98" s="2008"/>
      <c r="K98" s="2009"/>
      <c r="L98" s="2041"/>
      <c r="M98" s="2041"/>
      <c r="N98" s="2041"/>
      <c r="O98" s="2041"/>
      <c r="P98" s="2041"/>
      <c r="Z98" s="2009"/>
      <c r="AA98" s="2009"/>
      <c r="AB98" s="2009"/>
      <c r="AC98" s="2009"/>
      <c r="AD98" s="2009"/>
      <c r="AE98" s="2009"/>
      <c r="AF98" s="2009"/>
      <c r="AG98" s="2009"/>
      <c r="AH98" s="2009"/>
      <c r="AI98" s="2009"/>
    </row>
    <row r="99" spans="1:35" s="2010" customFormat="1" ht="14.25">
      <c r="A99" s="2028" t="s">
        <v>1491</v>
      </c>
      <c r="B99" s="2028"/>
      <c r="C99" s="2028"/>
      <c r="D99" s="2028"/>
      <c r="E99" s="2029"/>
      <c r="F99" s="2024"/>
      <c r="G99" s="2062"/>
      <c r="H99" s="2063"/>
      <c r="I99" s="2062"/>
      <c r="J99" s="2008"/>
      <c r="K99" s="2009"/>
      <c r="L99" s="2008"/>
      <c r="M99" s="2008"/>
      <c r="N99" s="2008"/>
      <c r="O99" s="2008"/>
      <c r="P99" s="2008"/>
      <c r="Z99" s="2009"/>
      <c r="AA99" s="2009"/>
      <c r="AB99" s="2009"/>
      <c r="AC99" s="2009"/>
      <c r="AD99" s="2009"/>
      <c r="AE99" s="2009"/>
      <c r="AF99" s="2009"/>
      <c r="AG99" s="2009"/>
      <c r="AH99" s="2009"/>
      <c r="AI99" s="2009"/>
    </row>
    <row r="100" spans="1:35" s="2010" customFormat="1" ht="14.25">
      <c r="A100" s="2060"/>
      <c r="B100" s="4239" t="s">
        <v>2239</v>
      </c>
      <c r="C100" s="4240"/>
      <c r="D100" s="4240"/>
      <c r="E100" s="4241" t="s">
        <v>2240</v>
      </c>
      <c r="F100" s="4237" t="s">
        <v>1976</v>
      </c>
      <c r="G100" s="4243" t="s">
        <v>1977</v>
      </c>
      <c r="H100" s="4243" t="s">
        <v>1978</v>
      </c>
      <c r="I100" s="4237" t="s">
        <v>1977</v>
      </c>
      <c r="J100" s="2007"/>
      <c r="K100" s="2009"/>
      <c r="L100" s="2008"/>
      <c r="M100" s="2008"/>
      <c r="N100" s="2008"/>
      <c r="O100" s="2008"/>
      <c r="P100" s="2008"/>
      <c r="Z100" s="2009"/>
      <c r="AA100" s="2009"/>
      <c r="AB100" s="2009"/>
      <c r="AC100" s="2009"/>
      <c r="AD100" s="2009"/>
      <c r="AE100" s="2009"/>
      <c r="AF100" s="2009"/>
      <c r="AG100" s="2009"/>
      <c r="AH100" s="2009"/>
      <c r="AI100" s="2009"/>
    </row>
    <row r="101" spans="1:35" s="2010" customFormat="1" ht="60">
      <c r="A101" s="2060"/>
      <c r="B101" s="2034" t="s">
        <v>2247</v>
      </c>
      <c r="C101" s="2034" t="s">
        <v>2248</v>
      </c>
      <c r="D101" s="2034" t="s">
        <v>2249</v>
      </c>
      <c r="E101" s="4242"/>
      <c r="F101" s="4238"/>
      <c r="G101" s="4244"/>
      <c r="H101" s="4244"/>
      <c r="I101" s="4238"/>
      <c r="J101" s="2007"/>
      <c r="K101" s="2009"/>
      <c r="L101" s="2008"/>
      <c r="M101" s="2008"/>
      <c r="N101" s="2008"/>
      <c r="O101" s="2008"/>
      <c r="P101" s="2008"/>
      <c r="Z101" s="2009"/>
      <c r="AA101" s="2009"/>
      <c r="AB101" s="2009"/>
      <c r="AC101" s="2009"/>
      <c r="AD101" s="2009"/>
      <c r="AE101" s="2009"/>
      <c r="AF101" s="2009"/>
      <c r="AG101" s="2009"/>
      <c r="AH101" s="2009"/>
      <c r="AI101" s="2009"/>
    </row>
    <row r="102" spans="1:35" s="2010" customFormat="1" ht="14.25">
      <c r="A102" s="2060"/>
      <c r="B102" s="2046"/>
      <c r="C102" s="2046" t="s">
        <v>831</v>
      </c>
      <c r="D102" s="2046"/>
      <c r="E102" s="2037" t="s">
        <v>2298</v>
      </c>
      <c r="F102" s="2048"/>
      <c r="G102" s="2048"/>
      <c r="H102" s="2039" t="str">
        <f>IF(A102=1,1*F102*G102,"－")</f>
        <v>－</v>
      </c>
      <c r="I102" s="2040"/>
      <c r="J102" s="2041" t="str">
        <f>IF(A102=1,1*F102*2,"－")</f>
        <v>－</v>
      </c>
      <c r="K102" s="2009"/>
      <c r="L102" s="2007"/>
      <c r="M102" s="2007"/>
      <c r="N102" s="2007"/>
      <c r="O102" s="2007"/>
      <c r="P102" s="2007"/>
      <c r="Z102" s="2009"/>
      <c r="AA102" s="2009"/>
      <c r="AB102" s="2009"/>
      <c r="AC102" s="2009"/>
      <c r="AD102" s="2009"/>
      <c r="AE102" s="2009"/>
      <c r="AF102" s="2009"/>
      <c r="AG102" s="2009"/>
      <c r="AH102" s="2009"/>
      <c r="AI102" s="2009"/>
    </row>
    <row r="103" spans="1:35" s="2010" customFormat="1" ht="14.25">
      <c r="A103" s="2042"/>
      <c r="B103" s="2046"/>
      <c r="C103" s="2046" t="s">
        <v>831</v>
      </c>
      <c r="D103" s="2046" t="s">
        <v>831</v>
      </c>
      <c r="E103" s="2037" t="s">
        <v>2299</v>
      </c>
      <c r="F103" s="2044"/>
      <c r="G103" s="2044"/>
      <c r="H103" s="2039" t="str">
        <f>IF(A103=1,1*F103*G103,"－")</f>
        <v>－</v>
      </c>
      <c r="I103" s="2040"/>
      <c r="J103" s="2041" t="str">
        <f>IF(A103=1,1*F103*2,"－")</f>
        <v>－</v>
      </c>
      <c r="K103" s="2009"/>
      <c r="L103" s="2041"/>
      <c r="M103" s="2041"/>
      <c r="N103" s="2041"/>
      <c r="O103" s="2041"/>
      <c r="P103" s="2041"/>
      <c r="Z103" s="2009"/>
      <c r="AA103" s="2009"/>
      <c r="AB103" s="2009"/>
      <c r="AC103" s="2009"/>
      <c r="AD103" s="2009"/>
      <c r="AE103" s="2009"/>
      <c r="AF103" s="2009"/>
      <c r="AG103" s="2009"/>
      <c r="AH103" s="2009"/>
      <c r="AI103" s="2009"/>
    </row>
    <row r="104" spans="1:35" s="2010" customFormat="1" ht="14.25">
      <c r="A104" s="2042"/>
      <c r="B104" s="2046"/>
      <c r="C104" s="2046" t="s">
        <v>831</v>
      </c>
      <c r="D104" s="2046" t="s">
        <v>831</v>
      </c>
      <c r="E104" s="2037" t="s">
        <v>2300</v>
      </c>
      <c r="F104" s="2044"/>
      <c r="G104" s="2044"/>
      <c r="H104" s="2039" t="str">
        <f>IF(A104=1,1*F104*G104,"－")</f>
        <v>－</v>
      </c>
      <c r="I104" s="2040"/>
      <c r="J104" s="2041" t="str">
        <f>IF(A104=1,1*F104*2,"－")</f>
        <v>－</v>
      </c>
      <c r="K104" s="2009"/>
      <c r="L104" s="2041"/>
      <c r="M104" s="2041"/>
      <c r="N104" s="2041"/>
      <c r="O104" s="2041"/>
      <c r="P104" s="2041"/>
      <c r="Z104" s="2009"/>
      <c r="AA104" s="2009"/>
      <c r="AB104" s="2009"/>
      <c r="AC104" s="2009"/>
      <c r="AD104" s="2009"/>
      <c r="AE104" s="2009"/>
      <c r="AF104" s="2009"/>
      <c r="AG104" s="2009"/>
      <c r="AH104" s="2009"/>
      <c r="AI104" s="2009"/>
    </row>
    <row r="105" spans="1:35" s="2010" customFormat="1" ht="14.25">
      <c r="A105" s="2042"/>
      <c r="B105" s="2046"/>
      <c r="C105" s="2046"/>
      <c r="D105" s="2046" t="s">
        <v>831</v>
      </c>
      <c r="E105" s="2037" t="s">
        <v>2301</v>
      </c>
      <c r="F105" s="2044"/>
      <c r="G105" s="2044"/>
      <c r="H105" s="2039" t="str">
        <f>IF(A105=1,1*F105*G105,"－")</f>
        <v>－</v>
      </c>
      <c r="I105" s="2040"/>
      <c r="J105" s="2041" t="str">
        <f>IF(A105=1,1*F105*2,"－")</f>
        <v>－</v>
      </c>
      <c r="K105" s="2009"/>
      <c r="L105" s="2041"/>
      <c r="M105" s="2041"/>
      <c r="N105" s="2041"/>
      <c r="O105" s="2041"/>
      <c r="P105" s="2041"/>
      <c r="Z105" s="2009"/>
      <c r="AA105" s="2009"/>
      <c r="AB105" s="2009"/>
      <c r="AC105" s="2009"/>
      <c r="AD105" s="2009"/>
      <c r="AE105" s="2009"/>
      <c r="AF105" s="2009"/>
      <c r="AG105" s="2009"/>
      <c r="AH105" s="2009"/>
      <c r="AI105" s="2009"/>
    </row>
    <row r="106" spans="1:35" s="2010" customFormat="1" ht="14.25">
      <c r="A106" s="2042"/>
      <c r="B106" s="2046" t="s">
        <v>831</v>
      </c>
      <c r="C106" s="2046"/>
      <c r="D106" s="2046" t="s">
        <v>831</v>
      </c>
      <c r="E106" s="2037" t="s">
        <v>2302</v>
      </c>
      <c r="F106" s="2044"/>
      <c r="G106" s="2044"/>
      <c r="H106" s="2039"/>
      <c r="I106" s="2040"/>
      <c r="J106" s="2041"/>
      <c r="K106" s="2009"/>
      <c r="L106" s="2041"/>
      <c r="M106" s="2041"/>
      <c r="N106" s="2041"/>
      <c r="O106" s="2041"/>
      <c r="P106" s="2041"/>
      <c r="Z106" s="2009"/>
      <c r="AA106" s="2009"/>
      <c r="AB106" s="2009"/>
      <c r="AC106" s="2009"/>
      <c r="AD106" s="2009"/>
      <c r="AE106" s="2009"/>
      <c r="AF106" s="2009"/>
      <c r="AG106" s="2009"/>
      <c r="AH106" s="2009"/>
      <c r="AI106" s="2009"/>
    </row>
    <row r="107" spans="1:35" s="2010" customFormat="1" ht="14.25">
      <c r="A107" s="2042"/>
      <c r="B107" s="2061"/>
      <c r="C107" s="2061"/>
      <c r="D107" s="2061"/>
      <c r="E107" s="2037"/>
      <c r="F107" s="2044"/>
      <c r="G107" s="2044"/>
      <c r="H107" s="2039" t="str">
        <f>IF(A107=1,1*F107*G107,"－")</f>
        <v>－</v>
      </c>
      <c r="I107" s="2040"/>
      <c r="J107" s="2041" t="str">
        <f>IF(A107=1,1*F107*2,"－")</f>
        <v>－</v>
      </c>
      <c r="K107" s="2009"/>
      <c r="L107" s="2041"/>
      <c r="M107" s="2041"/>
      <c r="N107" s="2041"/>
      <c r="O107" s="2041"/>
      <c r="P107" s="2041"/>
      <c r="Z107" s="2009"/>
      <c r="AA107" s="2009"/>
      <c r="AB107" s="2009"/>
      <c r="AC107" s="2009"/>
      <c r="AD107" s="2009"/>
      <c r="AE107" s="2009"/>
      <c r="AF107" s="2009"/>
      <c r="AG107" s="2009"/>
      <c r="AH107" s="2009"/>
      <c r="AI107" s="2009"/>
    </row>
    <row r="108" spans="1:35" s="2010" customFormat="1">
      <c r="A108" s="2045"/>
      <c r="B108" s="2045"/>
      <c r="C108" s="2045"/>
      <c r="D108" s="2045"/>
      <c r="E108" s="2029"/>
      <c r="F108" s="2007"/>
      <c r="G108" s="2007"/>
      <c r="H108" s="2007"/>
      <c r="I108" s="2007"/>
      <c r="J108" s="2008"/>
      <c r="K108" s="2009"/>
      <c r="L108" s="2041"/>
      <c r="M108" s="2041"/>
      <c r="N108" s="2041"/>
      <c r="O108" s="2041"/>
      <c r="P108" s="2041"/>
      <c r="Z108" s="2009"/>
      <c r="AA108" s="2009"/>
      <c r="AB108" s="2009"/>
      <c r="AC108" s="2009"/>
      <c r="AD108" s="2009"/>
      <c r="AE108" s="2009"/>
      <c r="AF108" s="2009"/>
      <c r="AG108" s="2009"/>
      <c r="AH108" s="2009"/>
      <c r="AI108" s="2009"/>
    </row>
    <row r="109" spans="1:35" s="2010" customFormat="1" ht="14.25">
      <c r="A109" s="2051"/>
      <c r="B109" s="2051"/>
      <c r="C109" s="2051"/>
      <c r="D109" s="2051"/>
      <c r="E109" s="2022"/>
      <c r="F109" s="2022"/>
      <c r="G109" s="2022"/>
      <c r="H109" s="2022"/>
      <c r="I109" s="2022"/>
      <c r="J109" s="2041"/>
      <c r="K109" s="2009"/>
      <c r="L109" s="2041"/>
      <c r="M109" s="2041"/>
      <c r="N109" s="2041"/>
      <c r="O109" s="2041"/>
      <c r="P109" s="2041"/>
      <c r="Z109" s="2009"/>
      <c r="AA109" s="2009"/>
      <c r="AB109" s="2009"/>
      <c r="AC109" s="2009"/>
      <c r="AD109" s="2009"/>
      <c r="AE109" s="2009"/>
      <c r="AF109" s="2009"/>
      <c r="AG109" s="2009"/>
      <c r="AH109" s="2009"/>
      <c r="AI109" s="2009"/>
    </row>
    <row r="110" spans="1:35" s="2010" customFormat="1" ht="14.25">
      <c r="A110" s="2028" t="s">
        <v>2303</v>
      </c>
      <c r="B110" s="2028"/>
      <c r="C110" s="2028"/>
      <c r="D110" s="2028"/>
      <c r="E110" s="2029"/>
      <c r="F110" s="2024" t="s">
        <v>35</v>
      </c>
      <c r="G110" s="2030">
        <f>SUM(H114:H130)</f>
        <v>0</v>
      </c>
      <c r="H110" s="2031" t="s">
        <v>1048</v>
      </c>
      <c r="I110" s="2032">
        <f>SUM(J114:J130)</f>
        <v>0</v>
      </c>
      <c r="J110" s="2008"/>
      <c r="K110" s="2009"/>
      <c r="L110" s="2008"/>
      <c r="M110" s="2008"/>
      <c r="N110" s="2008"/>
      <c r="O110" s="2008"/>
      <c r="P110" s="2008"/>
      <c r="Z110" s="2009"/>
      <c r="AA110" s="2009"/>
      <c r="AB110" s="2009"/>
      <c r="AC110" s="2009"/>
      <c r="AD110" s="2009"/>
      <c r="AE110" s="2009"/>
      <c r="AF110" s="2009"/>
      <c r="AG110" s="2009"/>
      <c r="AH110" s="2009"/>
      <c r="AI110" s="2009"/>
    </row>
    <row r="111" spans="1:35" s="2010" customFormat="1" ht="14.25">
      <c r="A111" s="2028" t="s">
        <v>2304</v>
      </c>
      <c r="B111" s="2028"/>
      <c r="C111" s="2028"/>
      <c r="D111" s="2028"/>
      <c r="E111" s="2029"/>
      <c r="F111" s="2024"/>
      <c r="G111" s="2058"/>
      <c r="H111" s="2059"/>
      <c r="I111" s="2058"/>
      <c r="J111" s="2008"/>
      <c r="K111" s="2009"/>
      <c r="L111" s="2008"/>
      <c r="M111" s="2008"/>
      <c r="N111" s="2008"/>
      <c r="O111" s="2008"/>
      <c r="P111" s="2008"/>
      <c r="Z111" s="2009"/>
      <c r="AA111" s="2009"/>
      <c r="AB111" s="2009"/>
      <c r="AC111" s="2009"/>
      <c r="AD111" s="2009"/>
      <c r="AE111" s="2009"/>
      <c r="AF111" s="2009"/>
      <c r="AG111" s="2009"/>
      <c r="AH111" s="2009"/>
      <c r="AI111" s="2009"/>
    </row>
    <row r="112" spans="1:35" s="2010" customFormat="1" ht="14.25">
      <c r="A112" s="2060"/>
      <c r="B112" s="4239" t="s">
        <v>2239</v>
      </c>
      <c r="C112" s="4240"/>
      <c r="D112" s="4240"/>
      <c r="E112" s="4241" t="s">
        <v>2240</v>
      </c>
      <c r="F112" s="4237" t="s">
        <v>1976</v>
      </c>
      <c r="G112" s="4243" t="s">
        <v>1977</v>
      </c>
      <c r="H112" s="4243" t="s">
        <v>1978</v>
      </c>
      <c r="I112" s="4237" t="s">
        <v>1977</v>
      </c>
      <c r="J112" s="2007"/>
      <c r="K112" s="2009"/>
      <c r="L112" s="2008"/>
      <c r="M112" s="2008"/>
      <c r="N112" s="2008"/>
      <c r="O112" s="2008"/>
      <c r="P112" s="2008"/>
      <c r="Z112" s="2009"/>
      <c r="AA112" s="2009"/>
      <c r="AB112" s="2009"/>
      <c r="AC112" s="2009"/>
      <c r="AD112" s="2009"/>
      <c r="AE112" s="2009"/>
      <c r="AF112" s="2009"/>
      <c r="AG112" s="2009"/>
      <c r="AH112" s="2009"/>
      <c r="AI112" s="2009"/>
    </row>
    <row r="113" spans="1:35" s="2010" customFormat="1" ht="60">
      <c r="A113" s="2060"/>
      <c r="B113" s="2034" t="s">
        <v>2247</v>
      </c>
      <c r="C113" s="2034" t="s">
        <v>2248</v>
      </c>
      <c r="D113" s="2034" t="s">
        <v>2249</v>
      </c>
      <c r="E113" s="4242"/>
      <c r="F113" s="4238"/>
      <c r="G113" s="4244"/>
      <c r="H113" s="4244"/>
      <c r="I113" s="4238"/>
      <c r="J113" s="2007"/>
      <c r="K113" s="2009"/>
      <c r="L113" s="2008"/>
      <c r="M113" s="2008"/>
      <c r="N113" s="2008"/>
      <c r="O113" s="2008"/>
      <c r="P113" s="2008"/>
      <c r="Z113" s="2009"/>
      <c r="AA113" s="2009"/>
      <c r="AB113" s="2009"/>
      <c r="AC113" s="2009"/>
      <c r="AD113" s="2009"/>
      <c r="AE113" s="2009"/>
      <c r="AF113" s="2009"/>
      <c r="AG113" s="2009"/>
      <c r="AH113" s="2009"/>
      <c r="AI113" s="2009"/>
    </row>
    <row r="114" spans="1:35" s="2010" customFormat="1" ht="14.25">
      <c r="A114" s="2060"/>
      <c r="B114" s="2046"/>
      <c r="C114" s="2046" t="s">
        <v>831</v>
      </c>
      <c r="D114" s="2046"/>
      <c r="E114" s="2037" t="s">
        <v>2305</v>
      </c>
      <c r="F114" s="2048"/>
      <c r="G114" s="2048"/>
      <c r="H114" s="2039" t="str">
        <f t="shared" ref="H114:H122" si="10">IF(A114=1,1*F114*G114,"－")</f>
        <v>－</v>
      </c>
      <c r="I114" s="2040"/>
      <c r="J114" s="2041" t="str">
        <f t="shared" ref="J114:J122" si="11">IF(A114=1,1*F114*2,"－")</f>
        <v>－</v>
      </c>
      <c r="K114" s="2009"/>
      <c r="L114" s="2007"/>
      <c r="M114" s="2007"/>
      <c r="N114" s="2007"/>
      <c r="O114" s="2007"/>
      <c r="P114" s="2007"/>
      <c r="Z114" s="2009"/>
      <c r="AA114" s="2009"/>
      <c r="AB114" s="2009"/>
      <c r="AC114" s="2009"/>
      <c r="AD114" s="2009"/>
      <c r="AE114" s="2009"/>
      <c r="AF114" s="2009"/>
      <c r="AG114" s="2009"/>
      <c r="AH114" s="2009"/>
      <c r="AI114" s="2009"/>
    </row>
    <row r="115" spans="1:35" s="2010" customFormat="1">
      <c r="A115" s="2046"/>
      <c r="B115" s="2046" t="s">
        <v>831</v>
      </c>
      <c r="C115" s="2046" t="s">
        <v>831</v>
      </c>
      <c r="D115" s="2046"/>
      <c r="E115" s="2037" t="s">
        <v>2306</v>
      </c>
      <c r="F115" s="2044"/>
      <c r="G115" s="2044"/>
      <c r="H115" s="2039" t="str">
        <f t="shared" si="10"/>
        <v>－</v>
      </c>
      <c r="I115" s="2040"/>
      <c r="J115" s="2041" t="str">
        <f t="shared" si="11"/>
        <v>－</v>
      </c>
      <c r="K115" s="2009"/>
      <c r="L115" s="2041"/>
      <c r="M115" s="2041"/>
      <c r="N115" s="2041"/>
      <c r="O115" s="2041"/>
      <c r="P115" s="2041"/>
      <c r="Z115" s="2009"/>
      <c r="AA115" s="2009"/>
      <c r="AB115" s="2009"/>
      <c r="AC115" s="2009"/>
      <c r="AD115" s="2009"/>
      <c r="AE115" s="2009"/>
      <c r="AF115" s="2009"/>
      <c r="AG115" s="2009"/>
      <c r="AH115" s="2009"/>
      <c r="AI115" s="2009"/>
    </row>
    <row r="116" spans="1:35" s="2010" customFormat="1" ht="14.25">
      <c r="A116" s="2042"/>
      <c r="B116" s="2046"/>
      <c r="C116" s="2046" t="s">
        <v>831</v>
      </c>
      <c r="D116" s="2046"/>
      <c r="E116" s="2037" t="s">
        <v>2307</v>
      </c>
      <c r="F116" s="2044"/>
      <c r="G116" s="2044"/>
      <c r="H116" s="2039" t="str">
        <f t="shared" si="10"/>
        <v>－</v>
      </c>
      <c r="I116" s="2040"/>
      <c r="J116" s="2041" t="str">
        <f t="shared" si="11"/>
        <v>－</v>
      </c>
      <c r="K116" s="2009"/>
      <c r="L116" s="2041"/>
      <c r="M116" s="2041"/>
      <c r="N116" s="2041"/>
      <c r="O116" s="2041"/>
      <c r="P116" s="2041"/>
      <c r="Z116" s="2009"/>
      <c r="AA116" s="2009"/>
      <c r="AB116" s="2009"/>
      <c r="AC116" s="2009"/>
      <c r="AD116" s="2009"/>
      <c r="AE116" s="2009"/>
      <c r="AF116" s="2009"/>
      <c r="AG116" s="2009"/>
      <c r="AH116" s="2009"/>
      <c r="AI116" s="2009"/>
    </row>
    <row r="117" spans="1:35" s="2010" customFormat="1" ht="14.25">
      <c r="A117" s="2042"/>
      <c r="B117" s="2046" t="s">
        <v>831</v>
      </c>
      <c r="C117" s="2046" t="s">
        <v>831</v>
      </c>
      <c r="D117" s="2046"/>
      <c r="E117" s="2037" t="s">
        <v>2308</v>
      </c>
      <c r="F117" s="2044"/>
      <c r="G117" s="2044"/>
      <c r="H117" s="2039" t="str">
        <f t="shared" si="10"/>
        <v>－</v>
      </c>
      <c r="I117" s="2040"/>
      <c r="J117" s="2041" t="str">
        <f t="shared" si="11"/>
        <v>－</v>
      </c>
      <c r="K117" s="2009"/>
      <c r="L117" s="2041"/>
      <c r="M117" s="2041"/>
      <c r="N117" s="2041"/>
      <c r="O117" s="2041"/>
      <c r="P117" s="2041"/>
      <c r="Z117" s="2009"/>
      <c r="AA117" s="2009"/>
      <c r="AB117" s="2009"/>
      <c r="AC117" s="2009"/>
      <c r="AD117" s="2009"/>
      <c r="AE117" s="2009"/>
      <c r="AF117" s="2009"/>
      <c r="AG117" s="2009"/>
      <c r="AH117" s="2009"/>
      <c r="AI117" s="2009"/>
    </row>
    <row r="118" spans="1:35" s="2010" customFormat="1" ht="24">
      <c r="A118" s="2042"/>
      <c r="B118" s="2046" t="s">
        <v>831</v>
      </c>
      <c r="C118" s="2046"/>
      <c r="D118" s="2046"/>
      <c r="E118" s="2037" t="s">
        <v>2309</v>
      </c>
      <c r="F118" s="2044"/>
      <c r="G118" s="2044"/>
      <c r="H118" s="2039" t="str">
        <f t="shared" si="10"/>
        <v>－</v>
      </c>
      <c r="I118" s="2040"/>
      <c r="J118" s="2041" t="str">
        <f t="shared" si="11"/>
        <v>－</v>
      </c>
      <c r="K118" s="2009"/>
      <c r="L118" s="2041"/>
      <c r="M118" s="2041"/>
      <c r="N118" s="2041"/>
      <c r="O118" s="2041"/>
      <c r="P118" s="2041"/>
      <c r="Z118" s="2009"/>
      <c r="AA118" s="2009"/>
      <c r="AB118" s="2009"/>
      <c r="AC118" s="2009"/>
      <c r="AD118" s="2009"/>
      <c r="AE118" s="2009"/>
      <c r="AF118" s="2009"/>
      <c r="AG118" s="2009"/>
      <c r="AH118" s="2009"/>
      <c r="AI118" s="2009"/>
    </row>
    <row r="119" spans="1:35" s="2010" customFormat="1" ht="14.25">
      <c r="A119" s="2042"/>
      <c r="B119" s="2046" t="s">
        <v>831</v>
      </c>
      <c r="C119" s="2046"/>
      <c r="D119" s="2046"/>
      <c r="E119" s="2037" t="s">
        <v>2310</v>
      </c>
      <c r="F119" s="2044"/>
      <c r="G119" s="2044"/>
      <c r="H119" s="2039" t="str">
        <f t="shared" si="10"/>
        <v>－</v>
      </c>
      <c r="I119" s="2040"/>
      <c r="J119" s="2041" t="str">
        <f t="shared" si="11"/>
        <v>－</v>
      </c>
      <c r="K119" s="2009"/>
      <c r="L119" s="2041"/>
      <c r="M119" s="2041"/>
      <c r="N119" s="2041"/>
      <c r="O119" s="2041"/>
      <c r="P119" s="2041"/>
      <c r="Z119" s="2009"/>
      <c r="AA119" s="2009"/>
      <c r="AB119" s="2009"/>
      <c r="AC119" s="2009"/>
      <c r="AD119" s="2009"/>
      <c r="AE119" s="2009"/>
      <c r="AF119" s="2009"/>
      <c r="AG119" s="2009"/>
      <c r="AH119" s="2009"/>
      <c r="AI119" s="2009"/>
    </row>
    <row r="120" spans="1:35" s="2010" customFormat="1" ht="24">
      <c r="A120" s="2042"/>
      <c r="B120" s="2046" t="s">
        <v>831</v>
      </c>
      <c r="C120" s="2046" t="s">
        <v>831</v>
      </c>
      <c r="D120" s="2046"/>
      <c r="E120" s="2037" t="s">
        <v>2311</v>
      </c>
      <c r="F120" s="2044"/>
      <c r="G120" s="2044"/>
      <c r="H120" s="2039" t="str">
        <f t="shared" si="10"/>
        <v>－</v>
      </c>
      <c r="I120" s="2040"/>
      <c r="J120" s="2041" t="str">
        <f t="shared" si="11"/>
        <v>－</v>
      </c>
      <c r="K120" s="2009"/>
      <c r="L120" s="2041"/>
      <c r="M120" s="2041"/>
      <c r="N120" s="2041"/>
      <c r="O120" s="2041"/>
      <c r="P120" s="2041"/>
      <c r="Z120" s="2009"/>
      <c r="AA120" s="2009"/>
      <c r="AB120" s="2009"/>
      <c r="AC120" s="2009"/>
      <c r="AD120" s="2009"/>
      <c r="AE120" s="2009"/>
      <c r="AF120" s="2009"/>
      <c r="AG120" s="2009"/>
      <c r="AH120" s="2009"/>
      <c r="AI120" s="2009"/>
    </row>
    <row r="121" spans="1:35" s="2010" customFormat="1" ht="24">
      <c r="A121" s="2042"/>
      <c r="B121" s="2046" t="s">
        <v>831</v>
      </c>
      <c r="C121" s="2046" t="s">
        <v>831</v>
      </c>
      <c r="D121" s="2046"/>
      <c r="E121" s="2037" t="s">
        <v>2312</v>
      </c>
      <c r="F121" s="2044"/>
      <c r="G121" s="2044"/>
      <c r="H121" s="2039" t="str">
        <f t="shared" si="10"/>
        <v>－</v>
      </c>
      <c r="I121" s="2040"/>
      <c r="J121" s="2041" t="str">
        <f t="shared" si="11"/>
        <v>－</v>
      </c>
      <c r="K121" s="2009"/>
      <c r="L121" s="2041"/>
      <c r="M121" s="2041"/>
      <c r="N121" s="2041"/>
      <c r="O121" s="2041"/>
      <c r="P121" s="2041"/>
      <c r="Z121" s="2009"/>
      <c r="AA121" s="2009"/>
      <c r="AB121" s="2009"/>
      <c r="AC121" s="2009"/>
      <c r="AD121" s="2009"/>
      <c r="AE121" s="2009"/>
      <c r="AF121" s="2009"/>
      <c r="AG121" s="2009"/>
      <c r="AH121" s="2009"/>
      <c r="AI121" s="2009"/>
    </row>
    <row r="122" spans="1:35" s="2010" customFormat="1" ht="14.25">
      <c r="A122" s="2042"/>
      <c r="B122" s="2061"/>
      <c r="C122" s="2061"/>
      <c r="D122" s="2061"/>
      <c r="E122" s="2037"/>
      <c r="F122" s="2044"/>
      <c r="G122" s="2044"/>
      <c r="H122" s="2039" t="str">
        <f t="shared" si="10"/>
        <v>－</v>
      </c>
      <c r="I122" s="2040"/>
      <c r="J122" s="2041" t="str">
        <f t="shared" si="11"/>
        <v>－</v>
      </c>
      <c r="K122" s="2009"/>
      <c r="L122" s="2041"/>
      <c r="M122" s="2041"/>
      <c r="N122" s="2041"/>
      <c r="O122" s="2041"/>
      <c r="P122" s="2041"/>
      <c r="Z122" s="2009"/>
      <c r="AA122" s="2009"/>
      <c r="AB122" s="2009"/>
      <c r="AC122" s="2009"/>
      <c r="AD122" s="2009"/>
      <c r="AE122" s="2009"/>
      <c r="AF122" s="2009"/>
      <c r="AG122" s="2009"/>
      <c r="AH122" s="2009"/>
      <c r="AI122" s="2009"/>
    </row>
    <row r="123" spans="1:35" s="2010" customFormat="1" ht="14.25">
      <c r="A123" s="2051"/>
      <c r="B123" s="2051"/>
      <c r="C123" s="2051"/>
      <c r="D123" s="2051"/>
      <c r="E123" s="2022"/>
      <c r="F123" s="2007"/>
      <c r="G123" s="2064"/>
      <c r="H123" s="2065"/>
      <c r="I123" s="2064"/>
      <c r="J123" s="2041"/>
      <c r="K123" s="2009"/>
      <c r="L123" s="2041"/>
      <c r="M123" s="2041"/>
      <c r="N123" s="2041"/>
      <c r="O123" s="2041"/>
      <c r="P123" s="2041"/>
      <c r="Z123" s="2009"/>
      <c r="AA123" s="2009"/>
      <c r="AB123" s="2009"/>
      <c r="AC123" s="2009"/>
      <c r="AD123" s="2009"/>
      <c r="AE123" s="2009"/>
      <c r="AF123" s="2009"/>
      <c r="AG123" s="2009"/>
      <c r="AH123" s="2009"/>
      <c r="AI123" s="2009"/>
    </row>
    <row r="124" spans="1:35" s="2010" customFormat="1" ht="14.25">
      <c r="A124" s="2028" t="s">
        <v>1492</v>
      </c>
      <c r="B124" s="2028"/>
      <c r="C124" s="2028"/>
      <c r="D124" s="2028"/>
      <c r="E124" s="2029"/>
      <c r="F124" s="2024"/>
      <c r="G124" s="2067"/>
      <c r="H124" s="2068"/>
      <c r="I124" s="2067"/>
      <c r="J124" s="2008"/>
      <c r="K124" s="2009"/>
      <c r="L124" s="2008"/>
      <c r="M124" s="2008"/>
      <c r="N124" s="2008"/>
      <c r="O124" s="2008"/>
      <c r="P124" s="2008"/>
      <c r="Z124" s="2009"/>
      <c r="AA124" s="2009"/>
      <c r="AB124" s="2009"/>
      <c r="AC124" s="2009"/>
      <c r="AD124" s="2009"/>
      <c r="AE124" s="2009"/>
      <c r="AF124" s="2009"/>
      <c r="AG124" s="2009"/>
      <c r="AH124" s="2009"/>
      <c r="AI124" s="2009"/>
    </row>
    <row r="125" spans="1:35" s="2010" customFormat="1" ht="14.25">
      <c r="A125" s="2060"/>
      <c r="B125" s="4239" t="s">
        <v>2239</v>
      </c>
      <c r="C125" s="4240"/>
      <c r="D125" s="4240"/>
      <c r="E125" s="4241" t="s">
        <v>2240</v>
      </c>
      <c r="F125" s="4237" t="s">
        <v>1976</v>
      </c>
      <c r="G125" s="4243" t="s">
        <v>1977</v>
      </c>
      <c r="H125" s="4243" t="s">
        <v>1978</v>
      </c>
      <c r="I125" s="4237" t="s">
        <v>1977</v>
      </c>
      <c r="J125" s="2007"/>
      <c r="K125" s="2009"/>
      <c r="L125" s="2008"/>
      <c r="M125" s="2008"/>
      <c r="N125" s="2008"/>
      <c r="O125" s="2008"/>
      <c r="P125" s="2008"/>
      <c r="Z125" s="2009"/>
      <c r="AA125" s="2009"/>
      <c r="AB125" s="2009"/>
      <c r="AC125" s="2009"/>
      <c r="AD125" s="2009"/>
      <c r="AE125" s="2009"/>
      <c r="AF125" s="2009"/>
      <c r="AG125" s="2009"/>
      <c r="AH125" s="2009"/>
      <c r="AI125" s="2009"/>
    </row>
    <row r="126" spans="1:35" s="2010" customFormat="1" ht="60">
      <c r="A126" s="2060"/>
      <c r="B126" s="2034" t="s">
        <v>2247</v>
      </c>
      <c r="C126" s="2034" t="s">
        <v>2248</v>
      </c>
      <c r="D126" s="2034" t="s">
        <v>2249</v>
      </c>
      <c r="E126" s="4242"/>
      <c r="F126" s="4238"/>
      <c r="G126" s="4244"/>
      <c r="H126" s="4244"/>
      <c r="I126" s="4238"/>
      <c r="J126" s="2007"/>
      <c r="K126" s="2009"/>
      <c r="L126" s="2008"/>
      <c r="M126" s="2008"/>
      <c r="N126" s="2008"/>
      <c r="O126" s="2008"/>
      <c r="P126" s="2008"/>
      <c r="Z126" s="2009"/>
      <c r="AA126" s="2009"/>
      <c r="AB126" s="2009"/>
      <c r="AC126" s="2009"/>
      <c r="AD126" s="2009"/>
      <c r="AE126" s="2009"/>
      <c r="AF126" s="2009"/>
      <c r="AG126" s="2009"/>
      <c r="AH126" s="2009"/>
      <c r="AI126" s="2009"/>
    </row>
    <row r="127" spans="1:35" s="2010" customFormat="1" ht="36">
      <c r="A127" s="2060"/>
      <c r="B127" s="2046"/>
      <c r="C127" s="2046" t="s">
        <v>831</v>
      </c>
      <c r="D127" s="2046" t="s">
        <v>831</v>
      </c>
      <c r="E127" s="2037" t="s">
        <v>2313</v>
      </c>
      <c r="F127" s="2048"/>
      <c r="G127" s="2048"/>
      <c r="H127" s="2039" t="str">
        <f>IF(A127=1,1*F127*G127,"－")</f>
        <v>－</v>
      </c>
      <c r="I127" s="2040"/>
      <c r="J127" s="2041" t="str">
        <f>IF(A127=1,1*F127*2,"－")</f>
        <v>－</v>
      </c>
      <c r="K127" s="2009"/>
      <c r="L127" s="2007"/>
      <c r="M127" s="2007"/>
      <c r="N127" s="2007"/>
      <c r="O127" s="2007"/>
      <c r="P127" s="2007"/>
      <c r="Z127" s="2009"/>
      <c r="AA127" s="2009"/>
      <c r="AB127" s="2009"/>
      <c r="AC127" s="2009"/>
      <c r="AD127" s="2009"/>
      <c r="AE127" s="2009"/>
      <c r="AF127" s="2009"/>
      <c r="AG127" s="2009"/>
      <c r="AH127" s="2009"/>
      <c r="AI127" s="2009"/>
    </row>
    <row r="128" spans="1:35" s="2010" customFormat="1" ht="24">
      <c r="A128" s="2042"/>
      <c r="B128" s="2046"/>
      <c r="C128" s="2046" t="s">
        <v>831</v>
      </c>
      <c r="D128" s="2046"/>
      <c r="E128" s="2037" t="s">
        <v>2314</v>
      </c>
      <c r="F128" s="2044"/>
      <c r="G128" s="2044"/>
      <c r="H128" s="2039" t="str">
        <f>IF(A128=1,1*F128*G128,"－")</f>
        <v>－</v>
      </c>
      <c r="I128" s="2040"/>
      <c r="J128" s="2041" t="str">
        <f>IF(A128=1,1*F128*2,"－")</f>
        <v>－</v>
      </c>
      <c r="K128" s="2009"/>
      <c r="L128" s="2041"/>
      <c r="M128" s="2041"/>
      <c r="N128" s="2041"/>
      <c r="O128" s="2041"/>
      <c r="P128" s="2041"/>
      <c r="Z128" s="2009"/>
      <c r="AA128" s="2009"/>
      <c r="AB128" s="2009"/>
      <c r="AC128" s="2009"/>
      <c r="AD128" s="2009"/>
      <c r="AE128" s="2009"/>
      <c r="AF128" s="2009"/>
      <c r="AG128" s="2009"/>
      <c r="AH128" s="2009"/>
      <c r="AI128" s="2009"/>
    </row>
    <row r="129" spans="1:35" s="2010" customFormat="1" ht="14.25">
      <c r="A129" s="2042"/>
      <c r="B129" s="2046"/>
      <c r="C129" s="2046" t="s">
        <v>831</v>
      </c>
      <c r="D129" s="2046"/>
      <c r="E129" s="2037" t="s">
        <v>2315</v>
      </c>
      <c r="F129" s="2044"/>
      <c r="G129" s="2044"/>
      <c r="H129" s="2039" t="str">
        <f>IF(A129=1,1*F129*G129,"－")</f>
        <v>－</v>
      </c>
      <c r="I129" s="2040"/>
      <c r="J129" s="2041" t="str">
        <f>IF(A129=1,1*F129*2,"－")</f>
        <v>－</v>
      </c>
      <c r="K129" s="2009"/>
      <c r="L129" s="2041"/>
      <c r="M129" s="2041"/>
      <c r="N129" s="2041"/>
      <c r="O129" s="2041"/>
      <c r="P129" s="2041"/>
      <c r="Z129" s="2009"/>
      <c r="AA129" s="2009"/>
      <c r="AB129" s="2009"/>
      <c r="AC129" s="2009"/>
      <c r="AD129" s="2009"/>
      <c r="AE129" s="2009"/>
      <c r="AF129" s="2009"/>
      <c r="AG129" s="2009"/>
      <c r="AH129" s="2009"/>
      <c r="AI129" s="2009"/>
    </row>
    <row r="130" spans="1:35" s="2010" customFormat="1" ht="14.25">
      <c r="A130" s="2042"/>
      <c r="B130" s="2061"/>
      <c r="C130" s="2061"/>
      <c r="D130" s="2061"/>
      <c r="E130" s="2037"/>
      <c r="F130" s="2044"/>
      <c r="G130" s="2044"/>
      <c r="H130" s="2039" t="str">
        <f>IF(A130=1,1*F130*G130,"－")</f>
        <v>－</v>
      </c>
      <c r="I130" s="2040"/>
      <c r="J130" s="2041" t="str">
        <f>IF(A130=1,1*F130*2,"－")</f>
        <v>－</v>
      </c>
      <c r="K130" s="2009"/>
      <c r="L130" s="2041"/>
      <c r="M130" s="2041"/>
      <c r="N130" s="2041"/>
      <c r="O130" s="2041"/>
      <c r="P130" s="2041"/>
      <c r="Z130" s="2009"/>
      <c r="AA130" s="2009"/>
      <c r="AB130" s="2009"/>
      <c r="AC130" s="2009"/>
      <c r="AD130" s="2009"/>
      <c r="AE130" s="2009"/>
      <c r="AF130" s="2009"/>
      <c r="AG130" s="2009"/>
      <c r="AH130" s="2009"/>
      <c r="AI130" s="2009"/>
    </row>
    <row r="131" spans="1:35" s="2010" customFormat="1" ht="14.25">
      <c r="A131" s="2051"/>
      <c r="B131" s="2051"/>
      <c r="C131" s="2051"/>
      <c r="D131" s="2051"/>
      <c r="E131" s="2022"/>
      <c r="F131" s="2064"/>
      <c r="G131" s="2064"/>
      <c r="H131" s="2065"/>
      <c r="I131" s="2064"/>
      <c r="J131" s="2041"/>
      <c r="K131" s="2009"/>
      <c r="L131" s="2041"/>
      <c r="M131" s="2041"/>
      <c r="N131" s="2041"/>
      <c r="O131" s="2041"/>
      <c r="P131" s="2041"/>
      <c r="Z131" s="2009"/>
      <c r="AA131" s="2009"/>
      <c r="AB131" s="2009"/>
      <c r="AC131" s="2009"/>
      <c r="AD131" s="2009"/>
      <c r="AE131" s="2009"/>
      <c r="AF131" s="2009"/>
      <c r="AG131" s="2009"/>
      <c r="AH131" s="2009"/>
      <c r="AI131" s="2009"/>
    </row>
    <row r="132" spans="1:35" s="2010" customFormat="1" ht="14.25">
      <c r="A132" s="2028" t="s">
        <v>2153</v>
      </c>
      <c r="B132" s="2028"/>
      <c r="C132" s="2028"/>
      <c r="D132" s="2028"/>
      <c r="E132" s="2029"/>
      <c r="F132" s="2024" t="s">
        <v>35</v>
      </c>
      <c r="G132" s="2030">
        <f>SUM(H136:H139)</f>
        <v>0</v>
      </c>
      <c r="H132" s="2031" t="s">
        <v>1048</v>
      </c>
      <c r="I132" s="2032">
        <f>SUM(J136:J139)</f>
        <v>0</v>
      </c>
      <c r="J132" s="2008"/>
      <c r="K132" s="2009"/>
      <c r="L132" s="2008"/>
      <c r="M132" s="2008"/>
      <c r="N132" s="2008"/>
      <c r="O132" s="2008"/>
      <c r="P132" s="2008"/>
      <c r="Z132" s="2009"/>
      <c r="AA132" s="2009"/>
      <c r="AB132" s="2009"/>
      <c r="AC132" s="2009"/>
      <c r="AD132" s="2009"/>
      <c r="AE132" s="2009"/>
      <c r="AF132" s="2009"/>
      <c r="AG132" s="2009"/>
      <c r="AH132" s="2009"/>
      <c r="AI132" s="2009"/>
    </row>
    <row r="133" spans="1:35" s="2010" customFormat="1" ht="14.25">
      <c r="A133" s="2028"/>
      <c r="B133" s="2028"/>
      <c r="C133" s="2028"/>
      <c r="D133" s="2028"/>
      <c r="E133" s="2029"/>
      <c r="F133" s="2024"/>
      <c r="G133" s="2058"/>
      <c r="H133" s="2059"/>
      <c r="I133" s="2058"/>
      <c r="J133" s="2008"/>
      <c r="K133" s="2009"/>
      <c r="L133" s="2008"/>
      <c r="M133" s="2008"/>
      <c r="N133" s="2008"/>
      <c r="O133" s="2008"/>
      <c r="P133" s="2008"/>
      <c r="Z133" s="2009"/>
      <c r="AA133" s="2009"/>
      <c r="AB133" s="2009"/>
      <c r="AC133" s="2009"/>
      <c r="AD133" s="2009"/>
      <c r="AE133" s="2009"/>
      <c r="AF133" s="2009"/>
      <c r="AG133" s="2009"/>
      <c r="AH133" s="2009"/>
      <c r="AI133" s="2009"/>
    </row>
    <row r="134" spans="1:35" s="2010" customFormat="1" ht="14.25">
      <c r="A134" s="2060"/>
      <c r="B134" s="4239" t="s">
        <v>2239</v>
      </c>
      <c r="C134" s="4240"/>
      <c r="D134" s="4240"/>
      <c r="E134" s="4241" t="s">
        <v>2240</v>
      </c>
      <c r="F134" s="4237" t="s">
        <v>1976</v>
      </c>
      <c r="G134" s="4243" t="s">
        <v>1977</v>
      </c>
      <c r="H134" s="4243" t="s">
        <v>1978</v>
      </c>
      <c r="I134" s="4237" t="s">
        <v>1977</v>
      </c>
      <c r="J134" s="2007"/>
      <c r="K134" s="2009"/>
      <c r="L134" s="2008"/>
      <c r="M134" s="2008"/>
      <c r="N134" s="2008"/>
      <c r="O134" s="2008"/>
      <c r="P134" s="2008"/>
      <c r="Z134" s="2009"/>
      <c r="AA134" s="2009"/>
      <c r="AB134" s="2009"/>
      <c r="AC134" s="2009"/>
      <c r="AD134" s="2009"/>
      <c r="AE134" s="2009"/>
      <c r="AF134" s="2009"/>
      <c r="AG134" s="2009"/>
      <c r="AH134" s="2009"/>
      <c r="AI134" s="2009"/>
    </row>
    <row r="135" spans="1:35" s="2010" customFormat="1" ht="60">
      <c r="A135" s="2060"/>
      <c r="B135" s="2034" t="s">
        <v>2247</v>
      </c>
      <c r="C135" s="2034" t="s">
        <v>2248</v>
      </c>
      <c r="D135" s="2034" t="s">
        <v>2249</v>
      </c>
      <c r="E135" s="4242"/>
      <c r="F135" s="4238"/>
      <c r="G135" s="4244"/>
      <c r="H135" s="4244"/>
      <c r="I135" s="4238"/>
      <c r="J135" s="2007"/>
      <c r="K135" s="2009"/>
      <c r="L135" s="2008"/>
      <c r="M135" s="2008"/>
      <c r="N135" s="2008"/>
      <c r="O135" s="2008"/>
      <c r="P135" s="2008"/>
      <c r="Z135" s="2009"/>
      <c r="AA135" s="2009"/>
      <c r="AB135" s="2009"/>
      <c r="AC135" s="2009"/>
      <c r="AD135" s="2009"/>
      <c r="AE135" s="2009"/>
      <c r="AF135" s="2009"/>
      <c r="AG135" s="2009"/>
      <c r="AH135" s="2009"/>
      <c r="AI135" s="2009"/>
    </row>
    <row r="136" spans="1:35" s="2010" customFormat="1" ht="14.25">
      <c r="A136" s="2060"/>
      <c r="B136" s="2046" t="s">
        <v>831</v>
      </c>
      <c r="C136" s="2046" t="s">
        <v>831</v>
      </c>
      <c r="D136" s="2046"/>
      <c r="E136" s="2037" t="s">
        <v>2316</v>
      </c>
      <c r="F136" s="2048"/>
      <c r="G136" s="2048"/>
      <c r="H136" s="2039" t="str">
        <f>IF(A136=1,1*F136*G136,"－")</f>
        <v>－</v>
      </c>
      <c r="I136" s="2040"/>
      <c r="J136" s="2041" t="str">
        <f>IF(A136=1,1*F136*2,"－")</f>
        <v>－</v>
      </c>
      <c r="K136" s="2009"/>
      <c r="L136" s="2007"/>
      <c r="M136" s="2007"/>
      <c r="N136" s="2007"/>
      <c r="O136" s="2007"/>
      <c r="P136" s="2007"/>
      <c r="Z136" s="2009"/>
      <c r="AA136" s="2009"/>
      <c r="AB136" s="2009"/>
      <c r="AC136" s="2009"/>
      <c r="AD136" s="2009"/>
      <c r="AE136" s="2009"/>
      <c r="AF136" s="2009"/>
      <c r="AG136" s="2009"/>
      <c r="AH136" s="2009"/>
      <c r="AI136" s="2009"/>
    </row>
    <row r="137" spans="1:35" s="2010" customFormat="1" ht="24">
      <c r="A137" s="2042"/>
      <c r="B137" s="2046" t="s">
        <v>831</v>
      </c>
      <c r="C137" s="2046" t="s">
        <v>831</v>
      </c>
      <c r="D137" s="2046"/>
      <c r="E137" s="2037" t="s">
        <v>2317</v>
      </c>
      <c r="F137" s="2044"/>
      <c r="G137" s="2044"/>
      <c r="H137" s="2039" t="str">
        <f>IF(A137=1,1*F137*G137,"－")</f>
        <v>－</v>
      </c>
      <c r="I137" s="2040"/>
      <c r="J137" s="2041" t="str">
        <f>IF(A137=1,1*F137*2,"－")</f>
        <v>－</v>
      </c>
      <c r="K137" s="2009"/>
      <c r="L137" s="2041"/>
      <c r="M137" s="2041"/>
      <c r="N137" s="2041"/>
      <c r="O137" s="2041"/>
      <c r="P137" s="2041"/>
      <c r="Z137" s="2009"/>
      <c r="AA137" s="2009"/>
      <c r="AB137" s="2009"/>
      <c r="AC137" s="2009"/>
      <c r="AD137" s="2009"/>
      <c r="AE137" s="2009"/>
      <c r="AF137" s="2009"/>
      <c r="AG137" s="2009"/>
      <c r="AH137" s="2009"/>
      <c r="AI137" s="2009"/>
    </row>
    <row r="138" spans="1:35" s="2010" customFormat="1" ht="14.25">
      <c r="A138" s="2042"/>
      <c r="B138" s="2046" t="s">
        <v>831</v>
      </c>
      <c r="C138" s="2046" t="s">
        <v>831</v>
      </c>
      <c r="D138" s="2046"/>
      <c r="E138" s="2037" t="s">
        <v>2318</v>
      </c>
      <c r="F138" s="2044"/>
      <c r="G138" s="2044"/>
      <c r="H138" s="2039" t="str">
        <f>IF(A138=1,1*F138*G138,"－")</f>
        <v>－</v>
      </c>
      <c r="I138" s="2040"/>
      <c r="J138" s="2041" t="str">
        <f>IF(A138=1,1*F138*2,"－")</f>
        <v>－</v>
      </c>
      <c r="K138" s="2009"/>
      <c r="L138" s="2041"/>
      <c r="M138" s="2041"/>
      <c r="N138" s="2041"/>
      <c r="O138" s="2041"/>
      <c r="P138" s="2041"/>
      <c r="Z138" s="2009"/>
      <c r="AA138" s="2009"/>
      <c r="AB138" s="2009"/>
      <c r="AC138" s="2009"/>
      <c r="AD138" s="2009"/>
      <c r="AE138" s="2009"/>
      <c r="AF138" s="2009"/>
      <c r="AG138" s="2009"/>
      <c r="AH138" s="2009"/>
      <c r="AI138" s="2009"/>
    </row>
    <row r="139" spans="1:35" s="2010" customFormat="1" ht="14.25">
      <c r="A139" s="2042"/>
      <c r="B139" s="2061"/>
      <c r="C139" s="2061"/>
      <c r="D139" s="2061"/>
      <c r="E139" s="2037"/>
      <c r="F139" s="2044"/>
      <c r="G139" s="2044"/>
      <c r="H139" s="2039" t="str">
        <f>IF(A139=1,1*F139*G139,"－")</f>
        <v>－</v>
      </c>
      <c r="I139" s="2040"/>
      <c r="J139" s="2041" t="str">
        <f>IF(A139=1,1*F139*2,"－")</f>
        <v>－</v>
      </c>
      <c r="K139" s="2009"/>
      <c r="L139" s="2041"/>
      <c r="M139" s="2041"/>
      <c r="N139" s="2041"/>
      <c r="O139" s="2041"/>
      <c r="P139" s="2041"/>
      <c r="Z139" s="2009"/>
      <c r="AA139" s="2009"/>
      <c r="AB139" s="2009"/>
      <c r="AC139" s="2009"/>
      <c r="AD139" s="2009"/>
      <c r="AE139" s="2009"/>
      <c r="AF139" s="2009"/>
      <c r="AG139" s="2009"/>
      <c r="AH139" s="2009"/>
      <c r="AI139" s="2009"/>
    </row>
    <row r="140" spans="1:35" s="2010" customFormat="1" ht="14.25">
      <c r="A140" s="2051"/>
      <c r="B140" s="2051"/>
      <c r="C140" s="2051"/>
      <c r="D140" s="2051"/>
      <c r="E140" s="2022"/>
      <c r="F140" s="2007"/>
      <c r="G140" s="2007"/>
      <c r="H140" s="2065"/>
      <c r="I140" s="2064"/>
      <c r="J140" s="2041"/>
      <c r="K140" s="2009"/>
      <c r="L140" s="2041"/>
      <c r="M140" s="2041"/>
      <c r="N140" s="2041"/>
      <c r="O140" s="2041"/>
      <c r="P140" s="2041"/>
      <c r="Z140" s="2009"/>
      <c r="AA140" s="2009"/>
      <c r="AB140" s="2009"/>
      <c r="AC140" s="2009"/>
      <c r="AD140" s="2009"/>
      <c r="AE140" s="2009"/>
      <c r="AF140" s="2009"/>
      <c r="AG140" s="2009"/>
      <c r="AH140" s="2009"/>
      <c r="AI140" s="2009"/>
    </row>
    <row r="141" spans="1:35" s="2010" customFormat="1" ht="14.25">
      <c r="A141" s="2028" t="s">
        <v>2156</v>
      </c>
      <c r="B141" s="2028"/>
      <c r="C141" s="2028"/>
      <c r="D141" s="2028"/>
      <c r="E141" s="2029"/>
      <c r="F141" s="2024" t="s">
        <v>2241</v>
      </c>
      <c r="G141" s="2030">
        <f>+G142+G153</f>
        <v>0</v>
      </c>
      <c r="H141" s="2031" t="s">
        <v>1048</v>
      </c>
      <c r="I141" s="2032">
        <f>+I142+I153</f>
        <v>0</v>
      </c>
      <c r="J141" s="2008"/>
      <c r="K141" s="2009"/>
      <c r="L141" s="2008"/>
      <c r="M141" s="2008"/>
      <c r="N141" s="2008"/>
      <c r="O141" s="2008"/>
      <c r="P141" s="2008"/>
      <c r="Z141" s="2009"/>
      <c r="AA141" s="2009"/>
      <c r="AB141" s="2009"/>
      <c r="AC141" s="2009"/>
      <c r="AD141" s="2009"/>
      <c r="AE141" s="2009"/>
      <c r="AF141" s="2009"/>
      <c r="AG141" s="2009"/>
      <c r="AH141" s="2009"/>
      <c r="AI141" s="2009"/>
    </row>
    <row r="142" spans="1:35" s="2010" customFormat="1" ht="14.25">
      <c r="A142" s="2028" t="s">
        <v>2157</v>
      </c>
      <c r="B142" s="2028"/>
      <c r="C142" s="2028"/>
      <c r="D142" s="2028"/>
      <c r="E142" s="2029"/>
      <c r="F142" s="2024" t="s">
        <v>35</v>
      </c>
      <c r="G142" s="2030">
        <f>SUM(H146:H151)</f>
        <v>0</v>
      </c>
      <c r="H142" s="2031" t="s">
        <v>1048</v>
      </c>
      <c r="I142" s="2032">
        <f>SUM(J146:J151)</f>
        <v>0</v>
      </c>
      <c r="J142" s="2008"/>
      <c r="K142" s="2009"/>
      <c r="L142" s="2008"/>
      <c r="M142" s="2008"/>
      <c r="N142" s="2008"/>
      <c r="O142" s="2008"/>
      <c r="P142" s="2008"/>
      <c r="Z142" s="2009"/>
      <c r="AA142" s="2009"/>
      <c r="AB142" s="2009"/>
      <c r="AC142" s="2009"/>
      <c r="AD142" s="2009"/>
      <c r="AE142" s="2009"/>
      <c r="AF142" s="2009"/>
      <c r="AG142" s="2009"/>
      <c r="AH142" s="2009"/>
      <c r="AI142" s="2009"/>
    </row>
    <row r="143" spans="1:35" s="2010" customFormat="1" ht="14.25">
      <c r="A143" s="2028"/>
      <c r="B143" s="2028"/>
      <c r="C143" s="2028"/>
      <c r="D143" s="2028"/>
      <c r="E143" s="2029"/>
      <c r="F143" s="2024"/>
      <c r="G143" s="2058"/>
      <c r="H143" s="2059"/>
      <c r="I143" s="2058"/>
      <c r="J143" s="2008"/>
      <c r="K143" s="2009"/>
      <c r="L143" s="2008"/>
      <c r="M143" s="2008"/>
      <c r="N143" s="2008"/>
      <c r="O143" s="2008"/>
      <c r="P143" s="2008"/>
      <c r="Z143" s="2009"/>
      <c r="AA143" s="2009"/>
      <c r="AB143" s="2009"/>
      <c r="AC143" s="2009"/>
      <c r="AD143" s="2009"/>
      <c r="AE143" s="2009"/>
      <c r="AF143" s="2009"/>
      <c r="AG143" s="2009"/>
      <c r="AH143" s="2009"/>
      <c r="AI143" s="2009"/>
    </row>
    <row r="144" spans="1:35" s="2010" customFormat="1" ht="14.25">
      <c r="A144" s="2060"/>
      <c r="B144" s="4239" t="s">
        <v>2239</v>
      </c>
      <c r="C144" s="4240"/>
      <c r="D144" s="4240"/>
      <c r="E144" s="4241" t="s">
        <v>2240</v>
      </c>
      <c r="F144" s="4237" t="s">
        <v>1976</v>
      </c>
      <c r="G144" s="4243" t="s">
        <v>1977</v>
      </c>
      <c r="H144" s="4243" t="s">
        <v>1978</v>
      </c>
      <c r="I144" s="4237" t="s">
        <v>1977</v>
      </c>
      <c r="J144" s="2007"/>
      <c r="K144" s="2009"/>
      <c r="L144" s="2008"/>
      <c r="M144" s="2008"/>
      <c r="N144" s="2008"/>
      <c r="O144" s="2008"/>
      <c r="P144" s="2008"/>
      <c r="Z144" s="2009"/>
      <c r="AA144" s="2009"/>
      <c r="AB144" s="2009"/>
      <c r="AC144" s="2009"/>
      <c r="AD144" s="2009"/>
      <c r="AE144" s="2009"/>
      <c r="AF144" s="2009"/>
      <c r="AG144" s="2009"/>
      <c r="AH144" s="2009"/>
      <c r="AI144" s="2009"/>
    </row>
    <row r="145" spans="1:35" s="2010" customFormat="1" ht="60">
      <c r="A145" s="2060"/>
      <c r="B145" s="2034" t="s">
        <v>2247</v>
      </c>
      <c r="C145" s="2034" t="s">
        <v>2248</v>
      </c>
      <c r="D145" s="2034" t="s">
        <v>2249</v>
      </c>
      <c r="E145" s="4242"/>
      <c r="F145" s="4238"/>
      <c r="G145" s="4244"/>
      <c r="H145" s="4244"/>
      <c r="I145" s="4238"/>
      <c r="J145" s="2007"/>
      <c r="K145" s="2009"/>
      <c r="L145" s="2008"/>
      <c r="M145" s="2008"/>
      <c r="N145" s="2008"/>
      <c r="O145" s="2008"/>
      <c r="P145" s="2008"/>
      <c r="Z145" s="2009"/>
      <c r="AA145" s="2009"/>
      <c r="AB145" s="2009"/>
      <c r="AC145" s="2009"/>
      <c r="AD145" s="2009"/>
      <c r="AE145" s="2009"/>
      <c r="AF145" s="2009"/>
      <c r="AG145" s="2009"/>
      <c r="AH145" s="2009"/>
      <c r="AI145" s="2009"/>
    </row>
    <row r="146" spans="1:35" s="2010" customFormat="1" ht="24">
      <c r="A146" s="2060"/>
      <c r="B146" s="2046" t="s">
        <v>831</v>
      </c>
      <c r="C146" s="2046"/>
      <c r="D146" s="2046"/>
      <c r="E146" s="2037" t="s">
        <v>2319</v>
      </c>
      <c r="F146" s="2048"/>
      <c r="G146" s="2048"/>
      <c r="H146" s="2039" t="str">
        <f t="shared" ref="H146:H151" si="12">IF(A146=1,1*F146*G146,"－")</f>
        <v>－</v>
      </c>
      <c r="I146" s="2040"/>
      <c r="J146" s="2041" t="str">
        <f t="shared" ref="J146:J151" si="13">IF(A146=1,1*F146*2,"－")</f>
        <v>－</v>
      </c>
      <c r="K146" s="2009"/>
      <c r="L146" s="2007"/>
      <c r="M146" s="2007"/>
      <c r="N146" s="2007"/>
      <c r="O146" s="2007"/>
      <c r="P146" s="2007"/>
      <c r="Z146" s="2009"/>
      <c r="AA146" s="2009"/>
      <c r="AB146" s="2009"/>
      <c r="AC146" s="2009"/>
      <c r="AD146" s="2009"/>
      <c r="AE146" s="2009"/>
      <c r="AF146" s="2009"/>
      <c r="AG146" s="2009"/>
      <c r="AH146" s="2009"/>
      <c r="AI146" s="2009"/>
    </row>
    <row r="147" spans="1:35" s="2010" customFormat="1" ht="24">
      <c r="A147" s="2042"/>
      <c r="B147" s="2046" t="s">
        <v>831</v>
      </c>
      <c r="C147" s="2046"/>
      <c r="D147" s="2046"/>
      <c r="E147" s="2037" t="s">
        <v>2320</v>
      </c>
      <c r="F147" s="2044"/>
      <c r="G147" s="2044"/>
      <c r="H147" s="2039" t="str">
        <f t="shared" si="12"/>
        <v>－</v>
      </c>
      <c r="I147" s="2040"/>
      <c r="J147" s="2041" t="str">
        <f t="shared" si="13"/>
        <v>－</v>
      </c>
      <c r="K147" s="2009"/>
      <c r="L147" s="2041"/>
      <c r="M147" s="2041"/>
      <c r="N147" s="2041"/>
      <c r="O147" s="2041"/>
      <c r="P147" s="2041"/>
      <c r="Z147" s="2009"/>
      <c r="AA147" s="2009"/>
      <c r="AB147" s="2009"/>
      <c r="AC147" s="2009"/>
      <c r="AD147" s="2009"/>
      <c r="AE147" s="2009"/>
      <c r="AF147" s="2009"/>
      <c r="AG147" s="2009"/>
      <c r="AH147" s="2009"/>
      <c r="AI147" s="2009"/>
    </row>
    <row r="148" spans="1:35" s="2010" customFormat="1" ht="14.25">
      <c r="A148" s="2042"/>
      <c r="B148" s="2046" t="s">
        <v>831</v>
      </c>
      <c r="C148" s="2046" t="s">
        <v>831</v>
      </c>
      <c r="D148" s="2049"/>
      <c r="E148" s="2037" t="s">
        <v>2321</v>
      </c>
      <c r="F148" s="2044"/>
      <c r="G148" s="2044"/>
      <c r="H148" s="2039" t="str">
        <f t="shared" si="12"/>
        <v>－</v>
      </c>
      <c r="I148" s="2040"/>
      <c r="J148" s="2041" t="str">
        <f t="shared" si="13"/>
        <v>－</v>
      </c>
      <c r="K148" s="2009"/>
      <c r="L148" s="2041"/>
      <c r="M148" s="2041"/>
      <c r="N148" s="2041"/>
      <c r="O148" s="2041"/>
      <c r="P148" s="2041"/>
      <c r="Z148" s="2009"/>
      <c r="AA148" s="2009"/>
      <c r="AB148" s="2009"/>
      <c r="AC148" s="2009"/>
      <c r="AD148" s="2009"/>
      <c r="AE148" s="2009"/>
      <c r="AF148" s="2009"/>
      <c r="AG148" s="2009"/>
      <c r="AH148" s="2009"/>
      <c r="AI148" s="2009"/>
    </row>
    <row r="149" spans="1:35" s="2010" customFormat="1" ht="24">
      <c r="A149" s="2042"/>
      <c r="B149" s="2046" t="s">
        <v>831</v>
      </c>
      <c r="C149" s="2046"/>
      <c r="D149" s="2049"/>
      <c r="E149" s="2037" t="s">
        <v>2322</v>
      </c>
      <c r="F149" s="2044"/>
      <c r="G149" s="2044"/>
      <c r="H149" s="2039" t="str">
        <f t="shared" si="12"/>
        <v>－</v>
      </c>
      <c r="I149" s="2040"/>
      <c r="J149" s="2041" t="str">
        <f t="shared" si="13"/>
        <v>－</v>
      </c>
      <c r="K149" s="2009"/>
      <c r="L149" s="2041"/>
      <c r="M149" s="2041"/>
      <c r="N149" s="2041"/>
      <c r="O149" s="2041"/>
      <c r="P149" s="2041"/>
      <c r="Z149" s="2009"/>
      <c r="AA149" s="2009"/>
      <c r="AB149" s="2009"/>
      <c r="AC149" s="2009"/>
      <c r="AD149" s="2009"/>
      <c r="AE149" s="2009"/>
      <c r="AF149" s="2009"/>
      <c r="AG149" s="2009"/>
      <c r="AH149" s="2009"/>
      <c r="AI149" s="2009"/>
    </row>
    <row r="150" spans="1:35" s="2010" customFormat="1" ht="14.25">
      <c r="A150" s="2042"/>
      <c r="B150" s="2046" t="s">
        <v>831</v>
      </c>
      <c r="C150" s="2046"/>
      <c r="D150" s="2046"/>
      <c r="E150" s="2037" t="s">
        <v>2323</v>
      </c>
      <c r="F150" s="2044"/>
      <c r="G150" s="2044"/>
      <c r="H150" s="2039" t="str">
        <f t="shared" si="12"/>
        <v>－</v>
      </c>
      <c r="I150" s="2040"/>
      <c r="J150" s="2041" t="str">
        <f t="shared" si="13"/>
        <v>－</v>
      </c>
      <c r="K150" s="2009"/>
      <c r="L150" s="2041"/>
      <c r="M150" s="2041"/>
      <c r="N150" s="2041"/>
      <c r="O150" s="2041"/>
      <c r="P150" s="2041"/>
      <c r="Z150" s="2009"/>
      <c r="AA150" s="2009"/>
      <c r="AB150" s="2009"/>
      <c r="AC150" s="2009"/>
      <c r="AD150" s="2009"/>
      <c r="AE150" s="2009"/>
      <c r="AF150" s="2009"/>
      <c r="AG150" s="2009"/>
      <c r="AH150" s="2009"/>
      <c r="AI150" s="2009"/>
    </row>
    <row r="151" spans="1:35" s="2010" customFormat="1" ht="14.25">
      <c r="A151" s="2042"/>
      <c r="B151" s="2061"/>
      <c r="C151" s="2061"/>
      <c r="D151" s="2061"/>
      <c r="E151" s="2037"/>
      <c r="F151" s="2044"/>
      <c r="G151" s="2044"/>
      <c r="H151" s="2039" t="str">
        <f t="shared" si="12"/>
        <v>－</v>
      </c>
      <c r="I151" s="2040"/>
      <c r="J151" s="2041" t="str">
        <f t="shared" si="13"/>
        <v>－</v>
      </c>
      <c r="K151" s="2009"/>
      <c r="L151" s="2041"/>
      <c r="M151" s="2041"/>
      <c r="N151" s="2041"/>
      <c r="O151" s="2041"/>
      <c r="P151" s="2041"/>
      <c r="Z151" s="2009"/>
      <c r="AA151" s="2009"/>
      <c r="AB151" s="2009"/>
      <c r="AC151" s="2009"/>
      <c r="AD151" s="2009"/>
      <c r="AE151" s="2009"/>
      <c r="AF151" s="2009"/>
      <c r="AG151" s="2009"/>
      <c r="AH151" s="2009"/>
      <c r="AI151" s="2009"/>
    </row>
    <row r="152" spans="1:35" s="2010" customFormat="1">
      <c r="A152" s="2045"/>
      <c r="B152" s="2045"/>
      <c r="C152" s="2045"/>
      <c r="D152" s="2045"/>
      <c r="E152" s="2029"/>
      <c r="F152" s="2007"/>
      <c r="G152" s="2007"/>
      <c r="H152" s="2007"/>
      <c r="I152" s="2007"/>
      <c r="J152" s="2008"/>
      <c r="K152" s="2009"/>
      <c r="L152" s="2041"/>
      <c r="M152" s="2041"/>
      <c r="N152" s="2041"/>
      <c r="O152" s="2041"/>
      <c r="P152" s="2041"/>
      <c r="Z152" s="2009"/>
      <c r="AA152" s="2009"/>
      <c r="AB152" s="2009"/>
      <c r="AC152" s="2009"/>
      <c r="AD152" s="2009"/>
      <c r="AE152" s="2009"/>
      <c r="AF152" s="2009"/>
      <c r="AG152" s="2009"/>
      <c r="AH152" s="2009"/>
      <c r="AI152" s="2009"/>
    </row>
    <row r="153" spans="1:35" s="2010" customFormat="1" ht="14.25">
      <c r="A153" s="2028" t="s">
        <v>2324</v>
      </c>
      <c r="B153" s="2028"/>
      <c r="C153" s="2028"/>
      <c r="D153" s="2028"/>
      <c r="E153" s="2029"/>
      <c r="F153" s="2024" t="s">
        <v>35</v>
      </c>
      <c r="G153" s="2030">
        <f>SUM(H157:H175)</f>
        <v>0</v>
      </c>
      <c r="H153" s="2031" t="s">
        <v>1048</v>
      </c>
      <c r="I153" s="2032">
        <f>SUM(J157:J175)</f>
        <v>0</v>
      </c>
      <c r="J153" s="2008"/>
      <c r="K153" s="2009"/>
      <c r="L153" s="2008"/>
      <c r="M153" s="2008"/>
      <c r="N153" s="2008"/>
      <c r="O153" s="2008"/>
      <c r="P153" s="2008"/>
      <c r="Z153" s="2009"/>
      <c r="AA153" s="2009"/>
      <c r="AB153" s="2009"/>
      <c r="AC153" s="2009"/>
      <c r="AD153" s="2009"/>
      <c r="AE153" s="2009"/>
      <c r="AF153" s="2009"/>
      <c r="AG153" s="2009"/>
      <c r="AH153" s="2009"/>
      <c r="AI153" s="2009"/>
    </row>
    <row r="154" spans="1:35" s="2010" customFormat="1" ht="14.25">
      <c r="A154" s="2028" t="s">
        <v>2325</v>
      </c>
      <c r="B154" s="2028"/>
      <c r="C154" s="2028"/>
      <c r="D154" s="2028"/>
      <c r="E154" s="2029"/>
      <c r="F154" s="2024"/>
      <c r="G154" s="2058"/>
      <c r="H154" s="2059"/>
      <c r="I154" s="2058"/>
      <c r="J154" s="2008"/>
      <c r="K154" s="2009"/>
      <c r="L154" s="2008"/>
      <c r="M154" s="2008"/>
      <c r="N154" s="2008"/>
      <c r="O154" s="2008"/>
      <c r="P154" s="2008"/>
      <c r="Z154" s="2009"/>
      <c r="AA154" s="2009"/>
      <c r="AB154" s="2009"/>
      <c r="AC154" s="2009"/>
      <c r="AD154" s="2009"/>
      <c r="AE154" s="2009"/>
      <c r="AF154" s="2009"/>
      <c r="AG154" s="2009"/>
      <c r="AH154" s="2009"/>
      <c r="AI154" s="2009"/>
    </row>
    <row r="155" spans="1:35" s="2010" customFormat="1" ht="14.25">
      <c r="A155" s="2060"/>
      <c r="B155" s="4239" t="s">
        <v>2239</v>
      </c>
      <c r="C155" s="4240"/>
      <c r="D155" s="4240"/>
      <c r="E155" s="4241" t="s">
        <v>2240</v>
      </c>
      <c r="F155" s="4237" t="s">
        <v>1976</v>
      </c>
      <c r="G155" s="4243" t="s">
        <v>1977</v>
      </c>
      <c r="H155" s="4243" t="s">
        <v>1978</v>
      </c>
      <c r="I155" s="4237" t="s">
        <v>1977</v>
      </c>
      <c r="J155" s="2007"/>
      <c r="K155" s="2009"/>
      <c r="L155" s="2008"/>
      <c r="M155" s="2008"/>
      <c r="N155" s="2008"/>
      <c r="O155" s="2008"/>
      <c r="P155" s="2008"/>
      <c r="Z155" s="2009"/>
      <c r="AA155" s="2009"/>
      <c r="AB155" s="2009"/>
      <c r="AC155" s="2009"/>
      <c r="AD155" s="2009"/>
      <c r="AE155" s="2009"/>
      <c r="AF155" s="2009"/>
      <c r="AG155" s="2009"/>
      <c r="AH155" s="2009"/>
      <c r="AI155" s="2009"/>
    </row>
    <row r="156" spans="1:35" s="2010" customFormat="1" ht="60">
      <c r="A156" s="2060"/>
      <c r="B156" s="2034" t="s">
        <v>2247</v>
      </c>
      <c r="C156" s="2034" t="s">
        <v>2248</v>
      </c>
      <c r="D156" s="2034" t="s">
        <v>2249</v>
      </c>
      <c r="E156" s="4242"/>
      <c r="F156" s="4238"/>
      <c r="G156" s="4244"/>
      <c r="H156" s="4244"/>
      <c r="I156" s="4238"/>
      <c r="J156" s="2007"/>
      <c r="K156" s="2009"/>
      <c r="L156" s="2008"/>
      <c r="M156" s="2008"/>
      <c r="N156" s="2008"/>
      <c r="O156" s="2008"/>
      <c r="P156" s="2008"/>
      <c r="Z156" s="2009"/>
      <c r="AA156" s="2009"/>
      <c r="AB156" s="2009"/>
      <c r="AC156" s="2009"/>
      <c r="AD156" s="2009"/>
      <c r="AE156" s="2009"/>
      <c r="AF156" s="2009"/>
      <c r="AG156" s="2009"/>
      <c r="AH156" s="2009"/>
      <c r="AI156" s="2009"/>
    </row>
    <row r="157" spans="1:35" s="2010" customFormat="1" ht="14.25">
      <c r="A157" s="2060"/>
      <c r="B157" s="2046" t="s">
        <v>831</v>
      </c>
      <c r="C157" s="2046"/>
      <c r="D157" s="2046"/>
      <c r="E157" s="2037" t="s">
        <v>2326</v>
      </c>
      <c r="F157" s="2048"/>
      <c r="G157" s="2048"/>
      <c r="H157" s="2039" t="str">
        <f t="shared" ref="H157:H169" si="14">IF(A157=1,1*F157*G157,"－")</f>
        <v>－</v>
      </c>
      <c r="I157" s="2040"/>
      <c r="J157" s="2041" t="str">
        <f t="shared" ref="J157:J169" si="15">IF(A157=1,1*F157*2,"－")</f>
        <v>－</v>
      </c>
      <c r="K157" s="2009"/>
      <c r="L157" s="2007"/>
      <c r="M157" s="2007"/>
      <c r="N157" s="2007"/>
      <c r="O157" s="2007"/>
      <c r="P157" s="2007"/>
      <c r="Z157" s="2009"/>
      <c r="AA157" s="2009"/>
      <c r="AB157" s="2009"/>
      <c r="AC157" s="2009"/>
      <c r="AD157" s="2009"/>
      <c r="AE157" s="2009"/>
      <c r="AF157" s="2009"/>
      <c r="AG157" s="2009"/>
      <c r="AH157" s="2009"/>
      <c r="AI157" s="2009"/>
    </row>
    <row r="158" spans="1:35" s="2010" customFormat="1" ht="14.25">
      <c r="A158" s="2042"/>
      <c r="B158" s="2046" t="s">
        <v>831</v>
      </c>
      <c r="C158" s="2046"/>
      <c r="D158" s="2046"/>
      <c r="E158" s="2037" t="s">
        <v>2327</v>
      </c>
      <c r="F158" s="2044"/>
      <c r="G158" s="2044"/>
      <c r="H158" s="2039" t="str">
        <f t="shared" si="14"/>
        <v>－</v>
      </c>
      <c r="I158" s="2040"/>
      <c r="J158" s="2041" t="str">
        <f t="shared" si="15"/>
        <v>－</v>
      </c>
      <c r="K158" s="2009"/>
      <c r="L158" s="2041"/>
      <c r="M158" s="2041"/>
      <c r="N158" s="2041"/>
      <c r="O158" s="2041"/>
      <c r="P158" s="2041"/>
      <c r="Z158" s="2009"/>
      <c r="AA158" s="2009"/>
      <c r="AB158" s="2009"/>
      <c r="AC158" s="2009"/>
      <c r="AD158" s="2009"/>
      <c r="AE158" s="2009"/>
      <c r="AF158" s="2009"/>
      <c r="AG158" s="2009"/>
      <c r="AH158" s="2009"/>
      <c r="AI158" s="2009"/>
    </row>
    <row r="159" spans="1:35" s="2010" customFormat="1" ht="14.25">
      <c r="A159" s="2042"/>
      <c r="B159" s="2046" t="s">
        <v>831</v>
      </c>
      <c r="C159" s="2046" t="s">
        <v>831</v>
      </c>
      <c r="D159" s="2046"/>
      <c r="E159" s="2037" t="s">
        <v>2328</v>
      </c>
      <c r="F159" s="2044"/>
      <c r="G159" s="2044"/>
      <c r="H159" s="2039" t="str">
        <f t="shared" si="14"/>
        <v>－</v>
      </c>
      <c r="I159" s="2040"/>
      <c r="J159" s="2041" t="str">
        <f t="shared" si="15"/>
        <v>－</v>
      </c>
      <c r="K159" s="2009"/>
      <c r="L159" s="2041"/>
      <c r="M159" s="2041"/>
      <c r="N159" s="2041"/>
      <c r="O159" s="2041"/>
      <c r="P159" s="2041"/>
      <c r="Z159" s="2009"/>
      <c r="AA159" s="2009"/>
      <c r="AB159" s="2009"/>
      <c r="AC159" s="2009"/>
      <c r="AD159" s="2009"/>
      <c r="AE159" s="2009"/>
      <c r="AF159" s="2009"/>
      <c r="AG159" s="2009"/>
      <c r="AH159" s="2009"/>
      <c r="AI159" s="2009"/>
    </row>
    <row r="160" spans="1:35" s="2010" customFormat="1" ht="14.25">
      <c r="A160" s="2042"/>
      <c r="B160" s="2046" t="s">
        <v>831</v>
      </c>
      <c r="C160" s="2046" t="s">
        <v>831</v>
      </c>
      <c r="D160" s="2046"/>
      <c r="E160" s="2037" t="s">
        <v>2329</v>
      </c>
      <c r="F160" s="2044"/>
      <c r="G160" s="2044"/>
      <c r="H160" s="2039" t="str">
        <f t="shared" si="14"/>
        <v>－</v>
      </c>
      <c r="I160" s="2040"/>
      <c r="J160" s="2041" t="str">
        <f t="shared" si="15"/>
        <v>－</v>
      </c>
      <c r="K160" s="2009"/>
      <c r="L160" s="2041"/>
      <c r="M160" s="2041"/>
      <c r="N160" s="2041"/>
      <c r="O160" s="2041"/>
      <c r="P160" s="2041"/>
      <c r="Z160" s="2009"/>
      <c r="AA160" s="2009"/>
      <c r="AB160" s="2009"/>
      <c r="AC160" s="2009"/>
      <c r="AD160" s="2009"/>
      <c r="AE160" s="2009"/>
      <c r="AF160" s="2009"/>
      <c r="AG160" s="2009"/>
      <c r="AH160" s="2009"/>
      <c r="AI160" s="2009"/>
    </row>
    <row r="161" spans="1:35" s="2010" customFormat="1" ht="24">
      <c r="A161" s="2042"/>
      <c r="B161" s="2046" t="s">
        <v>831</v>
      </c>
      <c r="C161" s="2046" t="s">
        <v>831</v>
      </c>
      <c r="D161" s="2046"/>
      <c r="E161" s="2037" t="s">
        <v>2330</v>
      </c>
      <c r="F161" s="2044"/>
      <c r="G161" s="2044"/>
      <c r="H161" s="2039" t="str">
        <f t="shared" si="14"/>
        <v>－</v>
      </c>
      <c r="I161" s="2040"/>
      <c r="J161" s="2041" t="str">
        <f t="shared" si="15"/>
        <v>－</v>
      </c>
      <c r="K161" s="2009"/>
      <c r="L161" s="2041"/>
      <c r="M161" s="2041"/>
      <c r="N161" s="2041"/>
      <c r="O161" s="2041"/>
      <c r="P161" s="2041"/>
      <c r="Z161" s="2009"/>
      <c r="AA161" s="2009"/>
      <c r="AB161" s="2009"/>
      <c r="AC161" s="2009"/>
      <c r="AD161" s="2009"/>
      <c r="AE161" s="2009"/>
      <c r="AF161" s="2009"/>
      <c r="AG161" s="2009"/>
      <c r="AH161" s="2009"/>
      <c r="AI161" s="2009"/>
    </row>
    <row r="162" spans="1:35" s="2010" customFormat="1" ht="14.25">
      <c r="A162" s="2042"/>
      <c r="B162" s="2046" t="s">
        <v>831</v>
      </c>
      <c r="C162" s="2046" t="s">
        <v>831</v>
      </c>
      <c r="D162" s="2046"/>
      <c r="E162" s="2037" t="s">
        <v>2331</v>
      </c>
      <c r="F162" s="2044"/>
      <c r="G162" s="2044"/>
      <c r="H162" s="2039" t="str">
        <f t="shared" si="14"/>
        <v>－</v>
      </c>
      <c r="I162" s="2040"/>
      <c r="J162" s="2041" t="str">
        <f t="shared" si="15"/>
        <v>－</v>
      </c>
      <c r="K162" s="2009"/>
      <c r="L162" s="2041"/>
      <c r="M162" s="2041"/>
      <c r="N162" s="2041"/>
      <c r="O162" s="2041"/>
      <c r="P162" s="2041"/>
      <c r="Z162" s="2009"/>
      <c r="AA162" s="2009"/>
      <c r="AB162" s="2009"/>
      <c r="AC162" s="2009"/>
      <c r="AD162" s="2009"/>
      <c r="AE162" s="2009"/>
      <c r="AF162" s="2009"/>
      <c r="AG162" s="2009"/>
      <c r="AH162" s="2009"/>
      <c r="AI162" s="2009"/>
    </row>
    <row r="163" spans="1:35" s="2010" customFormat="1" ht="36">
      <c r="A163" s="2042"/>
      <c r="B163" s="2046" t="s">
        <v>831</v>
      </c>
      <c r="C163" s="2046" t="s">
        <v>831</v>
      </c>
      <c r="D163" s="2046"/>
      <c r="E163" s="2037" t="s">
        <v>2332</v>
      </c>
      <c r="F163" s="2044"/>
      <c r="G163" s="2044"/>
      <c r="H163" s="2039" t="str">
        <f t="shared" si="14"/>
        <v>－</v>
      </c>
      <c r="I163" s="2040"/>
      <c r="J163" s="2041" t="str">
        <f t="shared" si="15"/>
        <v>－</v>
      </c>
      <c r="K163" s="2009"/>
      <c r="L163" s="2041"/>
      <c r="M163" s="2041"/>
      <c r="N163" s="2041"/>
      <c r="O163" s="2041"/>
      <c r="P163" s="2041"/>
      <c r="Z163" s="2009"/>
      <c r="AA163" s="2009"/>
      <c r="AB163" s="2009"/>
      <c r="AC163" s="2009"/>
      <c r="AD163" s="2009"/>
      <c r="AE163" s="2009"/>
      <c r="AF163" s="2009"/>
      <c r="AG163" s="2009"/>
      <c r="AH163" s="2009"/>
      <c r="AI163" s="2009"/>
    </row>
    <row r="164" spans="1:35" s="2010" customFormat="1" ht="14.25">
      <c r="A164" s="2042"/>
      <c r="B164" s="2046" t="s">
        <v>831</v>
      </c>
      <c r="C164" s="2046" t="s">
        <v>831</v>
      </c>
      <c r="D164" s="2046"/>
      <c r="E164" s="2037" t="s">
        <v>2333</v>
      </c>
      <c r="F164" s="2044"/>
      <c r="G164" s="2044"/>
      <c r="H164" s="2039" t="str">
        <f t="shared" si="14"/>
        <v>－</v>
      </c>
      <c r="I164" s="2040"/>
      <c r="J164" s="2041" t="str">
        <f t="shared" si="15"/>
        <v>－</v>
      </c>
      <c r="K164" s="2009"/>
      <c r="L164" s="2041"/>
      <c r="M164" s="2041"/>
      <c r="N164" s="2041"/>
      <c r="O164" s="2041"/>
      <c r="P164" s="2041"/>
      <c r="Z164" s="2009"/>
      <c r="AA164" s="2009"/>
      <c r="AB164" s="2009"/>
      <c r="AC164" s="2009"/>
      <c r="AD164" s="2009"/>
      <c r="AE164" s="2009"/>
      <c r="AF164" s="2009"/>
      <c r="AG164" s="2009"/>
      <c r="AH164" s="2009"/>
      <c r="AI164" s="2009"/>
    </row>
    <row r="165" spans="1:35" s="2010" customFormat="1" ht="24">
      <c r="A165" s="2042"/>
      <c r="B165" s="2046" t="s">
        <v>831</v>
      </c>
      <c r="C165" s="2046" t="s">
        <v>831</v>
      </c>
      <c r="D165" s="2046"/>
      <c r="E165" s="2037" t="s">
        <v>2334</v>
      </c>
      <c r="F165" s="2044"/>
      <c r="G165" s="2044"/>
      <c r="H165" s="2039" t="str">
        <f t="shared" si="14"/>
        <v>－</v>
      </c>
      <c r="I165" s="2040"/>
      <c r="J165" s="2041" t="str">
        <f t="shared" si="15"/>
        <v>－</v>
      </c>
      <c r="K165" s="2009"/>
      <c r="L165" s="2041"/>
      <c r="M165" s="2041"/>
      <c r="N165" s="2041"/>
      <c r="O165" s="2041"/>
      <c r="P165" s="2041"/>
      <c r="Z165" s="2009"/>
      <c r="AA165" s="2009"/>
      <c r="AB165" s="2009"/>
      <c r="AC165" s="2009"/>
      <c r="AD165" s="2009"/>
      <c r="AE165" s="2009"/>
      <c r="AF165" s="2009"/>
      <c r="AG165" s="2009"/>
      <c r="AH165" s="2009"/>
      <c r="AI165" s="2009"/>
    </row>
    <row r="166" spans="1:35" s="2010" customFormat="1" ht="14.25">
      <c r="A166" s="2042"/>
      <c r="B166" s="2046" t="s">
        <v>831</v>
      </c>
      <c r="C166" s="2046" t="s">
        <v>831</v>
      </c>
      <c r="D166" s="2046"/>
      <c r="E166" s="2037" t="s">
        <v>2335</v>
      </c>
      <c r="F166" s="2044"/>
      <c r="G166" s="2044"/>
      <c r="H166" s="2039" t="str">
        <f t="shared" si="14"/>
        <v>－</v>
      </c>
      <c r="I166" s="2040"/>
      <c r="J166" s="2041" t="str">
        <f t="shared" si="15"/>
        <v>－</v>
      </c>
      <c r="K166" s="2009"/>
      <c r="L166" s="2041"/>
      <c r="M166" s="2041"/>
      <c r="N166" s="2041"/>
      <c r="O166" s="2041"/>
      <c r="P166" s="2041"/>
      <c r="Z166" s="2009"/>
      <c r="AA166" s="2009"/>
      <c r="AB166" s="2009"/>
      <c r="AC166" s="2009"/>
      <c r="AD166" s="2009"/>
      <c r="AE166" s="2009"/>
      <c r="AF166" s="2009"/>
      <c r="AG166" s="2009"/>
      <c r="AH166" s="2009"/>
      <c r="AI166" s="2009"/>
    </row>
    <row r="167" spans="1:35" s="2010" customFormat="1" ht="24">
      <c r="A167" s="2042"/>
      <c r="B167" s="2046" t="s">
        <v>831</v>
      </c>
      <c r="C167" s="2046" t="s">
        <v>831</v>
      </c>
      <c r="D167" s="2046"/>
      <c r="E167" s="2037" t="s">
        <v>2336</v>
      </c>
      <c r="F167" s="2044"/>
      <c r="G167" s="2044"/>
      <c r="H167" s="2039" t="str">
        <f t="shared" si="14"/>
        <v>－</v>
      </c>
      <c r="I167" s="2040"/>
      <c r="J167" s="2041" t="str">
        <f t="shared" si="15"/>
        <v>－</v>
      </c>
      <c r="K167" s="2009"/>
      <c r="L167" s="2041"/>
      <c r="M167" s="2041"/>
      <c r="N167" s="2041"/>
      <c r="O167" s="2041"/>
      <c r="P167" s="2041"/>
      <c r="Z167" s="2009"/>
      <c r="AA167" s="2009"/>
      <c r="AB167" s="2009"/>
      <c r="AC167" s="2009"/>
      <c r="AD167" s="2009"/>
      <c r="AE167" s="2009"/>
      <c r="AF167" s="2009"/>
      <c r="AG167" s="2009"/>
      <c r="AH167" s="2009"/>
      <c r="AI167" s="2009"/>
    </row>
    <row r="168" spans="1:35" s="2010" customFormat="1" ht="14.25">
      <c r="A168" s="2042"/>
      <c r="B168" s="2046" t="s">
        <v>831</v>
      </c>
      <c r="C168" s="2046" t="s">
        <v>831</v>
      </c>
      <c r="D168" s="2046"/>
      <c r="E168" s="2037" t="s">
        <v>2337</v>
      </c>
      <c r="F168" s="2044"/>
      <c r="G168" s="2044"/>
      <c r="H168" s="2039" t="str">
        <f t="shared" si="14"/>
        <v>－</v>
      </c>
      <c r="I168" s="2040"/>
      <c r="J168" s="2041" t="str">
        <f t="shared" si="15"/>
        <v>－</v>
      </c>
      <c r="K168" s="2009"/>
      <c r="L168" s="2041"/>
      <c r="M168" s="2041"/>
      <c r="N168" s="2041"/>
      <c r="O168" s="2041"/>
      <c r="P168" s="2041"/>
      <c r="Z168" s="2009"/>
      <c r="AA168" s="2009"/>
      <c r="AB168" s="2009"/>
      <c r="AC168" s="2009"/>
      <c r="AD168" s="2009"/>
      <c r="AE168" s="2009"/>
      <c r="AF168" s="2009"/>
      <c r="AG168" s="2009"/>
      <c r="AH168" s="2009"/>
      <c r="AI168" s="2009"/>
    </row>
    <row r="169" spans="1:35" s="2010" customFormat="1" ht="14.25">
      <c r="A169" s="2042"/>
      <c r="B169" s="2061"/>
      <c r="C169" s="2061"/>
      <c r="D169" s="2061"/>
      <c r="E169" s="2037"/>
      <c r="F169" s="2044"/>
      <c r="G169" s="2044"/>
      <c r="H169" s="2039" t="str">
        <f t="shared" si="14"/>
        <v>－</v>
      </c>
      <c r="I169" s="2040"/>
      <c r="J169" s="2041" t="str">
        <f t="shared" si="15"/>
        <v>－</v>
      </c>
      <c r="K169" s="2009"/>
      <c r="L169" s="2041"/>
      <c r="M169" s="2041"/>
      <c r="N169" s="2041"/>
      <c r="O169" s="2041"/>
      <c r="P169" s="2041"/>
      <c r="Z169" s="2009"/>
      <c r="AA169" s="2009"/>
      <c r="AB169" s="2009"/>
      <c r="AC169" s="2009"/>
      <c r="AD169" s="2009"/>
      <c r="AE169" s="2009"/>
      <c r="AF169" s="2009"/>
      <c r="AG169" s="2009"/>
      <c r="AH169" s="2009"/>
      <c r="AI169" s="2009"/>
    </row>
    <row r="170" spans="1:35" s="2010" customFormat="1" ht="14.25">
      <c r="A170" s="2051"/>
      <c r="B170" s="2051"/>
      <c r="C170" s="2051"/>
      <c r="D170" s="2051"/>
      <c r="E170" s="2069"/>
      <c r="F170" s="2064"/>
      <c r="G170" s="2064"/>
      <c r="H170" s="2065"/>
      <c r="I170" s="2064"/>
      <c r="J170" s="2041"/>
      <c r="K170" s="2009"/>
      <c r="L170" s="2041"/>
      <c r="M170" s="2041"/>
      <c r="N170" s="2041"/>
      <c r="O170" s="2041"/>
      <c r="P170" s="2041"/>
      <c r="Z170" s="2009"/>
      <c r="AA170" s="2009"/>
      <c r="AB170" s="2009"/>
      <c r="AC170" s="2009"/>
      <c r="AD170" s="2009"/>
      <c r="AE170" s="2009"/>
      <c r="AF170" s="2009"/>
      <c r="AG170" s="2009"/>
      <c r="AH170" s="2009"/>
      <c r="AI170" s="2009"/>
    </row>
    <row r="171" spans="1:35" s="2010" customFormat="1" ht="14.25">
      <c r="A171" s="2028" t="s">
        <v>2338</v>
      </c>
      <c r="B171" s="2028"/>
      <c r="C171" s="2028"/>
      <c r="D171" s="2028"/>
      <c r="E171" s="2070"/>
      <c r="F171" s="2066"/>
      <c r="G171" s="2067"/>
      <c r="H171" s="2068"/>
      <c r="I171" s="2067"/>
      <c r="J171" s="2008"/>
      <c r="K171" s="2009"/>
      <c r="L171" s="2008"/>
      <c r="M171" s="2008"/>
      <c r="N171" s="2008"/>
      <c r="O171" s="2008"/>
      <c r="P171" s="2008"/>
      <c r="Z171" s="2009"/>
      <c r="AA171" s="2009"/>
      <c r="AB171" s="2009"/>
      <c r="AC171" s="2009"/>
      <c r="AD171" s="2009"/>
      <c r="AE171" s="2009"/>
      <c r="AF171" s="2009"/>
      <c r="AG171" s="2009"/>
      <c r="AH171" s="2009"/>
      <c r="AI171" s="2009"/>
    </row>
    <row r="172" spans="1:35" s="2010" customFormat="1" ht="14.25">
      <c r="A172" s="2060"/>
      <c r="B172" s="4239" t="s">
        <v>2239</v>
      </c>
      <c r="C172" s="4240"/>
      <c r="D172" s="4240"/>
      <c r="E172" s="4241" t="s">
        <v>2240</v>
      </c>
      <c r="F172" s="4237" t="s">
        <v>1976</v>
      </c>
      <c r="G172" s="4243" t="s">
        <v>1977</v>
      </c>
      <c r="H172" s="4243" t="s">
        <v>1978</v>
      </c>
      <c r="I172" s="4237" t="s">
        <v>1977</v>
      </c>
      <c r="J172" s="2007"/>
      <c r="K172" s="2009"/>
      <c r="L172" s="2008"/>
      <c r="M172" s="2008"/>
      <c r="N172" s="2008"/>
      <c r="O172" s="2008"/>
      <c r="P172" s="2008"/>
      <c r="Z172" s="2009"/>
      <c r="AA172" s="2009"/>
      <c r="AB172" s="2009"/>
      <c r="AC172" s="2009"/>
      <c r="AD172" s="2009"/>
      <c r="AE172" s="2009"/>
      <c r="AF172" s="2009"/>
      <c r="AG172" s="2009"/>
      <c r="AH172" s="2009"/>
      <c r="AI172" s="2009"/>
    </row>
    <row r="173" spans="1:35" s="2010" customFormat="1" ht="60">
      <c r="A173" s="2060"/>
      <c r="B173" s="2034" t="s">
        <v>2247</v>
      </c>
      <c r="C173" s="2034" t="s">
        <v>2248</v>
      </c>
      <c r="D173" s="2034" t="s">
        <v>2249</v>
      </c>
      <c r="E173" s="4242"/>
      <c r="F173" s="4238"/>
      <c r="G173" s="4244"/>
      <c r="H173" s="4244"/>
      <c r="I173" s="4238"/>
      <c r="J173" s="2007"/>
      <c r="K173" s="2009"/>
      <c r="L173" s="2008"/>
      <c r="M173" s="2008"/>
      <c r="N173" s="2008"/>
      <c r="O173" s="2008"/>
      <c r="P173" s="2008"/>
      <c r="Z173" s="2009"/>
      <c r="AA173" s="2009"/>
      <c r="AB173" s="2009"/>
      <c r="AC173" s="2009"/>
      <c r="AD173" s="2009"/>
      <c r="AE173" s="2009"/>
      <c r="AF173" s="2009"/>
      <c r="AG173" s="2009"/>
      <c r="AH173" s="2009"/>
      <c r="AI173" s="2009"/>
    </row>
    <row r="174" spans="1:35" s="2010" customFormat="1" ht="14.25">
      <c r="A174" s="2060"/>
      <c r="B174" s="2046"/>
      <c r="C174" s="2046" t="s">
        <v>831</v>
      </c>
      <c r="D174" s="2046"/>
      <c r="E174" s="2037" t="s">
        <v>2339</v>
      </c>
      <c r="F174" s="2048"/>
      <c r="G174" s="2048"/>
      <c r="H174" s="2039" t="str">
        <f>IF(A174=1,1*F174*G174,"－")</f>
        <v>－</v>
      </c>
      <c r="I174" s="2040"/>
      <c r="J174" s="2041" t="str">
        <f>IF(A174=1,1*F174*2,"－")</f>
        <v>－</v>
      </c>
      <c r="K174" s="2009"/>
      <c r="L174" s="2007"/>
      <c r="M174" s="2007"/>
      <c r="N174" s="2007"/>
      <c r="O174" s="2007"/>
      <c r="P174" s="2007"/>
      <c r="Z174" s="2009"/>
      <c r="AA174" s="2009"/>
      <c r="AB174" s="2009"/>
      <c r="AC174" s="2009"/>
      <c r="AD174" s="2009"/>
      <c r="AE174" s="2009"/>
      <c r="AF174" s="2009"/>
      <c r="AG174" s="2009"/>
      <c r="AH174" s="2009"/>
      <c r="AI174" s="2009"/>
    </row>
    <row r="175" spans="1:35" s="2010" customFormat="1" ht="14.25">
      <c r="A175" s="2042"/>
      <c r="B175" s="2061"/>
      <c r="C175" s="2061"/>
      <c r="D175" s="2061"/>
      <c r="E175" s="2037"/>
      <c r="F175" s="2044"/>
      <c r="G175" s="2044"/>
      <c r="H175" s="2039" t="str">
        <f>IF(A175=1,1*F175*G175,"－")</f>
        <v>－</v>
      </c>
      <c r="I175" s="2040"/>
      <c r="J175" s="2041" t="str">
        <f>IF(A175=1,1*F175*2,"－")</f>
        <v>－</v>
      </c>
      <c r="K175" s="2009"/>
      <c r="L175" s="2041"/>
      <c r="M175" s="2041"/>
      <c r="N175" s="2041"/>
      <c r="O175" s="2041"/>
      <c r="P175" s="2041"/>
      <c r="Z175" s="2009"/>
      <c r="AA175" s="2009"/>
      <c r="AB175" s="2009"/>
      <c r="AC175" s="2009"/>
      <c r="AD175" s="2009"/>
      <c r="AE175" s="2009"/>
      <c r="AF175" s="2009"/>
      <c r="AG175" s="2009"/>
      <c r="AH175" s="2009"/>
      <c r="AI175" s="2009"/>
    </row>
    <row r="176" spans="1:35" s="2010" customFormat="1" ht="14.25">
      <c r="A176" s="2051"/>
      <c r="B176" s="2051"/>
      <c r="C176" s="2051"/>
      <c r="D176" s="2051"/>
      <c r="E176" s="2022"/>
      <c r="F176" s="2007"/>
      <c r="G176" s="2007"/>
      <c r="H176" s="2065"/>
      <c r="I176" s="2064"/>
      <c r="J176" s="2041"/>
      <c r="K176" s="2009"/>
      <c r="L176" s="2041"/>
      <c r="M176" s="2041"/>
      <c r="N176" s="2041"/>
      <c r="O176" s="2041"/>
      <c r="P176" s="2041"/>
      <c r="Z176" s="2009"/>
      <c r="AA176" s="2009"/>
      <c r="AB176" s="2009"/>
      <c r="AC176" s="2009"/>
      <c r="AD176" s="2009"/>
      <c r="AE176" s="2009"/>
      <c r="AF176" s="2009"/>
      <c r="AG176" s="2009"/>
      <c r="AH176" s="2009"/>
      <c r="AI176" s="2009"/>
    </row>
    <row r="177" spans="1:35" s="2010" customFormat="1" ht="14.25">
      <c r="A177" s="2028" t="s">
        <v>2340</v>
      </c>
      <c r="B177" s="2028"/>
      <c r="C177" s="2028"/>
      <c r="D177" s="2028"/>
      <c r="E177" s="2029"/>
      <c r="F177" s="2024" t="s">
        <v>2241</v>
      </c>
      <c r="G177" s="2030">
        <f>+G178+G187</f>
        <v>0</v>
      </c>
      <c r="H177" s="2031" t="s">
        <v>1048</v>
      </c>
      <c r="I177" s="2032">
        <f>+I178+I187</f>
        <v>0</v>
      </c>
      <c r="J177" s="2008"/>
      <c r="K177" s="2009"/>
      <c r="L177" s="2008"/>
      <c r="M177" s="2008"/>
      <c r="N177" s="2008"/>
      <c r="O177" s="2008"/>
      <c r="P177" s="2008"/>
      <c r="Z177" s="2009"/>
      <c r="AA177" s="2009"/>
      <c r="AB177" s="2009"/>
      <c r="AC177" s="2009"/>
      <c r="AD177" s="2009"/>
      <c r="AE177" s="2009"/>
      <c r="AF177" s="2009"/>
      <c r="AG177" s="2009"/>
      <c r="AH177" s="2009"/>
      <c r="AI177" s="2009"/>
    </row>
    <row r="178" spans="1:35" s="2010" customFormat="1" ht="14.25">
      <c r="A178" s="2028" t="s">
        <v>2200</v>
      </c>
      <c r="B178" s="2028"/>
      <c r="C178" s="2028"/>
      <c r="D178" s="2028"/>
      <c r="E178" s="2029"/>
      <c r="F178" s="2024" t="s">
        <v>35</v>
      </c>
      <c r="G178" s="2030">
        <f>SUM(H182:H185)</f>
        <v>0</v>
      </c>
      <c r="H178" s="2031" t="s">
        <v>1048</v>
      </c>
      <c r="I178" s="2032">
        <f>SUM(J182:J185)</f>
        <v>0</v>
      </c>
      <c r="J178" s="2008"/>
      <c r="K178" s="2009"/>
      <c r="L178" s="2008"/>
      <c r="M178" s="2008"/>
      <c r="N178" s="2008"/>
      <c r="O178" s="2008"/>
      <c r="P178" s="2008"/>
      <c r="Z178" s="2009"/>
      <c r="AA178" s="2009"/>
      <c r="AB178" s="2009"/>
      <c r="AC178" s="2009"/>
      <c r="AD178" s="2009"/>
      <c r="AE178" s="2009"/>
      <c r="AF178" s="2009"/>
      <c r="AG178" s="2009"/>
      <c r="AH178" s="2009"/>
      <c r="AI178" s="2009"/>
    </row>
    <row r="179" spans="1:35" s="2010" customFormat="1" ht="14.25">
      <c r="A179" s="2028"/>
      <c r="B179" s="2028"/>
      <c r="C179" s="2028"/>
      <c r="D179" s="2028"/>
      <c r="E179" s="2029"/>
      <c r="F179" s="2024"/>
      <c r="G179" s="2058"/>
      <c r="H179" s="2059"/>
      <c r="I179" s="2058"/>
      <c r="J179" s="2008"/>
      <c r="K179" s="2009"/>
      <c r="L179" s="2008"/>
      <c r="M179" s="2008"/>
      <c r="N179" s="2008"/>
      <c r="O179" s="2008"/>
      <c r="P179" s="2008"/>
      <c r="Z179" s="2009"/>
      <c r="AA179" s="2009"/>
      <c r="AB179" s="2009"/>
      <c r="AC179" s="2009"/>
      <c r="AD179" s="2009"/>
      <c r="AE179" s="2009"/>
      <c r="AF179" s="2009"/>
      <c r="AG179" s="2009"/>
      <c r="AH179" s="2009"/>
      <c r="AI179" s="2009"/>
    </row>
    <row r="180" spans="1:35" s="2010" customFormat="1" ht="14.25">
      <c r="A180" s="2060"/>
      <c r="B180" s="4239" t="s">
        <v>2239</v>
      </c>
      <c r="C180" s="4240"/>
      <c r="D180" s="4240"/>
      <c r="E180" s="4241" t="s">
        <v>2240</v>
      </c>
      <c r="F180" s="4237" t="s">
        <v>1976</v>
      </c>
      <c r="G180" s="4243" t="s">
        <v>1977</v>
      </c>
      <c r="H180" s="4243" t="s">
        <v>1978</v>
      </c>
      <c r="I180" s="4237" t="s">
        <v>1977</v>
      </c>
      <c r="J180" s="2007"/>
      <c r="K180" s="2009"/>
      <c r="L180" s="2008"/>
      <c r="M180" s="2008"/>
      <c r="N180" s="2008"/>
      <c r="O180" s="2008"/>
      <c r="P180" s="2008"/>
      <c r="Z180" s="2009"/>
      <c r="AA180" s="2009"/>
      <c r="AB180" s="2009"/>
      <c r="AC180" s="2009"/>
      <c r="AD180" s="2009"/>
      <c r="AE180" s="2009"/>
      <c r="AF180" s="2009"/>
      <c r="AG180" s="2009"/>
      <c r="AH180" s="2009"/>
      <c r="AI180" s="2009"/>
    </row>
    <row r="181" spans="1:35" s="2010" customFormat="1" ht="60">
      <c r="A181" s="2060"/>
      <c r="B181" s="2034" t="s">
        <v>2247</v>
      </c>
      <c r="C181" s="2034" t="s">
        <v>2248</v>
      </c>
      <c r="D181" s="2034" t="s">
        <v>2249</v>
      </c>
      <c r="E181" s="4242"/>
      <c r="F181" s="4238"/>
      <c r="G181" s="4244"/>
      <c r="H181" s="4244"/>
      <c r="I181" s="4238"/>
      <c r="J181" s="2007"/>
      <c r="K181" s="2009"/>
      <c r="L181" s="2008"/>
      <c r="M181" s="2008"/>
      <c r="N181" s="2008"/>
      <c r="O181" s="2008"/>
      <c r="P181" s="2008"/>
      <c r="Z181" s="2009"/>
      <c r="AA181" s="2009"/>
      <c r="AB181" s="2009"/>
      <c r="AC181" s="2009"/>
      <c r="AD181" s="2009"/>
      <c r="AE181" s="2009"/>
      <c r="AF181" s="2009"/>
      <c r="AG181" s="2009"/>
      <c r="AH181" s="2009"/>
      <c r="AI181" s="2009"/>
    </row>
    <row r="182" spans="1:35" s="2010" customFormat="1" ht="14.25">
      <c r="A182" s="2060"/>
      <c r="B182" s="2046" t="s">
        <v>831</v>
      </c>
      <c r="C182" s="2046"/>
      <c r="D182" s="2046"/>
      <c r="E182" s="2037" t="s">
        <v>2341</v>
      </c>
      <c r="F182" s="2048"/>
      <c r="G182" s="2048"/>
      <c r="H182" s="2039" t="str">
        <f>IF(A182=1,1*F182*G182,"－")</f>
        <v>－</v>
      </c>
      <c r="I182" s="2040"/>
      <c r="J182" s="2041" t="str">
        <f>IF(A182=1,1*F182*2,"－")</f>
        <v>－</v>
      </c>
      <c r="K182" s="2009"/>
      <c r="L182" s="2007"/>
      <c r="M182" s="2007"/>
      <c r="N182" s="2007"/>
      <c r="O182" s="2007"/>
      <c r="P182" s="2007"/>
      <c r="Z182" s="2009"/>
      <c r="AA182" s="2009"/>
      <c r="AB182" s="2009"/>
      <c r="AC182" s="2009"/>
      <c r="AD182" s="2009"/>
      <c r="AE182" s="2009"/>
      <c r="AF182" s="2009"/>
      <c r="AG182" s="2009"/>
      <c r="AH182" s="2009"/>
      <c r="AI182" s="2009"/>
    </row>
    <row r="183" spans="1:35" s="2010" customFormat="1" ht="14.25">
      <c r="A183" s="2042"/>
      <c r="B183" s="2046" t="s">
        <v>831</v>
      </c>
      <c r="C183" s="2046"/>
      <c r="D183" s="2046"/>
      <c r="E183" s="2037" t="s">
        <v>2342</v>
      </c>
      <c r="F183" s="2044"/>
      <c r="G183" s="2044"/>
      <c r="H183" s="2039" t="str">
        <f>IF(A183=1,1*F183*G183,"－")</f>
        <v>－</v>
      </c>
      <c r="I183" s="2040"/>
      <c r="J183" s="2041" t="str">
        <f>IF(A183=1,1*F183*2,"－")</f>
        <v>－</v>
      </c>
      <c r="K183" s="2009"/>
      <c r="L183" s="2041"/>
      <c r="M183" s="2041"/>
      <c r="N183" s="2041"/>
      <c r="O183" s="2041"/>
      <c r="P183" s="2041"/>
      <c r="Z183" s="2009"/>
      <c r="AA183" s="2009"/>
      <c r="AB183" s="2009"/>
      <c r="AC183" s="2009"/>
      <c r="AD183" s="2009"/>
      <c r="AE183" s="2009"/>
      <c r="AF183" s="2009"/>
      <c r="AG183" s="2009"/>
      <c r="AH183" s="2009"/>
      <c r="AI183" s="2009"/>
    </row>
    <row r="184" spans="1:35" s="2010" customFormat="1" ht="14.25">
      <c r="A184" s="2042"/>
      <c r="B184" s="2046" t="s">
        <v>831</v>
      </c>
      <c r="C184" s="2046" t="s">
        <v>831</v>
      </c>
      <c r="D184" s="2049"/>
      <c r="E184" s="2037" t="s">
        <v>2343</v>
      </c>
      <c r="F184" s="2044"/>
      <c r="G184" s="2044"/>
      <c r="H184" s="2039" t="str">
        <f>IF(A184=1,1*F184*G184,"－")</f>
        <v>－</v>
      </c>
      <c r="I184" s="2040"/>
      <c r="J184" s="2041" t="str">
        <f>IF(A184=1,1*F184*2,"－")</f>
        <v>－</v>
      </c>
      <c r="K184" s="2009"/>
      <c r="L184" s="2041"/>
      <c r="M184" s="2041"/>
      <c r="N184" s="2041"/>
      <c r="O184" s="2041"/>
      <c r="P184" s="2041"/>
      <c r="Z184" s="2009"/>
      <c r="AA184" s="2009"/>
      <c r="AB184" s="2009"/>
      <c r="AC184" s="2009"/>
      <c r="AD184" s="2009"/>
      <c r="AE184" s="2009"/>
      <c r="AF184" s="2009"/>
      <c r="AG184" s="2009"/>
      <c r="AH184" s="2009"/>
      <c r="AI184" s="2009"/>
    </row>
    <row r="185" spans="1:35" s="2010" customFormat="1" ht="14.25">
      <c r="A185" s="2042"/>
      <c r="B185" s="2061"/>
      <c r="C185" s="2061"/>
      <c r="D185" s="2061"/>
      <c r="E185" s="2037"/>
      <c r="F185" s="2044"/>
      <c r="G185" s="2044"/>
      <c r="H185" s="2039" t="str">
        <f>IF(A185=1,1*F185*G185,"－")</f>
        <v>－</v>
      </c>
      <c r="I185" s="2040"/>
      <c r="J185" s="2041" t="str">
        <f>IF(A185=1,1*F185*2,"－")</f>
        <v>－</v>
      </c>
      <c r="K185" s="2009"/>
      <c r="L185" s="2041"/>
      <c r="M185" s="2041"/>
      <c r="N185" s="2041"/>
      <c r="O185" s="2041"/>
      <c r="P185" s="2041"/>
      <c r="Z185" s="2009"/>
      <c r="AA185" s="2009"/>
      <c r="AB185" s="2009"/>
      <c r="AC185" s="2009"/>
      <c r="AD185" s="2009"/>
      <c r="AE185" s="2009"/>
      <c r="AF185" s="2009"/>
      <c r="AG185" s="2009"/>
      <c r="AH185" s="2009"/>
      <c r="AI185" s="2009"/>
    </row>
    <row r="186" spans="1:35" s="2010" customFormat="1">
      <c r="A186" s="2045"/>
      <c r="B186" s="2045"/>
      <c r="C186" s="2045"/>
      <c r="D186" s="2045"/>
      <c r="E186" s="2029"/>
      <c r="F186" s="2007"/>
      <c r="G186" s="2007"/>
      <c r="H186" s="2007"/>
      <c r="I186" s="2007"/>
      <c r="J186" s="2008"/>
      <c r="K186" s="2009"/>
      <c r="L186" s="2041"/>
      <c r="M186" s="2041"/>
      <c r="N186" s="2041"/>
      <c r="O186" s="2041"/>
      <c r="P186" s="2041"/>
      <c r="Z186" s="2009"/>
      <c r="AA186" s="2009"/>
      <c r="AB186" s="2009"/>
      <c r="AC186" s="2009"/>
      <c r="AD186" s="2009"/>
      <c r="AE186" s="2009"/>
      <c r="AF186" s="2009"/>
      <c r="AG186" s="2009"/>
      <c r="AH186" s="2009"/>
      <c r="AI186" s="2009"/>
    </row>
    <row r="187" spans="1:35" s="2010" customFormat="1" ht="14.25">
      <c r="A187" s="2028" t="s">
        <v>2344</v>
      </c>
      <c r="B187" s="2028"/>
      <c r="C187" s="2028"/>
      <c r="D187" s="2028"/>
      <c r="E187" s="2029"/>
      <c r="F187" s="2024" t="s">
        <v>35</v>
      </c>
      <c r="G187" s="2030">
        <f>SUM(H191:H200)</f>
        <v>0</v>
      </c>
      <c r="H187" s="2031" t="s">
        <v>1048</v>
      </c>
      <c r="I187" s="2032">
        <f>SUM(J191:J200)</f>
        <v>0</v>
      </c>
      <c r="J187" s="2008"/>
      <c r="K187" s="2009"/>
      <c r="L187" s="2008"/>
      <c r="M187" s="2008"/>
      <c r="N187" s="2008"/>
      <c r="O187" s="2008"/>
      <c r="P187" s="2008"/>
      <c r="Z187" s="2009"/>
      <c r="AA187" s="2009"/>
      <c r="AB187" s="2009"/>
      <c r="AC187" s="2009"/>
      <c r="AD187" s="2009"/>
      <c r="AE187" s="2009"/>
      <c r="AF187" s="2009"/>
      <c r="AG187" s="2009"/>
      <c r="AH187" s="2009"/>
      <c r="AI187" s="2009"/>
    </row>
    <row r="188" spans="1:35" s="2010" customFormat="1" ht="14.25">
      <c r="A188" s="2028" t="s">
        <v>2345</v>
      </c>
      <c r="B188" s="2028"/>
      <c r="C188" s="2028"/>
      <c r="D188" s="2028"/>
      <c r="E188" s="2029"/>
      <c r="F188" s="2024"/>
      <c r="G188" s="2058"/>
      <c r="H188" s="2059"/>
      <c r="I188" s="2058"/>
      <c r="J188" s="2008"/>
      <c r="K188" s="2009"/>
      <c r="L188" s="2008"/>
      <c r="M188" s="2008"/>
      <c r="N188" s="2008"/>
      <c r="O188" s="2008"/>
      <c r="P188" s="2008"/>
      <c r="Z188" s="2009"/>
      <c r="AA188" s="2009"/>
      <c r="AB188" s="2009"/>
      <c r="AC188" s="2009"/>
      <c r="AD188" s="2009"/>
      <c r="AE188" s="2009"/>
      <c r="AF188" s="2009"/>
      <c r="AG188" s="2009"/>
      <c r="AH188" s="2009"/>
      <c r="AI188" s="2009"/>
    </row>
    <row r="189" spans="1:35" s="2010" customFormat="1" ht="14.25">
      <c r="A189" s="2060"/>
      <c r="B189" s="4239" t="s">
        <v>2239</v>
      </c>
      <c r="C189" s="4240"/>
      <c r="D189" s="4240"/>
      <c r="E189" s="4241" t="s">
        <v>2240</v>
      </c>
      <c r="F189" s="4237" t="s">
        <v>1976</v>
      </c>
      <c r="G189" s="4243" t="s">
        <v>1977</v>
      </c>
      <c r="H189" s="4243" t="s">
        <v>1978</v>
      </c>
      <c r="I189" s="4237" t="s">
        <v>1977</v>
      </c>
      <c r="J189" s="2007"/>
      <c r="K189" s="2009"/>
      <c r="L189" s="2008"/>
      <c r="M189" s="2008"/>
      <c r="N189" s="2008"/>
      <c r="O189" s="2008"/>
      <c r="P189" s="2008"/>
      <c r="Z189" s="2009"/>
      <c r="AA189" s="2009"/>
      <c r="AB189" s="2009"/>
      <c r="AC189" s="2009"/>
      <c r="AD189" s="2009"/>
      <c r="AE189" s="2009"/>
      <c r="AF189" s="2009"/>
      <c r="AG189" s="2009"/>
      <c r="AH189" s="2009"/>
      <c r="AI189" s="2009"/>
    </row>
    <row r="190" spans="1:35" s="2010" customFormat="1" ht="60">
      <c r="A190" s="2060"/>
      <c r="B190" s="2034" t="s">
        <v>2247</v>
      </c>
      <c r="C190" s="2034" t="s">
        <v>2248</v>
      </c>
      <c r="D190" s="2034" t="s">
        <v>2249</v>
      </c>
      <c r="E190" s="4242"/>
      <c r="F190" s="4238"/>
      <c r="G190" s="4244"/>
      <c r="H190" s="4244"/>
      <c r="I190" s="4238"/>
      <c r="J190" s="2007"/>
      <c r="K190" s="2009"/>
      <c r="L190" s="2008"/>
      <c r="M190" s="2008"/>
      <c r="N190" s="2008"/>
      <c r="O190" s="2008"/>
      <c r="P190" s="2008"/>
      <c r="Z190" s="2009"/>
      <c r="AA190" s="2009"/>
      <c r="AB190" s="2009"/>
      <c r="AC190" s="2009"/>
      <c r="AD190" s="2009"/>
      <c r="AE190" s="2009"/>
      <c r="AF190" s="2009"/>
      <c r="AG190" s="2009"/>
      <c r="AH190" s="2009"/>
      <c r="AI190" s="2009"/>
    </row>
    <row r="191" spans="1:35" s="2010" customFormat="1" ht="24">
      <c r="A191" s="2060"/>
      <c r="B191" s="2046"/>
      <c r="C191" s="2046" t="s">
        <v>831</v>
      </c>
      <c r="D191" s="2046"/>
      <c r="E191" s="2037" t="s">
        <v>2346</v>
      </c>
      <c r="F191" s="2048"/>
      <c r="G191" s="2048"/>
      <c r="H191" s="2039" t="str">
        <f>IF(A191=1,1*F191*G191,"－")</f>
        <v>－</v>
      </c>
      <c r="I191" s="2040"/>
      <c r="J191" s="2041" t="str">
        <f>IF(A191=1,1*F191*2,"－")</f>
        <v>－</v>
      </c>
      <c r="K191" s="2009"/>
      <c r="L191" s="2007"/>
      <c r="M191" s="2007"/>
      <c r="N191" s="2007"/>
      <c r="O191" s="2007"/>
      <c r="P191" s="2007"/>
      <c r="Z191" s="2009"/>
      <c r="AA191" s="2009"/>
      <c r="AB191" s="2009"/>
      <c r="AC191" s="2009"/>
      <c r="AD191" s="2009"/>
      <c r="AE191" s="2009"/>
      <c r="AF191" s="2009"/>
      <c r="AG191" s="2009"/>
      <c r="AH191" s="2009"/>
      <c r="AI191" s="2009"/>
    </row>
    <row r="192" spans="1:35" s="2010" customFormat="1" ht="24">
      <c r="A192" s="2042"/>
      <c r="B192" s="2046"/>
      <c r="C192" s="2046" t="s">
        <v>831</v>
      </c>
      <c r="D192" s="2046"/>
      <c r="E192" s="2037" t="s">
        <v>2347</v>
      </c>
      <c r="F192" s="2044"/>
      <c r="G192" s="2044"/>
      <c r="H192" s="2039" t="str">
        <f>IF(A192=1,1*F192*G192,"－")</f>
        <v>－</v>
      </c>
      <c r="I192" s="2040"/>
      <c r="J192" s="2041" t="str">
        <f>IF(A192=1,1*F192*2,"－")</f>
        <v>－</v>
      </c>
      <c r="K192" s="2009"/>
      <c r="L192" s="2041"/>
      <c r="M192" s="2041"/>
      <c r="N192" s="2041"/>
      <c r="O192" s="2041"/>
      <c r="P192" s="2041"/>
      <c r="Z192" s="2009"/>
      <c r="AA192" s="2009"/>
      <c r="AB192" s="2009"/>
      <c r="AC192" s="2009"/>
      <c r="AD192" s="2009"/>
      <c r="AE192" s="2009"/>
      <c r="AF192" s="2009"/>
      <c r="AG192" s="2009"/>
      <c r="AH192" s="2009"/>
      <c r="AI192" s="2009"/>
    </row>
    <row r="193" spans="1:35" s="2010" customFormat="1" ht="14.25">
      <c r="A193" s="2042"/>
      <c r="B193" s="2061"/>
      <c r="C193" s="2061"/>
      <c r="D193" s="2061"/>
      <c r="E193" s="2037"/>
      <c r="F193" s="2044"/>
      <c r="G193" s="2044"/>
      <c r="H193" s="2039" t="str">
        <f>IF(A193=1,1*F193*G193,"－")</f>
        <v>－</v>
      </c>
      <c r="I193" s="2040"/>
      <c r="J193" s="2041" t="str">
        <f>IF(A193=1,1*F193*2,"－")</f>
        <v>－</v>
      </c>
      <c r="K193" s="2009"/>
      <c r="L193" s="2041"/>
      <c r="M193" s="2041"/>
      <c r="N193" s="2041"/>
      <c r="O193" s="2041"/>
      <c r="P193" s="2041"/>
      <c r="Z193" s="2009"/>
      <c r="AA193" s="2009"/>
      <c r="AB193" s="2009"/>
      <c r="AC193" s="2009"/>
      <c r="AD193" s="2009"/>
      <c r="AE193" s="2009"/>
      <c r="AF193" s="2009"/>
      <c r="AG193" s="2009"/>
      <c r="AH193" s="2009"/>
      <c r="AI193" s="2009"/>
    </row>
    <row r="194" spans="1:35" s="2010" customFormat="1" ht="14.25">
      <c r="A194" s="2051"/>
      <c r="B194" s="2051"/>
      <c r="C194" s="2051"/>
      <c r="D194" s="2051"/>
      <c r="E194" s="2069"/>
      <c r="F194" s="2007"/>
      <c r="G194" s="2064"/>
      <c r="H194" s="2065"/>
      <c r="I194" s="2064"/>
      <c r="J194" s="2041"/>
      <c r="K194" s="2009"/>
      <c r="L194" s="2041"/>
      <c r="M194" s="2041"/>
      <c r="N194" s="2041"/>
      <c r="O194" s="2041"/>
      <c r="P194" s="2041"/>
      <c r="Z194" s="2009"/>
      <c r="AA194" s="2009"/>
      <c r="AB194" s="2009"/>
      <c r="AC194" s="2009"/>
      <c r="AD194" s="2009"/>
      <c r="AE194" s="2009"/>
      <c r="AF194" s="2009"/>
      <c r="AG194" s="2009"/>
      <c r="AH194" s="2009"/>
      <c r="AI194" s="2009"/>
    </row>
    <row r="195" spans="1:35" s="2010" customFormat="1" ht="14.25">
      <c r="A195" s="2028" t="s">
        <v>2217</v>
      </c>
      <c r="B195" s="2028"/>
      <c r="C195" s="2028"/>
      <c r="D195" s="2028"/>
      <c r="E195" s="2029"/>
      <c r="F195" s="2024"/>
      <c r="G195" s="2067"/>
      <c r="H195" s="2068"/>
      <c r="I195" s="2067"/>
      <c r="J195" s="2008"/>
      <c r="K195" s="2009"/>
      <c r="L195" s="2008"/>
      <c r="M195" s="2008"/>
      <c r="N195" s="2008"/>
      <c r="O195" s="2008"/>
      <c r="P195" s="2008"/>
      <c r="Z195" s="2009"/>
      <c r="AA195" s="2009"/>
      <c r="AB195" s="2009"/>
      <c r="AC195" s="2009"/>
      <c r="AD195" s="2009"/>
      <c r="AE195" s="2009"/>
      <c r="AF195" s="2009"/>
      <c r="AG195" s="2009"/>
      <c r="AH195" s="2009"/>
      <c r="AI195" s="2009"/>
    </row>
    <row r="196" spans="1:35" s="2010" customFormat="1" ht="14.25">
      <c r="A196" s="2060"/>
      <c r="B196" s="4239" t="s">
        <v>2239</v>
      </c>
      <c r="C196" s="4240"/>
      <c r="D196" s="4240"/>
      <c r="E196" s="4241" t="s">
        <v>2240</v>
      </c>
      <c r="F196" s="4237" t="s">
        <v>1976</v>
      </c>
      <c r="G196" s="4243" t="s">
        <v>1977</v>
      </c>
      <c r="H196" s="4243" t="s">
        <v>1978</v>
      </c>
      <c r="I196" s="4237" t="s">
        <v>1977</v>
      </c>
      <c r="J196" s="2007"/>
      <c r="K196" s="2009"/>
      <c r="L196" s="2008"/>
      <c r="M196" s="2008"/>
      <c r="N196" s="2008"/>
      <c r="O196" s="2008"/>
      <c r="P196" s="2008"/>
      <c r="Z196" s="2009"/>
      <c r="AA196" s="2009"/>
      <c r="AB196" s="2009"/>
      <c r="AC196" s="2009"/>
      <c r="AD196" s="2009"/>
      <c r="AE196" s="2009"/>
      <c r="AF196" s="2009"/>
      <c r="AG196" s="2009"/>
      <c r="AH196" s="2009"/>
      <c r="AI196" s="2009"/>
    </row>
    <row r="197" spans="1:35" s="2010" customFormat="1" ht="60">
      <c r="A197" s="2060"/>
      <c r="B197" s="2034" t="s">
        <v>2247</v>
      </c>
      <c r="C197" s="2034" t="s">
        <v>2248</v>
      </c>
      <c r="D197" s="2034" t="s">
        <v>2249</v>
      </c>
      <c r="E197" s="4242"/>
      <c r="F197" s="4238"/>
      <c r="G197" s="4244"/>
      <c r="H197" s="4244"/>
      <c r="I197" s="4238"/>
      <c r="J197" s="2007"/>
      <c r="K197" s="2009"/>
      <c r="L197" s="2008"/>
      <c r="M197" s="2008"/>
      <c r="N197" s="2008"/>
      <c r="O197" s="2008"/>
      <c r="P197" s="2008"/>
      <c r="Z197" s="2009"/>
      <c r="AA197" s="2009"/>
      <c r="AB197" s="2009"/>
      <c r="AC197" s="2009"/>
      <c r="AD197" s="2009"/>
      <c r="AE197" s="2009"/>
      <c r="AF197" s="2009"/>
      <c r="AG197" s="2009"/>
      <c r="AH197" s="2009"/>
      <c r="AI197" s="2009"/>
    </row>
    <row r="198" spans="1:35" s="2010" customFormat="1" ht="14.25">
      <c r="A198" s="2060"/>
      <c r="B198" s="2046"/>
      <c r="C198" s="2046" t="s">
        <v>831</v>
      </c>
      <c r="D198" s="2046"/>
      <c r="E198" s="2037" t="s">
        <v>2348</v>
      </c>
      <c r="F198" s="2048"/>
      <c r="G198" s="2048"/>
      <c r="H198" s="2039" t="str">
        <f>IF(A198=1,1*F198*G198,"－")</f>
        <v>－</v>
      </c>
      <c r="I198" s="2040"/>
      <c r="J198" s="2041" t="str">
        <f>IF(A198=1,1*F198*2,"－")</f>
        <v>－</v>
      </c>
      <c r="K198" s="2009"/>
      <c r="L198" s="2007"/>
      <c r="M198" s="2007"/>
      <c r="N198" s="2007"/>
      <c r="O198" s="2007"/>
      <c r="P198" s="2007"/>
      <c r="Z198" s="2009"/>
      <c r="AA198" s="2009"/>
      <c r="AB198" s="2009"/>
      <c r="AC198" s="2009"/>
      <c r="AD198" s="2009"/>
      <c r="AE198" s="2009"/>
      <c r="AF198" s="2009"/>
      <c r="AG198" s="2009"/>
      <c r="AH198" s="2009"/>
      <c r="AI198" s="2009"/>
    </row>
    <row r="199" spans="1:35" s="2010" customFormat="1" ht="36">
      <c r="A199" s="2042"/>
      <c r="B199" s="2046" t="s">
        <v>831</v>
      </c>
      <c r="C199" s="2046" t="s">
        <v>831</v>
      </c>
      <c r="D199" s="2046"/>
      <c r="E199" s="2037" t="s">
        <v>2349</v>
      </c>
      <c r="F199" s="2044"/>
      <c r="G199" s="2044"/>
      <c r="H199" s="2039" t="str">
        <f>IF(A199=1,1*F199*G199,"－")</f>
        <v>－</v>
      </c>
      <c r="I199" s="2040"/>
      <c r="J199" s="2041" t="str">
        <f>IF(A199=1,1*F199*2,"－")</f>
        <v>－</v>
      </c>
      <c r="K199" s="2009"/>
      <c r="L199" s="2041"/>
      <c r="M199" s="2041"/>
      <c r="N199" s="2041"/>
      <c r="O199" s="2041"/>
      <c r="P199" s="2041"/>
      <c r="Z199" s="2009"/>
      <c r="AA199" s="2009"/>
      <c r="AB199" s="2009"/>
      <c r="AC199" s="2009"/>
      <c r="AD199" s="2009"/>
      <c r="AE199" s="2009"/>
      <c r="AF199" s="2009"/>
      <c r="AG199" s="2009"/>
      <c r="AH199" s="2009"/>
      <c r="AI199" s="2009"/>
    </row>
    <row r="200" spans="1:35" s="2010" customFormat="1" ht="14.25">
      <c r="A200" s="2042"/>
      <c r="B200" s="2061"/>
      <c r="C200" s="2061"/>
      <c r="D200" s="2061"/>
      <c r="E200" s="2037"/>
      <c r="F200" s="2044"/>
      <c r="G200" s="2044"/>
      <c r="H200" s="2039" t="str">
        <f>IF(A200=1,1*F200*G200,"－")</f>
        <v>－</v>
      </c>
      <c r="I200" s="2040"/>
      <c r="J200" s="2041" t="str">
        <f>IF(A200=1,1*F200*2,"－")</f>
        <v>－</v>
      </c>
      <c r="K200" s="2009"/>
      <c r="L200" s="2041"/>
      <c r="M200" s="2041"/>
      <c r="N200" s="2041"/>
      <c r="O200" s="2041"/>
      <c r="P200" s="2041"/>
      <c r="Z200" s="2009"/>
      <c r="AA200" s="2009"/>
      <c r="AB200" s="2009"/>
      <c r="AC200" s="2009"/>
      <c r="AD200" s="2009"/>
      <c r="AE200" s="2009"/>
      <c r="AF200" s="2009"/>
      <c r="AG200" s="2009"/>
      <c r="AH200" s="2009"/>
      <c r="AI200" s="2009"/>
    </row>
    <row r="201" spans="1:35" s="2010" customFormat="1" ht="14.25">
      <c r="A201" s="2051"/>
      <c r="B201" s="2051"/>
      <c r="C201" s="2051"/>
      <c r="D201" s="2051"/>
      <c r="E201" s="2069"/>
      <c r="F201" s="2064"/>
      <c r="G201" s="2064"/>
      <c r="H201" s="2065"/>
      <c r="I201" s="2064"/>
      <c r="J201" s="2041"/>
      <c r="K201" s="2009"/>
      <c r="L201" s="2041"/>
      <c r="M201" s="2041"/>
      <c r="N201" s="2041"/>
      <c r="O201" s="2041"/>
      <c r="P201" s="2041"/>
      <c r="Z201" s="2009"/>
      <c r="AA201" s="2009"/>
      <c r="AB201" s="2009"/>
      <c r="AC201" s="2009"/>
      <c r="AD201" s="2009"/>
      <c r="AE201" s="2009"/>
      <c r="AF201" s="2009"/>
      <c r="AG201" s="2009"/>
      <c r="AH201" s="2009"/>
      <c r="AI201" s="2009"/>
    </row>
  </sheetData>
  <mergeCells count="119">
    <mergeCell ref="I16:I17"/>
    <mergeCell ref="A12:E12"/>
    <mergeCell ref="J16:J17"/>
    <mergeCell ref="C2:E2"/>
    <mergeCell ref="G2:I2"/>
    <mergeCell ref="G3:I3"/>
    <mergeCell ref="Q3:Y4"/>
    <mergeCell ref="G4:I4"/>
    <mergeCell ref="J68:J69"/>
    <mergeCell ref="J54:J55"/>
    <mergeCell ref="J30:J31"/>
    <mergeCell ref="D5:I5"/>
    <mergeCell ref="D6:I6"/>
    <mergeCell ref="D7:I7"/>
    <mergeCell ref="D8:I8"/>
    <mergeCell ref="D9:I9"/>
    <mergeCell ref="D10:I10"/>
    <mergeCell ref="B13:I13"/>
    <mergeCell ref="G54:G55"/>
    <mergeCell ref="I30:I31"/>
    <mergeCell ref="J45:J46"/>
    <mergeCell ref="H68:H69"/>
    <mergeCell ref="A54:A55"/>
    <mergeCell ref="B54:D54"/>
    <mergeCell ref="E54:E55"/>
    <mergeCell ref="F54:F55"/>
    <mergeCell ref="A16:A17"/>
    <mergeCell ref="B16:D16"/>
    <mergeCell ref="E16:E17"/>
    <mergeCell ref="F16:F17"/>
    <mergeCell ref="G16:G17"/>
    <mergeCell ref="H16:H17"/>
    <mergeCell ref="G155:G156"/>
    <mergeCell ref="H155:H156"/>
    <mergeCell ref="A30:A31"/>
    <mergeCell ref="B30:D30"/>
    <mergeCell ref="E30:E31"/>
    <mergeCell ref="F30:F31"/>
    <mergeCell ref="G30:G31"/>
    <mergeCell ref="H30:H31"/>
    <mergeCell ref="B100:D100"/>
    <mergeCell ref="E100:E101"/>
    <mergeCell ref="F100:F101"/>
    <mergeCell ref="G100:G101"/>
    <mergeCell ref="H100:H101"/>
    <mergeCell ref="I155:I156"/>
    <mergeCell ref="A45:A46"/>
    <mergeCell ref="B45:D45"/>
    <mergeCell ref="E45:E46"/>
    <mergeCell ref="F45:F46"/>
    <mergeCell ref="G45:G46"/>
    <mergeCell ref="H45:H46"/>
    <mergeCell ref="I45:I46"/>
    <mergeCell ref="E144:E145"/>
    <mergeCell ref="F144:F145"/>
    <mergeCell ref="G144:G145"/>
    <mergeCell ref="H144:H145"/>
    <mergeCell ref="I144:I145"/>
    <mergeCell ref="B144:D144"/>
    <mergeCell ref="F84:F85"/>
    <mergeCell ref="G84:G85"/>
    <mergeCell ref="H84:H85"/>
    <mergeCell ref="I68:I69"/>
    <mergeCell ref="H54:H55"/>
    <mergeCell ref="I54:I55"/>
    <mergeCell ref="A68:A69"/>
    <mergeCell ref="B68:D68"/>
    <mergeCell ref="I134:I135"/>
    <mergeCell ref="I84:I85"/>
    <mergeCell ref="B196:D196"/>
    <mergeCell ref="E196:E197"/>
    <mergeCell ref="F196:F197"/>
    <mergeCell ref="G196:G197"/>
    <mergeCell ref="I112:I113"/>
    <mergeCell ref="B125:D125"/>
    <mergeCell ref="E125:E126"/>
    <mergeCell ref="F125:F126"/>
    <mergeCell ref="G125:G126"/>
    <mergeCell ref="H125:H126"/>
    <mergeCell ref="I125:I126"/>
    <mergeCell ref="B112:D112"/>
    <mergeCell ref="E112:E113"/>
    <mergeCell ref="F112:F113"/>
    <mergeCell ref="G112:G113"/>
    <mergeCell ref="H112:H113"/>
    <mergeCell ref="H196:H197"/>
    <mergeCell ref="I196:I197"/>
    <mergeCell ref="B155:D155"/>
    <mergeCell ref="E155:E156"/>
    <mergeCell ref="F155:F156"/>
    <mergeCell ref="I172:I173"/>
    <mergeCell ref="B189:D189"/>
    <mergeCell ref="E189:E190"/>
    <mergeCell ref="F189:F190"/>
    <mergeCell ref="G189:G190"/>
    <mergeCell ref="H189:H190"/>
    <mergeCell ref="I189:I190"/>
    <mergeCell ref="B180:D180"/>
    <mergeCell ref="E180:E181"/>
    <mergeCell ref="B172:D172"/>
    <mergeCell ref="E172:E173"/>
    <mergeCell ref="F172:F173"/>
    <mergeCell ref="G172:G173"/>
    <mergeCell ref="H172:H173"/>
    <mergeCell ref="F180:F181"/>
    <mergeCell ref="G180:G181"/>
    <mergeCell ref="H180:H181"/>
    <mergeCell ref="I180:I181"/>
    <mergeCell ref="I100:I101"/>
    <mergeCell ref="B84:D84"/>
    <mergeCell ref="E84:E85"/>
    <mergeCell ref="B134:D134"/>
    <mergeCell ref="E134:E135"/>
    <mergeCell ref="F134:F135"/>
    <mergeCell ref="G134:G135"/>
    <mergeCell ref="H134:H135"/>
    <mergeCell ref="E68:E69"/>
    <mergeCell ref="F68:F69"/>
    <mergeCell ref="G68:G69"/>
  </mergeCells>
  <phoneticPr fontId="15"/>
  <hyperlinks>
    <hyperlink ref="A1" location="トップ!A1" display="トップへ" xr:uid="{7054874A-3B07-4CA9-8307-6EC53C900289}"/>
    <hyperlink ref="I1" location="トップ!A1" display="トップへ" xr:uid="{37FA7E37-448C-4A4D-89B0-76E5CFD007FB}"/>
  </hyperlinks>
  <pageMargins left="0.6" right="0.52" top="0.3" bottom="0.33" header="0.16" footer="0.2"/>
  <pageSetup paperSize="9" scale="87" orientation="portrait" r:id="rId1"/>
  <headerFooter alignWithMargins="0">
    <oddFooter>&amp;R&amp;P/&amp;N</oddFooter>
  </headerFooter>
  <rowBreaks count="1" manualBreakCount="1">
    <brk id="51" max="1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AE177"/>
  <sheetViews>
    <sheetView view="pageBreakPreview" zoomScaleNormal="146" zoomScaleSheetLayoutView="100" workbookViewId="0">
      <selection activeCell="B23" sqref="B23"/>
    </sheetView>
  </sheetViews>
  <sheetFormatPr defaultColWidth="9" defaultRowHeight="13.5"/>
  <cols>
    <col min="1" max="1" width="10.375" style="1441" customWidth="1"/>
    <col min="2" max="2" width="32.625" style="1441" customWidth="1"/>
    <col min="3" max="3" width="12.125" style="1441" customWidth="1"/>
    <col min="4" max="4" width="19.5" style="1441" customWidth="1"/>
    <col min="5" max="5" width="17.75" style="1441" customWidth="1"/>
    <col min="6" max="6" width="10.625" style="1441" customWidth="1"/>
    <col min="7" max="7" width="5.125" style="1441" customWidth="1"/>
    <col min="8" max="8" width="6.625" style="1441" customWidth="1"/>
    <col min="9" max="9" width="4.75" style="1441" customWidth="1"/>
    <col min="10" max="10" width="9" style="1441"/>
    <col min="11" max="11" width="5.25" style="1441" customWidth="1"/>
    <col min="12" max="12" width="20.75" style="1441" customWidth="1"/>
    <col min="13" max="13" width="9" style="1441"/>
    <col min="14" max="14" width="4" style="1441" customWidth="1"/>
    <col min="15" max="23" width="9" style="1441"/>
    <col min="24" max="24" width="4" style="1441" customWidth="1"/>
    <col min="25" max="25" width="13.125" style="1441" customWidth="1"/>
    <col min="26" max="26" width="9" style="1441"/>
    <col min="27" max="27" width="4.125" style="1441" customWidth="1"/>
    <col min="28" max="28" width="13.125" style="1441" customWidth="1"/>
    <col min="29" max="16384" width="9" style="1441"/>
  </cols>
  <sheetData>
    <row r="1" spans="1:31">
      <c r="A1" s="1440" t="s">
        <v>791</v>
      </c>
      <c r="E1" s="1440" t="s">
        <v>791</v>
      </c>
      <c r="M1" s="1440" t="s">
        <v>791</v>
      </c>
      <c r="Z1" s="1440" t="s">
        <v>791</v>
      </c>
      <c r="AC1" s="1440" t="s">
        <v>791</v>
      </c>
    </row>
    <row r="2" spans="1:31" ht="15" thickBot="1">
      <c r="A2" s="1441" t="s">
        <v>1584</v>
      </c>
      <c r="B2" t="s">
        <v>1955</v>
      </c>
      <c r="D2" t="s">
        <v>1958</v>
      </c>
      <c r="L2" s="4326"/>
      <c r="M2" s="4326"/>
      <c r="O2" s="1299" t="s">
        <v>1635</v>
      </c>
      <c r="Y2" s="3335" t="s">
        <v>1618</v>
      </c>
      <c r="Z2" s="3335"/>
      <c r="AB2" s="3335" t="s">
        <v>1619</v>
      </c>
      <c r="AC2" s="3335"/>
    </row>
    <row r="3" spans="1:31" ht="18.75" customHeight="1" thickBot="1">
      <c r="A3" s="4329" t="s">
        <v>1952</v>
      </c>
      <c r="B3" s="4329"/>
      <c r="C3" s="4329"/>
      <c r="D3" s="4329"/>
      <c r="E3" s="4329"/>
      <c r="F3" s="4329"/>
      <c r="G3" s="4329"/>
      <c r="H3" s="4329"/>
      <c r="I3" s="4330"/>
      <c r="J3" s="4331"/>
      <c r="K3" s="4331"/>
      <c r="L3" s="1735" t="s">
        <v>233</v>
      </c>
      <c r="M3" s="3113" t="s">
        <v>234</v>
      </c>
      <c r="O3" s="3452" t="s">
        <v>1681</v>
      </c>
      <c r="P3" s="3452"/>
      <c r="Q3" s="3452"/>
      <c r="R3" s="3452"/>
      <c r="S3" s="3452"/>
      <c r="T3" s="3452"/>
      <c r="U3" s="3452"/>
      <c r="V3" s="3452"/>
      <c r="W3" s="3452"/>
      <c r="Y3" s="1376" t="s">
        <v>233</v>
      </c>
      <c r="Z3" s="1377" t="s">
        <v>234</v>
      </c>
      <c r="AB3" s="1376" t="s">
        <v>233</v>
      </c>
      <c r="AC3" s="1377" t="s">
        <v>234</v>
      </c>
    </row>
    <row r="4" spans="1:31" ht="27" customHeight="1">
      <c r="A4" s="3400" t="s">
        <v>848</v>
      </c>
      <c r="B4" s="3400"/>
      <c r="C4" s="3400"/>
      <c r="D4" s="3400"/>
      <c r="E4" s="3400"/>
      <c r="F4" s="3400"/>
      <c r="G4" s="3400"/>
      <c r="H4" s="3400"/>
      <c r="I4" s="4332" t="s">
        <v>1956</v>
      </c>
      <c r="J4" s="4333"/>
      <c r="K4" s="4333"/>
      <c r="L4" s="1499" t="s">
        <v>693</v>
      </c>
      <c r="M4" s="3112" t="s">
        <v>693</v>
      </c>
      <c r="O4" s="3452"/>
      <c r="P4" s="3452"/>
      <c r="Q4" s="3452"/>
      <c r="R4" s="3452"/>
      <c r="S4" s="3452"/>
      <c r="T4" s="3452"/>
      <c r="U4" s="3452"/>
      <c r="V4" s="3452"/>
      <c r="W4" s="3452"/>
      <c r="Y4" s="190" t="s">
        <v>693</v>
      </c>
      <c r="Z4" s="202" t="s">
        <v>693</v>
      </c>
      <c r="AB4" s="190" t="s">
        <v>693</v>
      </c>
      <c r="AC4" s="202" t="s">
        <v>693</v>
      </c>
    </row>
    <row r="5" spans="1:31" ht="14.25" customHeight="1" thickBot="1">
      <c r="A5" s="83"/>
      <c r="B5" s="568"/>
      <c r="C5" s="568" t="s">
        <v>3259</v>
      </c>
      <c r="D5" s="2800" t="str">
        <f>+F5</f>
        <v>202*/**/**</v>
      </c>
      <c r="E5" s="559" t="s">
        <v>824</v>
      </c>
      <c r="F5" s="4310" t="s">
        <v>3185</v>
      </c>
      <c r="G5" s="4310"/>
      <c r="H5" s="4310"/>
      <c r="I5" s="4334"/>
      <c r="J5" s="4335"/>
      <c r="K5" s="4335"/>
      <c r="L5" s="94" t="s">
        <v>235</v>
      </c>
      <c r="M5" s="94" t="s">
        <v>236</v>
      </c>
      <c r="O5" s="3452"/>
      <c r="P5" s="3452"/>
      <c r="Q5" s="3452"/>
      <c r="R5" s="3452"/>
      <c r="S5" s="3452"/>
      <c r="T5" s="3452"/>
      <c r="U5" s="3452"/>
      <c r="V5" s="3452"/>
      <c r="W5" s="3452"/>
      <c r="Y5" s="1378" t="s">
        <v>1617</v>
      </c>
      <c r="Z5" s="1379" t="s">
        <v>236</v>
      </c>
      <c r="AB5" s="1378" t="s">
        <v>1617</v>
      </c>
      <c r="AC5" s="1379" t="s">
        <v>236</v>
      </c>
    </row>
    <row r="6" spans="1:31" ht="30" customHeight="1">
      <c r="A6" s="4316" t="s">
        <v>344</v>
      </c>
      <c r="B6" s="4316"/>
      <c r="C6" s="4316"/>
      <c r="D6" s="4316"/>
      <c r="E6" s="4316"/>
      <c r="F6" s="4316"/>
      <c r="G6" s="4316"/>
      <c r="H6" s="4316"/>
      <c r="I6" s="4314" t="s">
        <v>825</v>
      </c>
      <c r="J6" s="4315"/>
      <c r="K6" s="4315"/>
      <c r="L6" s="1736"/>
      <c r="M6" s="3112"/>
      <c r="O6" s="3452"/>
      <c r="P6" s="3452"/>
      <c r="Q6" s="3452"/>
      <c r="R6" s="3452"/>
      <c r="S6" s="3452"/>
      <c r="T6" s="3452"/>
      <c r="U6" s="3452"/>
      <c r="V6" s="3452"/>
      <c r="W6" s="3452"/>
      <c r="Y6" s="190"/>
      <c r="Z6" s="202"/>
      <c r="AB6" s="190"/>
      <c r="AC6" s="202"/>
    </row>
    <row r="7" spans="1:31" ht="15" thickBot="1">
      <c r="A7" s="4317"/>
      <c r="B7" s="4317"/>
      <c r="C7" s="4317"/>
      <c r="D7" s="4317"/>
      <c r="E7" s="4317"/>
      <c r="F7" s="4317"/>
      <c r="G7" s="4317"/>
      <c r="H7" s="4317"/>
      <c r="I7" s="4314"/>
      <c r="J7" s="4315"/>
      <c r="K7" s="4315"/>
      <c r="L7" s="1737" t="s">
        <v>235</v>
      </c>
      <c r="M7" s="1738" t="s">
        <v>694</v>
      </c>
      <c r="O7" s="1300" t="s">
        <v>1507</v>
      </c>
      <c r="P7" s="1442"/>
      <c r="Q7" s="1442"/>
      <c r="R7" s="1442"/>
      <c r="S7" s="1442"/>
      <c r="T7" s="1442"/>
      <c r="U7" s="1442"/>
      <c r="V7" s="1442"/>
      <c r="W7" s="1442"/>
      <c r="Y7" s="1378" t="s">
        <v>1617</v>
      </c>
      <c r="Z7" s="1379" t="s">
        <v>694</v>
      </c>
      <c r="AB7" s="1378" t="s">
        <v>1617</v>
      </c>
      <c r="AC7" s="1379" t="s">
        <v>694</v>
      </c>
    </row>
    <row r="8" spans="1:31" ht="16.5" customHeight="1" thickBot="1">
      <c r="A8" s="4311" t="s">
        <v>238</v>
      </c>
      <c r="B8" s="4311" t="s">
        <v>411</v>
      </c>
      <c r="C8" s="93" t="s">
        <v>512</v>
      </c>
      <c r="D8" s="4311" t="s">
        <v>154</v>
      </c>
      <c r="E8" s="4311" t="s">
        <v>2587</v>
      </c>
      <c r="F8" s="4311" t="s">
        <v>239</v>
      </c>
      <c r="G8" s="4313" t="s">
        <v>56</v>
      </c>
      <c r="H8" s="4313"/>
      <c r="I8" s="4313"/>
      <c r="J8" s="4313"/>
      <c r="K8" s="4311" t="s">
        <v>59</v>
      </c>
      <c r="L8" s="4305" t="s">
        <v>237</v>
      </c>
      <c r="M8" s="4306"/>
      <c r="O8" s="3453" t="s">
        <v>1744</v>
      </c>
      <c r="P8" s="3454"/>
      <c r="Q8" s="3454"/>
      <c r="R8" s="3454"/>
      <c r="S8" s="3454"/>
      <c r="T8" s="3454"/>
      <c r="U8" s="3454"/>
      <c r="V8" s="3454"/>
      <c r="W8" s="3455"/>
      <c r="Y8" s="1479" t="s">
        <v>1616</v>
      </c>
      <c r="Z8" s="1501">
        <v>42830</v>
      </c>
      <c r="AB8" s="1479" t="s">
        <v>1616</v>
      </c>
      <c r="AC8" s="1501">
        <v>42830</v>
      </c>
    </row>
    <row r="9" spans="1:31" ht="24.75" customHeight="1" thickBot="1">
      <c r="A9" s="4312"/>
      <c r="B9" s="4312"/>
      <c r="C9" s="2384" t="s">
        <v>574</v>
      </c>
      <c r="D9" s="4312"/>
      <c r="E9" s="4312"/>
      <c r="F9" s="4312"/>
      <c r="G9" s="3" t="s">
        <v>245</v>
      </c>
      <c r="H9" s="2" t="s">
        <v>396</v>
      </c>
      <c r="I9" s="4" t="s">
        <v>55</v>
      </c>
      <c r="J9" s="1" t="s">
        <v>240</v>
      </c>
      <c r="K9" s="4312"/>
      <c r="L9" s="4" t="s">
        <v>398</v>
      </c>
      <c r="M9" s="1740" t="s">
        <v>397</v>
      </c>
      <c r="O9" s="3456"/>
      <c r="P9" s="3390"/>
      <c r="Q9" s="3390"/>
      <c r="R9" s="3390"/>
      <c r="S9" s="3390"/>
      <c r="T9" s="3390"/>
      <c r="U9" s="3390"/>
      <c r="V9" s="3390"/>
      <c r="W9" s="3457"/>
      <c r="Y9" s="1374" t="s">
        <v>398</v>
      </c>
      <c r="Z9" s="1375" t="s">
        <v>397</v>
      </c>
      <c r="AB9" s="1374" t="s">
        <v>398</v>
      </c>
      <c r="AC9" s="1375" t="s">
        <v>397</v>
      </c>
    </row>
    <row r="10" spans="1:31" ht="28.5" customHeight="1">
      <c r="A10" s="4272" t="s">
        <v>2428</v>
      </c>
      <c r="B10" s="1502" t="s">
        <v>513</v>
      </c>
      <c r="C10" s="2291" t="s">
        <v>2429</v>
      </c>
      <c r="D10" s="2292"/>
      <c r="E10" s="1503" t="s">
        <v>1664</v>
      </c>
      <c r="F10" s="1503" t="s">
        <v>246</v>
      </c>
      <c r="G10" s="1504"/>
      <c r="H10" s="1505"/>
      <c r="I10" s="1506"/>
      <c r="J10" s="1507"/>
      <c r="K10" s="1502" t="s">
        <v>241</v>
      </c>
      <c r="L10" s="2415" t="s">
        <v>2590</v>
      </c>
      <c r="M10" s="1741" t="s">
        <v>831</v>
      </c>
      <c r="O10" s="2262"/>
      <c r="P10" s="2262"/>
      <c r="Q10" s="2262"/>
      <c r="R10" s="2262"/>
      <c r="S10" s="2262"/>
      <c r="T10" s="2262"/>
      <c r="U10" s="2262"/>
      <c r="V10" s="2262"/>
      <c r="W10" s="2262"/>
      <c r="Y10" s="1509" t="s">
        <v>695</v>
      </c>
      <c r="Z10" s="1508"/>
      <c r="AB10" s="1509" t="s">
        <v>695</v>
      </c>
      <c r="AC10" s="1508"/>
    </row>
    <row r="11" spans="1:31" ht="48.6" customHeight="1">
      <c r="A11" s="4274"/>
      <c r="B11" s="590"/>
      <c r="C11" s="2413"/>
      <c r="D11" s="2414" t="s">
        <v>2501</v>
      </c>
      <c r="E11" s="590"/>
      <c r="F11" s="590"/>
      <c r="G11" s="1531"/>
      <c r="H11" s="1532" t="s">
        <v>2502</v>
      </c>
      <c r="I11" s="1533"/>
      <c r="J11" s="1534"/>
      <c r="K11" s="590" t="s">
        <v>696</v>
      </c>
      <c r="L11" s="2321" t="s">
        <v>2591</v>
      </c>
      <c r="M11" s="1745" t="s">
        <v>831</v>
      </c>
      <c r="N11" s="2321" t="s">
        <v>2503</v>
      </c>
      <c r="O11" s="2321" t="s">
        <v>2503</v>
      </c>
      <c r="Q11" s="1442"/>
      <c r="R11" s="1442"/>
      <c r="S11" s="1442"/>
      <c r="T11" s="1442"/>
      <c r="U11" s="1442"/>
      <c r="V11" s="1442"/>
      <c r="W11" s="1442"/>
      <c r="X11" s="1442"/>
      <c r="Y11" s="1442"/>
      <c r="AA11" s="2335"/>
      <c r="AB11" s="1602"/>
      <c r="AD11" s="2335"/>
      <c r="AE11" s="1602"/>
    </row>
    <row r="12" spans="1:31" ht="30.6" customHeight="1">
      <c r="A12" s="4274"/>
      <c r="B12" s="582" t="s">
        <v>2430</v>
      </c>
      <c r="C12" s="2293" t="s">
        <v>2431</v>
      </c>
      <c r="D12" s="2294"/>
      <c r="E12" s="4296" t="s">
        <v>2432</v>
      </c>
      <c r="F12" s="4296" t="s">
        <v>490</v>
      </c>
      <c r="G12" s="1510"/>
      <c r="H12" s="1511"/>
      <c r="I12" s="1512"/>
      <c r="J12" s="1513"/>
      <c r="K12" s="582" t="s">
        <v>696</v>
      </c>
      <c r="L12" s="2377" t="s">
        <v>2590</v>
      </c>
      <c r="M12" s="1742" t="s">
        <v>831</v>
      </c>
      <c r="O12" s="1834" t="s">
        <v>1509</v>
      </c>
      <c r="P12" s="1442"/>
      <c r="Q12" s="1442"/>
      <c r="R12" s="1442"/>
      <c r="S12" s="1442"/>
      <c r="T12" s="1442"/>
      <c r="U12" s="1442"/>
      <c r="V12" s="1442"/>
      <c r="W12" s="1486"/>
      <c r="Y12" s="1381" t="s">
        <v>58</v>
      </c>
      <c r="Z12" s="1514"/>
      <c r="AB12" s="1381" t="s">
        <v>58</v>
      </c>
      <c r="AC12" s="1514"/>
    </row>
    <row r="13" spans="1:31" ht="13.5" customHeight="1">
      <c r="A13" s="4274"/>
      <c r="B13" s="2296" t="s">
        <v>697</v>
      </c>
      <c r="C13" s="2297" t="s">
        <v>2433</v>
      </c>
      <c r="D13" s="2296"/>
      <c r="E13" s="4284"/>
      <c r="F13" s="4355"/>
      <c r="G13" s="2298"/>
      <c r="H13" s="2299"/>
      <c r="I13" s="2300"/>
      <c r="J13" s="2301"/>
      <c r="K13" s="2302"/>
      <c r="L13" s="2303"/>
      <c r="M13" s="4318" t="s">
        <v>831</v>
      </c>
      <c r="O13" s="3386" t="s">
        <v>2434</v>
      </c>
      <c r="P13" s="3387"/>
      <c r="Q13" s="3387"/>
      <c r="R13" s="3387"/>
      <c r="S13" s="3387"/>
      <c r="T13" s="3387"/>
      <c r="U13" s="3387"/>
      <c r="V13" s="3387"/>
      <c r="W13" s="3388"/>
      <c r="Y13" s="1516"/>
      <c r="Z13" s="2269"/>
      <c r="AB13" s="1516"/>
      <c r="AC13" s="2269"/>
    </row>
    <row r="14" spans="1:31">
      <c r="A14" s="4274"/>
      <c r="B14" s="2296" t="s">
        <v>612</v>
      </c>
      <c r="C14" s="2297" t="s">
        <v>573</v>
      </c>
      <c r="D14" s="2296"/>
      <c r="E14" s="4284"/>
      <c r="F14" s="4355"/>
      <c r="G14" s="2298"/>
      <c r="H14" s="2299"/>
      <c r="I14" s="2300"/>
      <c r="J14" s="2301"/>
      <c r="K14" s="2296"/>
      <c r="L14" s="2304"/>
      <c r="M14" s="4319"/>
      <c r="O14" s="3389"/>
      <c r="P14" s="3390"/>
      <c r="Q14" s="3390"/>
      <c r="R14" s="3390"/>
      <c r="S14" s="3390"/>
      <c r="T14" s="3390"/>
      <c r="U14" s="3390"/>
      <c r="V14" s="3390"/>
      <c r="W14" s="3391"/>
      <c r="Y14" s="1517"/>
      <c r="Z14" s="2269"/>
      <c r="AB14" s="1517"/>
      <c r="AC14" s="2269"/>
    </row>
    <row r="15" spans="1:31">
      <c r="A15" s="4274"/>
      <c r="B15" s="2305" t="s">
        <v>1665</v>
      </c>
      <c r="C15" s="2305"/>
      <c r="D15" s="2296"/>
      <c r="E15" s="4284"/>
      <c r="F15" s="4355"/>
      <c r="G15" s="2298"/>
      <c r="H15" s="2299"/>
      <c r="I15" s="2300"/>
      <c r="J15" s="2301"/>
      <c r="K15" s="2296"/>
      <c r="L15" s="2304"/>
      <c r="M15" s="4319"/>
      <c r="O15" s="3389"/>
      <c r="P15" s="3390"/>
      <c r="Q15" s="3390"/>
      <c r="R15" s="3390"/>
      <c r="S15" s="3390"/>
      <c r="T15" s="3390"/>
      <c r="U15" s="3390"/>
      <c r="V15" s="3390"/>
      <c r="W15" s="3391"/>
      <c r="Y15" s="1517"/>
      <c r="Z15" s="2269"/>
      <c r="AB15" s="1517"/>
      <c r="AC15" s="2269"/>
    </row>
    <row r="16" spans="1:31">
      <c r="A16" s="4274"/>
      <c r="B16" s="2306" t="s">
        <v>698</v>
      </c>
      <c r="C16" s="2306"/>
      <c r="D16" s="2306"/>
      <c r="E16" s="4284"/>
      <c r="F16" s="4356"/>
      <c r="G16" s="2307"/>
      <c r="H16" s="2308"/>
      <c r="I16" s="2309"/>
      <c r="J16" s="2310"/>
      <c r="K16" s="2306"/>
      <c r="L16" s="2311"/>
      <c r="M16" s="4320"/>
      <c r="O16" s="3389"/>
      <c r="P16" s="3390"/>
      <c r="Q16" s="3390"/>
      <c r="R16" s="3390"/>
      <c r="S16" s="3390"/>
      <c r="T16" s="3390"/>
      <c r="U16" s="3390"/>
      <c r="V16" s="3390"/>
      <c r="W16" s="3391"/>
      <c r="Y16" s="1519"/>
      <c r="Z16" s="1518"/>
      <c r="AB16" s="1519"/>
      <c r="AC16" s="1518"/>
    </row>
    <row r="17" spans="1:29" ht="53.25" customHeight="1">
      <c r="A17" s="4274"/>
      <c r="B17" s="2271" t="s">
        <v>699</v>
      </c>
      <c r="C17" s="2312" t="s">
        <v>2435</v>
      </c>
      <c r="D17" s="2313"/>
      <c r="E17" s="4284"/>
      <c r="F17" s="2271" t="s">
        <v>700</v>
      </c>
      <c r="G17" s="84"/>
      <c r="H17" s="85" t="s">
        <v>13</v>
      </c>
      <c r="I17" s="1515"/>
      <c r="J17" s="2271" t="s">
        <v>431</v>
      </c>
      <c r="K17" s="2271" t="s">
        <v>241</v>
      </c>
      <c r="L17" s="2314" t="s">
        <v>155</v>
      </c>
      <c r="M17" s="1743" t="s">
        <v>831</v>
      </c>
      <c r="O17" s="3389"/>
      <c r="P17" s="3390"/>
      <c r="Q17" s="3390"/>
      <c r="R17" s="3390"/>
      <c r="S17" s="3390"/>
      <c r="T17" s="3390"/>
      <c r="U17" s="3390"/>
      <c r="V17" s="3390"/>
      <c r="W17" s="3391"/>
      <c r="Y17" s="1517" t="s">
        <v>155</v>
      </c>
      <c r="Z17" s="1520"/>
      <c r="AB17" s="1517" t="s">
        <v>155</v>
      </c>
      <c r="AC17" s="1520"/>
    </row>
    <row r="18" spans="1:29">
      <c r="A18" s="4354"/>
      <c r="B18" s="2294" t="s">
        <v>2436</v>
      </c>
      <c r="C18" s="2315" t="s">
        <v>2437</v>
      </c>
      <c r="D18" s="582"/>
      <c r="E18" s="4321" t="s">
        <v>2438</v>
      </c>
      <c r="F18" s="1521"/>
      <c r="G18" s="1510"/>
      <c r="H18" s="1511"/>
      <c r="I18" s="1512"/>
      <c r="J18" s="1513"/>
      <c r="K18" s="582"/>
      <c r="L18" s="2316" t="s">
        <v>2439</v>
      </c>
      <c r="M18" s="1742" t="s">
        <v>831</v>
      </c>
      <c r="O18" s="3389"/>
      <c r="P18" s="3390"/>
      <c r="Q18" s="3390"/>
      <c r="R18" s="3390"/>
      <c r="S18" s="3390"/>
      <c r="T18" s="3390"/>
      <c r="U18" s="3390"/>
      <c r="V18" s="3390"/>
      <c r="W18" s="3391"/>
      <c r="Y18" s="1381"/>
      <c r="Z18" s="1514"/>
      <c r="AB18" s="1381"/>
      <c r="AC18" s="1514"/>
    </row>
    <row r="19" spans="1:29">
      <c r="A19" s="4354"/>
      <c r="B19" s="582" t="s">
        <v>514</v>
      </c>
      <c r="C19" s="2315" t="s">
        <v>572</v>
      </c>
      <c r="D19" s="582"/>
      <c r="E19" s="4321"/>
      <c r="F19" s="1521"/>
      <c r="G19" s="1510"/>
      <c r="H19" s="1511"/>
      <c r="I19" s="1512"/>
      <c r="J19" s="1513"/>
      <c r="K19" s="582"/>
      <c r="L19" s="2316" t="s">
        <v>2440</v>
      </c>
      <c r="M19" s="1742" t="s">
        <v>831</v>
      </c>
      <c r="O19" s="3389"/>
      <c r="P19" s="3390"/>
      <c r="Q19" s="3390"/>
      <c r="R19" s="3390"/>
      <c r="S19" s="3390"/>
      <c r="T19" s="3390"/>
      <c r="U19" s="3390"/>
      <c r="V19" s="3390"/>
      <c r="W19" s="3391"/>
      <c r="Y19" s="1381"/>
      <c r="Z19" s="1514"/>
      <c r="AB19" s="1381"/>
      <c r="AC19" s="1514"/>
    </row>
    <row r="20" spans="1:29" ht="45">
      <c r="A20" s="4354"/>
      <c r="B20" s="582" t="s">
        <v>2441</v>
      </c>
      <c r="C20" s="2293" t="s">
        <v>2442</v>
      </c>
      <c r="D20" s="582"/>
      <c r="E20" s="582"/>
      <c r="F20" s="1521"/>
      <c r="G20" s="1510"/>
      <c r="H20" s="1511" t="s">
        <v>831</v>
      </c>
      <c r="I20" s="1512"/>
      <c r="J20" s="1513"/>
      <c r="K20" s="582"/>
      <c r="L20" s="2316" t="s">
        <v>2589</v>
      </c>
      <c r="M20" s="1742"/>
      <c r="O20" s="3389"/>
      <c r="P20" s="3390"/>
      <c r="Q20" s="3390"/>
      <c r="R20" s="3390"/>
      <c r="S20" s="3390"/>
      <c r="T20" s="3390"/>
      <c r="U20" s="3390"/>
      <c r="V20" s="3390"/>
      <c r="W20" s="3391"/>
      <c r="Y20" s="1381"/>
      <c r="Z20" s="1514"/>
      <c r="AB20" s="1381"/>
      <c r="AC20" s="1514"/>
    </row>
    <row r="21" spans="1:29" ht="25.5" customHeight="1">
      <c r="A21" s="4354"/>
      <c r="B21" s="582" t="s">
        <v>488</v>
      </c>
      <c r="C21" s="2315" t="s">
        <v>2443</v>
      </c>
      <c r="D21" s="582"/>
      <c r="E21" s="582"/>
      <c r="F21" s="1521" t="s">
        <v>409</v>
      </c>
      <c r="G21" s="1510"/>
      <c r="H21" s="1511" t="s">
        <v>831</v>
      </c>
      <c r="I21" s="1512"/>
      <c r="J21" s="1513" t="s">
        <v>431</v>
      </c>
      <c r="K21" s="582"/>
      <c r="L21" s="2316" t="s">
        <v>2589</v>
      </c>
      <c r="M21" s="1742" t="s">
        <v>831</v>
      </c>
      <c r="O21" s="3389"/>
      <c r="P21" s="3390"/>
      <c r="Q21" s="3390"/>
      <c r="R21" s="3390"/>
      <c r="S21" s="3390"/>
      <c r="T21" s="3390"/>
      <c r="U21" s="3390"/>
      <c r="V21" s="3390"/>
      <c r="W21" s="3391"/>
      <c r="Y21" s="1381" t="s">
        <v>326</v>
      </c>
      <c r="Z21" s="1514"/>
      <c r="AB21" s="1381" t="s">
        <v>326</v>
      </c>
      <c r="AC21" s="1514"/>
    </row>
    <row r="22" spans="1:29" ht="36.75" customHeight="1">
      <c r="A22" s="4354"/>
      <c r="B22" s="1522" t="s">
        <v>963</v>
      </c>
      <c r="C22" s="2317" t="s">
        <v>2444</v>
      </c>
      <c r="D22" s="1522"/>
      <c r="E22" s="1522"/>
      <c r="F22" s="1523"/>
      <c r="G22" s="1524"/>
      <c r="H22" s="1525" t="s">
        <v>13</v>
      </c>
      <c r="I22" s="1526"/>
      <c r="J22" s="1527" t="s">
        <v>431</v>
      </c>
      <c r="K22" s="1522"/>
      <c r="L22" s="2318" t="s">
        <v>846</v>
      </c>
      <c r="M22" s="1744"/>
      <c r="O22" s="3392"/>
      <c r="P22" s="3393"/>
      <c r="Q22" s="3393"/>
      <c r="R22" s="3393"/>
      <c r="S22" s="3393"/>
      <c r="T22" s="3393"/>
      <c r="U22" s="3393"/>
      <c r="V22" s="3393"/>
      <c r="W22" s="3394"/>
      <c r="Y22" s="1529" t="s">
        <v>846</v>
      </c>
      <c r="Z22" s="1528"/>
      <c r="AB22" s="1529" t="s">
        <v>846</v>
      </c>
      <c r="AC22" s="1528"/>
    </row>
    <row r="23" spans="1:29" ht="17.25" customHeight="1">
      <c r="A23" s="4354"/>
      <c r="B23" s="2319" t="s">
        <v>843</v>
      </c>
      <c r="C23" s="2317" t="s">
        <v>2445</v>
      </c>
      <c r="D23" s="1522"/>
      <c r="E23" s="1522"/>
      <c r="F23" s="1523"/>
      <c r="G23" s="1524"/>
      <c r="H23" s="1525"/>
      <c r="I23" s="1526"/>
      <c r="J23" s="1527"/>
      <c r="K23" s="1522"/>
      <c r="L23" s="2318"/>
      <c r="M23" s="1744"/>
      <c r="O23" s="1442"/>
      <c r="P23" s="1442"/>
      <c r="Q23" s="1442"/>
      <c r="R23" s="1442"/>
      <c r="S23" s="1442"/>
      <c r="T23" s="1442"/>
      <c r="U23" s="1442"/>
      <c r="V23" s="1442"/>
      <c r="W23" s="1442"/>
      <c r="Y23" s="1529"/>
      <c r="Z23" s="1528"/>
      <c r="AB23" s="1529"/>
      <c r="AC23" s="1528"/>
    </row>
    <row r="24" spans="1:29" ht="18.75" customHeight="1">
      <c r="A24" s="4276"/>
      <c r="B24" s="590" t="s">
        <v>487</v>
      </c>
      <c r="C24" s="2320" t="s">
        <v>2446</v>
      </c>
      <c r="D24" s="590"/>
      <c r="E24" s="590"/>
      <c r="F24" s="1530"/>
      <c r="G24" s="1531"/>
      <c r="H24" s="1532"/>
      <c r="I24" s="1533"/>
      <c r="J24" s="1534"/>
      <c r="K24" s="590"/>
      <c r="L24" s="2321"/>
      <c r="M24" s="1745"/>
      <c r="O24" s="1299" t="s">
        <v>1506</v>
      </c>
      <c r="Y24" s="1382"/>
      <c r="Z24" s="1535"/>
      <c r="AB24" s="1382"/>
      <c r="AC24" s="1535"/>
    </row>
    <row r="25" spans="1:29" ht="35.450000000000003" customHeight="1">
      <c r="A25" s="4349" t="s">
        <v>508</v>
      </c>
      <c r="B25" s="2273" t="s">
        <v>833</v>
      </c>
      <c r="C25" s="2274" t="s">
        <v>2426</v>
      </c>
      <c r="D25" s="1571"/>
      <c r="E25" s="4352" t="s">
        <v>837</v>
      </c>
      <c r="F25" s="1665"/>
      <c r="G25" s="2275"/>
      <c r="H25" s="2276"/>
      <c r="I25" s="2277"/>
      <c r="J25" s="1665"/>
      <c r="K25" s="1665"/>
      <c r="L25" s="2278"/>
      <c r="M25" s="1665"/>
      <c r="Y25" s="1656"/>
      <c r="Z25" s="1655"/>
      <c r="AB25" s="1656"/>
      <c r="AC25" s="1655"/>
    </row>
    <row r="26" spans="1:29" ht="24.75" customHeight="1">
      <c r="A26" s="4350"/>
      <c r="B26" s="2279" t="s">
        <v>835</v>
      </c>
      <c r="C26" s="2280" t="s">
        <v>2427</v>
      </c>
      <c r="D26" s="2281"/>
      <c r="E26" s="4353"/>
      <c r="F26" s="1671"/>
      <c r="G26" s="2282"/>
      <c r="H26" s="1708" t="s">
        <v>13</v>
      </c>
      <c r="I26" s="2283"/>
      <c r="J26" s="1671" t="s">
        <v>839</v>
      </c>
      <c r="K26" s="1671"/>
      <c r="L26" s="2284" t="s">
        <v>326</v>
      </c>
      <c r="M26" s="1671"/>
      <c r="Y26" s="1656" t="s">
        <v>326</v>
      </c>
      <c r="Z26" s="1655"/>
      <c r="AB26" s="1656" t="s">
        <v>326</v>
      </c>
      <c r="AC26" s="1655"/>
    </row>
    <row r="27" spans="1:29" ht="78.75">
      <c r="A27" s="4351"/>
      <c r="B27" s="2285" t="s">
        <v>301</v>
      </c>
      <c r="C27" s="2286"/>
      <c r="D27" s="1610" t="s">
        <v>832</v>
      </c>
      <c r="E27" s="1677"/>
      <c r="F27" s="1677"/>
      <c r="G27" s="2287"/>
      <c r="H27" s="2288"/>
      <c r="I27" s="2289"/>
      <c r="J27" s="1677"/>
      <c r="K27" s="1677"/>
      <c r="L27" s="2290"/>
      <c r="M27" s="1677"/>
      <c r="Y27" s="1656"/>
      <c r="Z27" s="1655"/>
      <c r="AB27" s="1656"/>
      <c r="AC27" s="1655"/>
    </row>
    <row r="28" spans="1:29" ht="15.75" customHeight="1">
      <c r="A28" s="4342" t="s">
        <v>320</v>
      </c>
      <c r="B28" s="1560" t="s">
        <v>571</v>
      </c>
      <c r="C28" s="2322" t="s">
        <v>568</v>
      </c>
      <c r="D28" s="4345" t="s">
        <v>2598</v>
      </c>
      <c r="E28" s="4296" t="s">
        <v>207</v>
      </c>
      <c r="F28" s="4286" t="s">
        <v>145</v>
      </c>
      <c r="G28" s="1561"/>
      <c r="H28" s="1562" t="s">
        <v>13</v>
      </c>
      <c r="I28" s="4322"/>
      <c r="J28" s="4324" t="s">
        <v>431</v>
      </c>
      <c r="K28" s="4296"/>
      <c r="L28" s="2323" t="s">
        <v>489</v>
      </c>
      <c r="M28" s="2263"/>
      <c r="Y28" s="1563" t="s">
        <v>489</v>
      </c>
      <c r="Z28" s="2268"/>
      <c r="AB28" s="1563" t="s">
        <v>489</v>
      </c>
      <c r="AC28" s="2268"/>
    </row>
    <row r="29" spans="1:29" ht="15.75" customHeight="1">
      <c r="A29" s="4343"/>
      <c r="B29" s="2271" t="s">
        <v>2597</v>
      </c>
      <c r="C29" s="2312" t="s">
        <v>565</v>
      </c>
      <c r="D29" s="4346"/>
      <c r="E29" s="4284"/>
      <c r="F29" s="4287"/>
      <c r="G29" s="84"/>
      <c r="H29" s="85" t="s">
        <v>831</v>
      </c>
      <c r="I29" s="4294"/>
      <c r="J29" s="4290"/>
      <c r="K29" s="4284"/>
      <c r="L29" s="2314" t="s">
        <v>142</v>
      </c>
      <c r="M29" s="2264"/>
      <c r="Y29" s="1517"/>
      <c r="Z29" s="2269"/>
      <c r="AB29" s="1517"/>
      <c r="AC29" s="2269"/>
    </row>
    <row r="30" spans="1:29" ht="35.25" customHeight="1">
      <c r="A30" s="4344"/>
      <c r="B30" s="1564" t="s">
        <v>144</v>
      </c>
      <c r="C30" s="2324" t="s">
        <v>2447</v>
      </c>
      <c r="D30" s="4347"/>
      <c r="E30" s="4348"/>
      <c r="F30" s="4288"/>
      <c r="G30" s="729"/>
      <c r="H30" s="86"/>
      <c r="I30" s="4323"/>
      <c r="J30" s="4325"/>
      <c r="K30" s="4298"/>
      <c r="L30" s="2325" t="s">
        <v>142</v>
      </c>
      <c r="M30" s="2265"/>
      <c r="Y30" s="1566" t="s">
        <v>142</v>
      </c>
      <c r="Z30" s="2270"/>
      <c r="AB30" s="1566" t="s">
        <v>142</v>
      </c>
      <c r="AC30" s="2270"/>
    </row>
    <row r="31" spans="1:29" ht="14.25" customHeight="1">
      <c r="A31" s="4342" t="s">
        <v>321</v>
      </c>
      <c r="B31" s="577" t="s">
        <v>571</v>
      </c>
      <c r="C31" s="2274" t="s">
        <v>568</v>
      </c>
      <c r="D31" s="4352" t="s">
        <v>2599</v>
      </c>
      <c r="E31" s="4283" t="s">
        <v>5</v>
      </c>
      <c r="F31" s="4286" t="s">
        <v>145</v>
      </c>
      <c r="G31" s="1572"/>
      <c r="H31" s="1573" t="s">
        <v>13</v>
      </c>
      <c r="I31" s="4293"/>
      <c r="J31" s="4289" t="s">
        <v>431</v>
      </c>
      <c r="K31" s="4283"/>
      <c r="L31" s="2323" t="s">
        <v>489</v>
      </c>
      <c r="M31" s="1746"/>
      <c r="Y31" s="1563" t="s">
        <v>489</v>
      </c>
      <c r="Z31" s="2270"/>
      <c r="AB31" s="1563" t="s">
        <v>489</v>
      </c>
      <c r="AC31" s="2270"/>
    </row>
    <row r="32" spans="1:29" ht="15.75" customHeight="1">
      <c r="A32" s="4343"/>
      <c r="B32" s="2271" t="s">
        <v>2597</v>
      </c>
      <c r="C32" s="2312" t="s">
        <v>565</v>
      </c>
      <c r="D32" s="4346"/>
      <c r="E32" s="4284"/>
      <c r="F32" s="4287"/>
      <c r="G32" s="84"/>
      <c r="H32" s="85" t="s">
        <v>831</v>
      </c>
      <c r="I32" s="4294"/>
      <c r="J32" s="4290"/>
      <c r="K32" s="4284"/>
      <c r="L32" s="2314" t="s">
        <v>142</v>
      </c>
      <c r="M32" s="2264"/>
      <c r="Y32" s="1517"/>
      <c r="Z32" s="2269"/>
      <c r="AB32" s="1517"/>
      <c r="AC32" s="2269"/>
    </row>
    <row r="33" spans="1:31" ht="30.75" customHeight="1">
      <c r="A33" s="4344"/>
      <c r="B33" s="590" t="s">
        <v>322</v>
      </c>
      <c r="C33" s="2286" t="s">
        <v>2448</v>
      </c>
      <c r="D33" s="4359"/>
      <c r="E33" s="4285"/>
      <c r="F33" s="4288"/>
      <c r="G33" s="1582"/>
      <c r="H33" s="1532"/>
      <c r="I33" s="4295"/>
      <c r="J33" s="4291"/>
      <c r="K33" s="4292"/>
      <c r="L33" s="2321" t="s">
        <v>2588</v>
      </c>
      <c r="M33" s="1745"/>
      <c r="Y33" s="1566" t="s">
        <v>142</v>
      </c>
      <c r="Z33" s="2270"/>
      <c r="AB33" s="1566" t="s">
        <v>142</v>
      </c>
      <c r="AC33" s="2270"/>
    </row>
    <row r="34" spans="1:31" ht="24">
      <c r="A34" s="4272" t="s">
        <v>143</v>
      </c>
      <c r="B34" s="2327" t="s">
        <v>406</v>
      </c>
      <c r="C34" s="2328" t="s">
        <v>2449</v>
      </c>
      <c r="D34" s="577" t="s">
        <v>2450</v>
      </c>
      <c r="E34" s="577" t="s">
        <v>405</v>
      </c>
      <c r="F34" s="1571"/>
      <c r="G34" s="1572"/>
      <c r="H34" s="1573" t="s">
        <v>13</v>
      </c>
      <c r="I34" s="1574"/>
      <c r="J34" s="1609"/>
      <c r="K34" s="577"/>
      <c r="L34" s="2326" t="s">
        <v>489</v>
      </c>
      <c r="M34" s="1746"/>
      <c r="Y34" s="1566" t="s">
        <v>408</v>
      </c>
      <c r="Z34" s="2270"/>
      <c r="AB34" s="1566" t="s">
        <v>408</v>
      </c>
      <c r="AC34" s="2270"/>
    </row>
    <row r="35" spans="1:31" ht="21" customHeight="1">
      <c r="A35" s="4273"/>
      <c r="B35" s="590" t="s">
        <v>407</v>
      </c>
      <c r="C35" s="2286" t="s">
        <v>2451</v>
      </c>
      <c r="D35" s="590" t="s">
        <v>2452</v>
      </c>
      <c r="E35" s="590"/>
      <c r="F35" s="1581"/>
      <c r="G35" s="1582"/>
      <c r="H35" s="1532"/>
      <c r="I35" s="1583"/>
      <c r="J35" s="1534"/>
      <c r="K35" s="590"/>
      <c r="L35" s="2321" t="s">
        <v>2588</v>
      </c>
      <c r="M35" s="1745"/>
      <c r="Y35" s="1566" t="s">
        <v>319</v>
      </c>
      <c r="Z35" s="2270"/>
      <c r="AB35" s="1566" t="s">
        <v>319</v>
      </c>
      <c r="AC35" s="2270"/>
    </row>
    <row r="36" spans="1:31" ht="27" customHeight="1">
      <c r="A36" s="4272" t="s">
        <v>594</v>
      </c>
      <c r="B36" s="2329" t="s">
        <v>783</v>
      </c>
      <c r="C36" s="2274" t="s">
        <v>2453</v>
      </c>
      <c r="D36" s="1570"/>
      <c r="E36" s="2330" t="s">
        <v>2454</v>
      </c>
      <c r="F36" s="1571"/>
      <c r="G36" s="1572"/>
      <c r="H36" s="1573" t="s">
        <v>2455</v>
      </c>
      <c r="I36" s="1574"/>
      <c r="J36" s="1560" t="s">
        <v>431</v>
      </c>
      <c r="K36" s="577"/>
      <c r="L36" s="2326" t="s">
        <v>153</v>
      </c>
      <c r="M36" s="1746"/>
      <c r="Y36" s="1380" t="s">
        <v>153</v>
      </c>
      <c r="Z36" s="1575"/>
      <c r="AB36" s="1380" t="s">
        <v>153</v>
      </c>
      <c r="AC36" s="1575"/>
    </row>
    <row r="37" spans="1:31" ht="28.5" customHeight="1">
      <c r="A37" s="4274"/>
      <c r="B37" s="2266" t="s">
        <v>2509</v>
      </c>
      <c r="C37" s="2431" t="s">
        <v>2510</v>
      </c>
      <c r="D37" s="4274" t="s">
        <v>510</v>
      </c>
      <c r="E37" s="4274" t="s">
        <v>2511</v>
      </c>
      <c r="F37" s="2266" t="s">
        <v>511</v>
      </c>
      <c r="G37" s="1622"/>
      <c r="H37" s="2432" t="s">
        <v>13</v>
      </c>
      <c r="I37" s="1599"/>
      <c r="J37" s="1633"/>
      <c r="K37" s="2266"/>
      <c r="L37" s="2433" t="s">
        <v>8</v>
      </c>
      <c r="M37" s="1749"/>
      <c r="N37" s="2433" t="s">
        <v>8</v>
      </c>
      <c r="O37" s="1749"/>
      <c r="AA37" s="1381" t="s">
        <v>8</v>
      </c>
      <c r="AB37" s="1514"/>
      <c r="AD37" s="1381" t="s">
        <v>8</v>
      </c>
      <c r="AE37" s="1514"/>
    </row>
    <row r="38" spans="1:31" ht="24">
      <c r="A38" s="4274"/>
      <c r="B38" s="582" t="s">
        <v>2512</v>
      </c>
      <c r="C38" s="2434" t="s">
        <v>565</v>
      </c>
      <c r="D38" s="4274"/>
      <c r="E38" s="4274"/>
      <c r="F38" s="582"/>
      <c r="G38" s="1577"/>
      <c r="H38" s="2435"/>
      <c r="I38" s="1578"/>
      <c r="J38" s="1579"/>
      <c r="K38" s="582"/>
      <c r="L38" s="583"/>
      <c r="M38" s="1742"/>
      <c r="N38" s="583"/>
      <c r="O38" s="1742"/>
      <c r="AA38" s="1381"/>
      <c r="AB38" s="1514"/>
      <c r="AD38" s="1381"/>
      <c r="AE38" s="1514"/>
    </row>
    <row r="39" spans="1:31">
      <c r="A39" s="4274"/>
      <c r="B39" s="2331" t="s">
        <v>2456</v>
      </c>
      <c r="C39" s="2332" t="s">
        <v>2457</v>
      </c>
      <c r="D39" s="1621"/>
      <c r="E39" s="2266" t="s">
        <v>2458</v>
      </c>
      <c r="F39" s="2333"/>
      <c r="G39" s="1622"/>
      <c r="H39" s="1598" t="s">
        <v>2459</v>
      </c>
      <c r="I39" s="1599"/>
      <c r="J39" s="1633" t="s">
        <v>2460</v>
      </c>
      <c r="K39" s="2266"/>
      <c r="L39" s="2334" t="s">
        <v>2461</v>
      </c>
      <c r="M39" s="1749"/>
      <c r="Y39" s="2335"/>
      <c r="Z39" s="1602"/>
      <c r="AB39" s="2335"/>
      <c r="AC39" s="1602"/>
    </row>
    <row r="40" spans="1:31">
      <c r="A40" s="4274"/>
      <c r="B40" s="582" t="s">
        <v>515</v>
      </c>
      <c r="C40" s="2280" t="s">
        <v>516</v>
      </c>
      <c r="D40" s="1576"/>
      <c r="E40" s="582"/>
      <c r="F40" s="582"/>
      <c r="G40" s="1577"/>
      <c r="H40" s="1511"/>
      <c r="I40" s="1578"/>
      <c r="J40" s="1513"/>
      <c r="K40" s="582"/>
      <c r="L40" s="2316" t="s">
        <v>596</v>
      </c>
      <c r="M40" s="1742"/>
      <c r="Y40" s="1381" t="s">
        <v>596</v>
      </c>
      <c r="Z40" s="1514"/>
      <c r="AB40" s="1381" t="s">
        <v>596</v>
      </c>
      <c r="AC40" s="1514"/>
    </row>
    <row r="41" spans="1:31" ht="29.25" customHeight="1">
      <c r="A41" s="4273"/>
      <c r="B41" s="590" t="s">
        <v>702</v>
      </c>
      <c r="C41" s="2286" t="s">
        <v>2462</v>
      </c>
      <c r="D41" s="1580" t="s">
        <v>570</v>
      </c>
      <c r="E41" s="590"/>
      <c r="F41" s="1581"/>
      <c r="G41" s="1582"/>
      <c r="H41" s="1532" t="s">
        <v>13</v>
      </c>
      <c r="I41" s="1583"/>
      <c r="J41" s="1534"/>
      <c r="K41" s="590"/>
      <c r="L41" s="2321" t="s">
        <v>319</v>
      </c>
      <c r="M41" s="1745"/>
      <c r="Y41" s="1382" t="s">
        <v>319</v>
      </c>
      <c r="Z41" s="1535"/>
      <c r="AB41" s="1382" t="s">
        <v>319</v>
      </c>
      <c r="AC41" s="1535"/>
    </row>
    <row r="42" spans="1:31">
      <c r="A42" s="4275" t="s">
        <v>140</v>
      </c>
      <c r="B42" s="577" t="s">
        <v>1447</v>
      </c>
      <c r="C42" s="2274" t="s">
        <v>2463</v>
      </c>
      <c r="D42" s="2336"/>
      <c r="E42" s="4357" t="s">
        <v>141</v>
      </c>
      <c r="F42" s="1607"/>
      <c r="G42" s="2275"/>
      <c r="H42" s="1698" t="s">
        <v>13</v>
      </c>
      <c r="I42" s="2277"/>
      <c r="J42" s="1665"/>
      <c r="K42" s="1665"/>
      <c r="L42" s="2278" t="s">
        <v>142</v>
      </c>
      <c r="M42" s="1665"/>
      <c r="Y42" s="1591" t="s">
        <v>142</v>
      </c>
      <c r="Z42" s="1590"/>
      <c r="AB42" s="1591" t="s">
        <v>142</v>
      </c>
      <c r="AC42" s="1590"/>
    </row>
    <row r="43" spans="1:31">
      <c r="A43" s="4276"/>
      <c r="B43" s="590" t="s">
        <v>609</v>
      </c>
      <c r="C43" s="2286" t="s">
        <v>610</v>
      </c>
      <c r="D43" s="2337"/>
      <c r="E43" s="4358"/>
      <c r="F43" s="1610"/>
      <c r="G43" s="2287"/>
      <c r="H43" s="2288"/>
      <c r="I43" s="2289"/>
      <c r="J43" s="1677"/>
      <c r="K43" s="1677"/>
      <c r="L43" s="2290" t="s">
        <v>611</v>
      </c>
      <c r="M43" s="1677"/>
      <c r="Y43" s="1559" t="s">
        <v>611</v>
      </c>
      <c r="Z43" s="1558"/>
      <c r="AB43" s="1559" t="s">
        <v>611</v>
      </c>
      <c r="AC43" s="1558"/>
    </row>
    <row r="44" spans="1:31" ht="27" customHeight="1">
      <c r="A44" s="4277" t="s">
        <v>595</v>
      </c>
      <c r="B44" s="577" t="s">
        <v>703</v>
      </c>
      <c r="C44" s="2274" t="s">
        <v>2464</v>
      </c>
      <c r="D44" s="1594"/>
      <c r="E44" s="577"/>
      <c r="F44" s="1571"/>
      <c r="G44" s="1572"/>
      <c r="H44" s="1573" t="s">
        <v>2455</v>
      </c>
      <c r="I44" s="1574"/>
      <c r="J44" s="4296" t="s">
        <v>431</v>
      </c>
      <c r="K44" s="577"/>
      <c r="L44" s="2326" t="s">
        <v>153</v>
      </c>
      <c r="M44" s="1746"/>
      <c r="Y44" s="1380" t="s">
        <v>153</v>
      </c>
      <c r="Z44" s="1575"/>
      <c r="AB44" s="1380" t="s">
        <v>153</v>
      </c>
      <c r="AC44" s="1575"/>
    </row>
    <row r="45" spans="1:31" ht="18.75" customHeight="1">
      <c r="A45" s="4278"/>
      <c r="B45" s="2338" t="s">
        <v>2465</v>
      </c>
      <c r="C45" s="2280" t="s">
        <v>2466</v>
      </c>
      <c r="D45" s="1595" t="s">
        <v>510</v>
      </c>
      <c r="E45" s="582" t="s">
        <v>1953</v>
      </c>
      <c r="F45" s="1625" t="s">
        <v>511</v>
      </c>
      <c r="G45" s="1577"/>
      <c r="H45" s="1511" t="s">
        <v>13</v>
      </c>
      <c r="I45" s="1578"/>
      <c r="J45" s="4297"/>
      <c r="K45" s="582"/>
      <c r="L45" s="2316" t="s">
        <v>8</v>
      </c>
      <c r="M45" s="1742"/>
      <c r="Y45" s="1381" t="s">
        <v>8</v>
      </c>
      <c r="Z45" s="1514"/>
      <c r="AB45" s="1381" t="s">
        <v>8</v>
      </c>
      <c r="AC45" s="1514"/>
    </row>
    <row r="46" spans="1:31" ht="16.5" customHeight="1">
      <c r="A46" s="4278"/>
      <c r="B46" s="582" t="s">
        <v>515</v>
      </c>
      <c r="C46" s="2280" t="s">
        <v>2467</v>
      </c>
      <c r="D46" s="1576"/>
      <c r="E46" s="582"/>
      <c r="F46" s="582"/>
      <c r="G46" s="1577"/>
      <c r="H46" s="1511"/>
      <c r="I46" s="1578"/>
      <c r="J46" s="1513"/>
      <c r="K46" s="582"/>
      <c r="L46" s="2316" t="s">
        <v>596</v>
      </c>
      <c r="M46" s="1742"/>
      <c r="Y46" s="1381" t="s">
        <v>596</v>
      </c>
      <c r="Z46" s="1514"/>
      <c r="AB46" s="1381" t="s">
        <v>596</v>
      </c>
      <c r="AC46" s="1514"/>
    </row>
    <row r="47" spans="1:31" ht="26.25" customHeight="1">
      <c r="A47" s="4278"/>
      <c r="B47" s="590" t="s">
        <v>597</v>
      </c>
      <c r="C47" s="2286" t="s">
        <v>2468</v>
      </c>
      <c r="D47" s="1580" t="s">
        <v>570</v>
      </c>
      <c r="E47" s="590"/>
      <c r="F47" s="1581"/>
      <c r="G47" s="1582"/>
      <c r="H47" s="1532" t="s">
        <v>13</v>
      </c>
      <c r="I47" s="1583"/>
      <c r="J47" s="1534"/>
      <c r="K47" s="590"/>
      <c r="L47" s="2321" t="s">
        <v>319</v>
      </c>
      <c r="M47" s="1745"/>
      <c r="Y47" s="1382" t="s">
        <v>319</v>
      </c>
      <c r="Z47" s="1535"/>
      <c r="AB47" s="1382" t="s">
        <v>319</v>
      </c>
      <c r="AC47" s="1535"/>
    </row>
    <row r="48" spans="1:31" customFormat="1" ht="69.95" customHeight="1">
      <c r="A48" s="4278"/>
      <c r="B48" s="3018" t="s">
        <v>3209</v>
      </c>
      <c r="C48" s="2312" t="s">
        <v>3210</v>
      </c>
      <c r="D48" s="3019"/>
      <c r="E48" s="2271"/>
      <c r="F48" s="3020"/>
      <c r="G48" s="3021"/>
      <c r="H48" s="85"/>
      <c r="I48" s="1605"/>
      <c r="J48" s="1633"/>
      <c r="K48" s="2271"/>
      <c r="L48" s="2314"/>
      <c r="M48" s="2264"/>
      <c r="Y48" s="1517"/>
      <c r="Z48" s="2269"/>
      <c r="AB48" s="1517"/>
      <c r="AC48" s="2269"/>
    </row>
    <row r="49" spans="1:29" customFormat="1">
      <c r="A49" s="4278"/>
      <c r="B49" s="3018" t="s">
        <v>3211</v>
      </c>
      <c r="C49" s="2312" t="s">
        <v>3212</v>
      </c>
      <c r="D49" s="3019"/>
      <c r="E49" s="2271"/>
      <c r="F49" s="3020"/>
      <c r="G49" s="3021"/>
      <c r="H49" s="85"/>
      <c r="I49" s="1605"/>
      <c r="J49" s="1633"/>
      <c r="K49" s="2271"/>
      <c r="L49" s="2314"/>
      <c r="M49" s="2264"/>
      <c r="Y49" s="1517"/>
      <c r="Z49" s="2269"/>
      <c r="AB49" s="1517"/>
      <c r="AC49" s="2269"/>
    </row>
    <row r="50" spans="1:29" customFormat="1">
      <c r="A50" s="4278"/>
      <c r="B50" s="3018" t="s">
        <v>3213</v>
      </c>
      <c r="C50" s="2312" t="s">
        <v>3214</v>
      </c>
      <c r="D50" s="3019"/>
      <c r="E50" s="2271"/>
      <c r="F50" s="3020"/>
      <c r="G50" s="3021"/>
      <c r="H50" s="85"/>
      <c r="I50" s="1605"/>
      <c r="J50" s="1633"/>
      <c r="K50" s="2271"/>
      <c r="L50" s="2314"/>
      <c r="M50" s="2264"/>
      <c r="Y50" s="1517"/>
      <c r="Z50" s="2269"/>
      <c r="AB50" s="1517"/>
      <c r="AC50" s="2269"/>
    </row>
    <row r="51" spans="1:29" customFormat="1" ht="41.1" customHeight="1">
      <c r="A51" s="4278"/>
      <c r="B51" s="3018" t="s">
        <v>3215</v>
      </c>
      <c r="C51" s="2312" t="s">
        <v>3216</v>
      </c>
      <c r="D51" s="3019"/>
      <c r="E51" s="2271"/>
      <c r="F51" s="3020"/>
      <c r="G51" s="3021"/>
      <c r="H51" s="85"/>
      <c r="I51" s="1605"/>
      <c r="J51" s="1633"/>
      <c r="K51" s="2271"/>
      <c r="L51" s="2314"/>
      <c r="M51" s="2264"/>
      <c r="Y51" s="1517"/>
      <c r="Z51" s="2269"/>
      <c r="AB51" s="1517"/>
      <c r="AC51" s="2269"/>
    </row>
    <row r="52" spans="1:29" customFormat="1" ht="26.25" customHeight="1">
      <c r="A52" s="4278"/>
      <c r="B52" s="3018" t="s">
        <v>3217</v>
      </c>
      <c r="C52" s="2312" t="s">
        <v>3218</v>
      </c>
      <c r="D52" s="3019"/>
      <c r="E52" s="2271" t="s">
        <v>3219</v>
      </c>
      <c r="F52" s="3020"/>
      <c r="G52" s="3021"/>
      <c r="H52" s="85" t="s">
        <v>831</v>
      </c>
      <c r="I52" s="1605"/>
      <c r="J52" s="1633"/>
      <c r="K52" s="2271"/>
      <c r="L52" s="2314"/>
      <c r="M52" s="2264"/>
      <c r="Y52" s="1517"/>
      <c r="Z52" s="2269"/>
      <c r="AB52" s="1517"/>
      <c r="AC52" s="2269"/>
    </row>
    <row r="53" spans="1:29" customFormat="1" ht="25.5" customHeight="1">
      <c r="A53" s="4278"/>
      <c r="B53" s="3018" t="s">
        <v>3220</v>
      </c>
      <c r="C53" s="2312" t="s">
        <v>3221</v>
      </c>
      <c r="D53" s="3019"/>
      <c r="E53" s="2271" t="s">
        <v>3222</v>
      </c>
      <c r="F53" s="3020"/>
      <c r="G53" s="3021"/>
      <c r="H53" s="85" t="s">
        <v>831</v>
      </c>
      <c r="I53" s="1605"/>
      <c r="J53" s="1633"/>
      <c r="K53" s="2271"/>
      <c r="L53" s="2314"/>
      <c r="M53" s="2264"/>
      <c r="Y53" s="1517"/>
      <c r="Z53" s="2269"/>
      <c r="AB53" s="1517"/>
      <c r="AC53" s="2269"/>
    </row>
    <row r="54" spans="1:29" customFormat="1" ht="38.1" customHeight="1">
      <c r="A54" s="4278"/>
      <c r="B54" s="3018" t="s">
        <v>3223</v>
      </c>
      <c r="C54" s="2312" t="s">
        <v>3224</v>
      </c>
      <c r="D54" s="3019"/>
      <c r="E54" s="2271" t="s">
        <v>3225</v>
      </c>
      <c r="F54" s="3020"/>
      <c r="G54" s="3021"/>
      <c r="H54" s="85"/>
      <c r="I54" s="1605"/>
      <c r="J54" s="1633"/>
      <c r="K54" s="2271"/>
      <c r="L54" s="2314"/>
      <c r="M54" s="2264"/>
      <c r="Y54" s="1517"/>
      <c r="Z54" s="2269"/>
      <c r="AB54" s="1517"/>
      <c r="AC54" s="2269"/>
    </row>
    <row r="55" spans="1:29" customFormat="1" ht="39" customHeight="1">
      <c r="A55" s="4278"/>
      <c r="B55" s="3018" t="s">
        <v>3226</v>
      </c>
      <c r="C55" s="2312" t="s">
        <v>3227</v>
      </c>
      <c r="D55" s="3019"/>
      <c r="E55" s="2271" t="s">
        <v>3228</v>
      </c>
      <c r="F55" s="3020"/>
      <c r="G55" s="3021"/>
      <c r="H55" s="85"/>
      <c r="I55" s="1605"/>
      <c r="J55" s="1633"/>
      <c r="K55" s="2271"/>
      <c r="L55" s="2314"/>
      <c r="M55" s="2264"/>
      <c r="Y55" s="1517"/>
      <c r="Z55" s="2269"/>
      <c r="AB55" s="1517"/>
      <c r="AC55" s="2269"/>
    </row>
    <row r="56" spans="1:29" customFormat="1">
      <c r="A56" s="4279"/>
      <c r="B56" s="3018" t="s">
        <v>3229</v>
      </c>
      <c r="C56" s="2312"/>
      <c r="D56" s="3019"/>
      <c r="E56" s="2271"/>
      <c r="F56" s="3020"/>
      <c r="G56" s="3021"/>
      <c r="H56" s="85"/>
      <c r="I56" s="1605"/>
      <c r="J56" s="1633"/>
      <c r="K56" s="2271"/>
      <c r="L56" s="2314"/>
      <c r="M56" s="2264"/>
      <c r="Y56" s="1517"/>
      <c r="Z56" s="2269"/>
      <c r="AB56" s="1517"/>
      <c r="AC56" s="2269"/>
    </row>
    <row r="57" spans="1:29" ht="18" customHeight="1">
      <c r="A57" s="2339" t="s">
        <v>621</v>
      </c>
      <c r="B57" s="2340" t="s">
        <v>630</v>
      </c>
      <c r="C57" s="2341" t="s">
        <v>2469</v>
      </c>
      <c r="D57" s="1570"/>
      <c r="E57" s="2342" t="s">
        <v>632</v>
      </c>
      <c r="F57" s="1570" t="s">
        <v>716</v>
      </c>
      <c r="G57" s="1697"/>
      <c r="H57" s="1698" t="s">
        <v>13</v>
      </c>
      <c r="I57" s="1699"/>
      <c r="J57" s="474" t="s">
        <v>624</v>
      </c>
      <c r="K57" s="1696"/>
      <c r="L57" s="2343" t="s">
        <v>142</v>
      </c>
      <c r="M57" s="1570"/>
      <c r="Y57" s="1701" t="s">
        <v>142</v>
      </c>
      <c r="Z57" s="1700"/>
      <c r="AB57" s="1701" t="s">
        <v>142</v>
      </c>
      <c r="AC57" s="1700"/>
    </row>
    <row r="58" spans="1:29" ht="33.75" customHeight="1">
      <c r="A58" s="2344"/>
      <c r="B58" s="1702" t="s">
        <v>3272</v>
      </c>
      <c r="C58" s="2345" t="s">
        <v>2470</v>
      </c>
      <c r="D58" s="1704"/>
      <c r="E58" s="2346"/>
      <c r="F58" s="1706" t="s">
        <v>717</v>
      </c>
      <c r="G58" s="1707"/>
      <c r="H58" s="1708" t="s">
        <v>13</v>
      </c>
      <c r="I58" s="1709" t="s">
        <v>13</v>
      </c>
      <c r="J58" s="1705"/>
      <c r="K58" s="1705"/>
      <c r="L58" s="3101" t="s">
        <v>3252</v>
      </c>
      <c r="M58" s="1704"/>
      <c r="Y58" s="1711" t="s">
        <v>142</v>
      </c>
      <c r="Z58" s="1710"/>
      <c r="AB58" s="1711" t="s">
        <v>142</v>
      </c>
      <c r="AC58" s="1710"/>
    </row>
    <row r="59" spans="1:29">
      <c r="A59" s="2344"/>
      <c r="B59" s="1702" t="s">
        <v>628</v>
      </c>
      <c r="C59" s="2345" t="s">
        <v>645</v>
      </c>
      <c r="D59" s="1704"/>
      <c r="E59" s="2346"/>
      <c r="F59" s="471" t="s">
        <v>631</v>
      </c>
      <c r="G59" s="1707"/>
      <c r="H59" s="1708" t="s">
        <v>13</v>
      </c>
      <c r="I59" s="1712"/>
      <c r="J59" s="1705"/>
      <c r="K59" s="1705"/>
      <c r="L59" s="2347" t="s">
        <v>3253</v>
      </c>
      <c r="M59" s="1704"/>
      <c r="Y59" s="1711" t="s">
        <v>326</v>
      </c>
      <c r="Z59" s="1710"/>
      <c r="AB59" s="1711" t="s">
        <v>326</v>
      </c>
      <c r="AC59" s="1710"/>
    </row>
    <row r="60" spans="1:29">
      <c r="A60" s="2344"/>
      <c r="B60" s="1702" t="s">
        <v>629</v>
      </c>
      <c r="C60" s="2345" t="s">
        <v>646</v>
      </c>
      <c r="D60" s="1704"/>
      <c r="E60" s="2348"/>
      <c r="F60" s="471" t="s">
        <v>631</v>
      </c>
      <c r="G60" s="1707"/>
      <c r="H60" s="1708" t="s">
        <v>13</v>
      </c>
      <c r="I60" s="1712"/>
      <c r="J60" s="1705"/>
      <c r="K60" s="1705"/>
      <c r="L60" s="2347" t="s">
        <v>3253</v>
      </c>
      <c r="M60" s="1704"/>
      <c r="Y60" s="1711" t="s">
        <v>326</v>
      </c>
      <c r="Z60" s="1710"/>
      <c r="AB60" s="1711" t="s">
        <v>326</v>
      </c>
      <c r="AC60" s="1710"/>
    </row>
    <row r="61" spans="1:29" ht="45">
      <c r="A61" s="2344"/>
      <c r="B61" s="2349" t="s">
        <v>2471</v>
      </c>
      <c r="C61" s="2350" t="s">
        <v>2472</v>
      </c>
      <c r="D61" s="1715"/>
      <c r="E61" s="1705" t="s">
        <v>640</v>
      </c>
      <c r="F61" s="476"/>
      <c r="G61" s="1716"/>
      <c r="H61" s="1717"/>
      <c r="I61" s="1718"/>
      <c r="J61" s="1705"/>
      <c r="K61" s="1705"/>
      <c r="L61" s="2351"/>
      <c r="M61" s="1715"/>
      <c r="Y61" s="1720"/>
      <c r="Z61" s="1719"/>
      <c r="AB61" s="1720"/>
      <c r="AC61" s="1719"/>
    </row>
    <row r="62" spans="1:29" ht="33.75">
      <c r="A62" s="4268" t="s">
        <v>2473</v>
      </c>
      <c r="B62" s="2340" t="s">
        <v>2474</v>
      </c>
      <c r="C62" s="2352" t="s">
        <v>2475</v>
      </c>
      <c r="D62" s="2353"/>
      <c r="E62" s="2353" t="s">
        <v>622</v>
      </c>
      <c r="F62" s="2354"/>
      <c r="G62" s="2355"/>
      <c r="H62" s="2356" t="s">
        <v>243</v>
      </c>
      <c r="I62" s="2357"/>
      <c r="J62" s="2358" t="s">
        <v>2476</v>
      </c>
      <c r="K62" s="2353"/>
      <c r="L62" s="2328" t="s">
        <v>2477</v>
      </c>
      <c r="M62" s="2353"/>
      <c r="Y62" s="2359"/>
      <c r="Z62" s="2360"/>
      <c r="AB62" s="2359"/>
      <c r="AC62" s="2360"/>
    </row>
    <row r="63" spans="1:29" ht="22.5">
      <c r="A63" s="4269"/>
      <c r="B63" s="2361" t="s">
        <v>2478</v>
      </c>
      <c r="C63" s="2362" t="s">
        <v>643</v>
      </c>
      <c r="D63" s="2363"/>
      <c r="E63" s="2363" t="s">
        <v>622</v>
      </c>
      <c r="F63" s="2364" t="s">
        <v>2479</v>
      </c>
      <c r="G63" s="2365"/>
      <c r="H63" s="2366" t="s">
        <v>243</v>
      </c>
      <c r="I63" s="2367"/>
      <c r="J63" s="2368" t="s">
        <v>2476</v>
      </c>
      <c r="K63" s="2363"/>
      <c r="L63" s="2369" t="s">
        <v>2477</v>
      </c>
      <c r="M63" s="2363"/>
      <c r="Y63" s="2359"/>
      <c r="Z63" s="2360"/>
      <c r="AB63" s="2359"/>
      <c r="AC63" s="2360"/>
    </row>
    <row r="64" spans="1:29" ht="19.5" customHeight="1">
      <c r="A64" s="4270" t="s">
        <v>2500</v>
      </c>
      <c r="B64" s="1607" t="s">
        <v>635</v>
      </c>
      <c r="C64" s="2352" t="s">
        <v>2480</v>
      </c>
      <c r="D64" s="4307" t="s">
        <v>1674</v>
      </c>
      <c r="E64" s="4309" t="s">
        <v>3147</v>
      </c>
      <c r="F64" s="1570"/>
      <c r="G64" s="1697"/>
      <c r="H64" s="1698" t="s">
        <v>13</v>
      </c>
      <c r="I64" s="1699"/>
      <c r="J64" s="4339" t="s">
        <v>431</v>
      </c>
      <c r="K64" s="1570"/>
      <c r="L64" s="2343" t="s">
        <v>3253</v>
      </c>
      <c r="M64" s="1746"/>
      <c r="Y64" s="1701" t="s">
        <v>637</v>
      </c>
      <c r="Z64" s="1728"/>
      <c r="AB64" s="1701" t="s">
        <v>637</v>
      </c>
      <c r="AC64" s="1728"/>
    </row>
    <row r="65" spans="1:31" ht="22.5" customHeight="1" thickBot="1">
      <c r="A65" s="4271"/>
      <c r="B65" s="1610" t="s">
        <v>636</v>
      </c>
      <c r="C65" s="2370" t="s">
        <v>2481</v>
      </c>
      <c r="D65" s="4308"/>
      <c r="E65" s="4308"/>
      <c r="F65" s="1496"/>
      <c r="G65" s="1722"/>
      <c r="H65" s="1723" t="s">
        <v>13</v>
      </c>
      <c r="I65" s="1724"/>
      <c r="J65" s="4340"/>
      <c r="K65" s="1496"/>
      <c r="L65" s="2371" t="s">
        <v>3253</v>
      </c>
      <c r="M65" s="1494"/>
      <c r="Y65" s="1730" t="s">
        <v>638</v>
      </c>
      <c r="Z65" s="1729"/>
      <c r="AB65" s="1730" t="s">
        <v>638</v>
      </c>
      <c r="AC65" s="1729"/>
    </row>
    <row r="66" spans="1:31" ht="24" customHeight="1">
      <c r="A66" s="4277" t="s">
        <v>1280</v>
      </c>
      <c r="B66" s="577" t="s">
        <v>1155</v>
      </c>
      <c r="C66" s="2274" t="s">
        <v>1156</v>
      </c>
      <c r="D66" s="577"/>
      <c r="E66" s="4296" t="s">
        <v>2491</v>
      </c>
      <c r="F66" s="4296" t="s">
        <v>158</v>
      </c>
      <c r="G66" s="1596"/>
      <c r="H66" s="1573"/>
      <c r="I66" s="1574"/>
      <c r="J66" s="577"/>
      <c r="K66" s="4299"/>
      <c r="L66" s="4262" t="s">
        <v>591</v>
      </c>
      <c r="M66" s="4277"/>
      <c r="Y66" s="4280" t="s">
        <v>591</v>
      </c>
      <c r="Z66" s="4302"/>
      <c r="AB66" s="4280" t="s">
        <v>591</v>
      </c>
      <c r="AC66" s="4302"/>
    </row>
    <row r="67" spans="1:31" ht="24" customHeight="1">
      <c r="A67" s="4278"/>
      <c r="B67" s="2266" t="s">
        <v>3172</v>
      </c>
      <c r="C67" s="2332" t="s">
        <v>3173</v>
      </c>
      <c r="D67" s="2266"/>
      <c r="E67" s="4284"/>
      <c r="F67" s="4284"/>
      <c r="G67" s="1597"/>
      <c r="H67" s="1598"/>
      <c r="I67" s="1599"/>
      <c r="J67" s="2266"/>
      <c r="K67" s="4300"/>
      <c r="L67" s="4263"/>
      <c r="M67" s="4278"/>
      <c r="Y67" s="4281"/>
      <c r="Z67" s="4303"/>
      <c r="AB67" s="4281"/>
      <c r="AC67" s="4303"/>
    </row>
    <row r="68" spans="1:31" ht="24" customHeight="1">
      <c r="A68" s="4278"/>
      <c r="B68" s="2266" t="s">
        <v>3174</v>
      </c>
      <c r="C68" s="2332" t="s">
        <v>3175</v>
      </c>
      <c r="D68" s="2266"/>
      <c r="E68" s="4284"/>
      <c r="F68" s="4284"/>
      <c r="G68" s="1597"/>
      <c r="H68" s="1598"/>
      <c r="I68" s="1599"/>
      <c r="J68" s="2266"/>
      <c r="K68" s="4300"/>
      <c r="L68" s="4263"/>
      <c r="M68" s="4278"/>
      <c r="Y68" s="4281"/>
      <c r="Z68" s="4303"/>
      <c r="AB68" s="4281"/>
      <c r="AC68" s="4303"/>
    </row>
    <row r="69" spans="1:31" ht="24" customHeight="1">
      <c r="A69" s="4278"/>
      <c r="B69" s="2266" t="s">
        <v>1157</v>
      </c>
      <c r="C69" s="2332" t="s">
        <v>579</v>
      </c>
      <c r="D69" s="2266"/>
      <c r="E69" s="4284"/>
      <c r="F69" s="4284"/>
      <c r="G69" s="1597"/>
      <c r="H69" s="1598"/>
      <c r="I69" s="1599"/>
      <c r="J69" s="2266"/>
      <c r="K69" s="4300"/>
      <c r="L69" s="4263"/>
      <c r="M69" s="4278"/>
      <c r="Y69" s="4281"/>
      <c r="Z69" s="4303"/>
      <c r="AB69" s="4281"/>
      <c r="AC69" s="4303"/>
    </row>
    <row r="70" spans="1:31" ht="28.5" customHeight="1">
      <c r="A70" s="4278"/>
      <c r="B70" s="582" t="s">
        <v>592</v>
      </c>
      <c r="C70" s="2280" t="s">
        <v>2482</v>
      </c>
      <c r="D70" s="582"/>
      <c r="E70" s="4284"/>
      <c r="F70" s="4284"/>
      <c r="G70" s="1600"/>
      <c r="H70" s="1511"/>
      <c r="I70" s="1578"/>
      <c r="J70" s="582"/>
      <c r="K70" s="4300"/>
      <c r="L70" s="4263"/>
      <c r="M70" s="4278"/>
      <c r="Y70" s="4281"/>
      <c r="Z70" s="4303"/>
      <c r="AB70" s="4281"/>
      <c r="AC70" s="4303"/>
    </row>
    <row r="71" spans="1:31" ht="28.5" customHeight="1">
      <c r="A71" s="4278"/>
      <c r="B71" s="590" t="s">
        <v>593</v>
      </c>
      <c r="C71" s="2286" t="s">
        <v>2483</v>
      </c>
      <c r="D71" s="590"/>
      <c r="E71" s="4284"/>
      <c r="F71" s="4298"/>
      <c r="G71" s="1601"/>
      <c r="H71" s="1532" t="s">
        <v>243</v>
      </c>
      <c r="I71" s="1583"/>
      <c r="J71" s="590" t="s">
        <v>431</v>
      </c>
      <c r="K71" s="4301"/>
      <c r="L71" s="4264"/>
      <c r="M71" s="4279"/>
      <c r="Y71" s="4282"/>
      <c r="Z71" s="4304"/>
      <c r="AB71" s="4282"/>
      <c r="AC71" s="4304"/>
    </row>
    <row r="72" spans="1:31" ht="24" customHeight="1">
      <c r="A72" s="4278"/>
      <c r="B72" s="1607" t="s">
        <v>3144</v>
      </c>
      <c r="C72" s="4265" t="s">
        <v>3264</v>
      </c>
      <c r="D72" s="2271"/>
      <c r="E72" s="4284"/>
      <c r="F72" s="577"/>
      <c r="G72" s="2790"/>
      <c r="H72" s="2791"/>
      <c r="I72" s="1574"/>
      <c r="J72" s="1609"/>
      <c r="K72" s="2792"/>
      <c r="L72" s="2372"/>
      <c r="M72" s="2264"/>
      <c r="AA72" s="1603" t="s">
        <v>1285</v>
      </c>
      <c r="AB72" s="1602"/>
      <c r="AD72" s="1603" t="s">
        <v>1285</v>
      </c>
      <c r="AE72" s="1602"/>
    </row>
    <row r="73" spans="1:31" ht="67.900000000000006" customHeight="1">
      <c r="A73" s="4278"/>
      <c r="B73" s="1610" t="s">
        <v>3145</v>
      </c>
      <c r="C73" s="4266"/>
      <c r="D73" s="1564"/>
      <c r="E73" s="4298"/>
      <c r="F73" s="590"/>
      <c r="G73" s="2793"/>
      <c r="H73" s="2794"/>
      <c r="I73" s="1583"/>
      <c r="J73" s="1534"/>
      <c r="K73" s="2795"/>
      <c r="L73" s="2796"/>
      <c r="M73" s="2265"/>
      <c r="AA73" s="2267"/>
      <c r="AB73" s="2269"/>
      <c r="AD73" s="2267"/>
      <c r="AE73" s="2269"/>
    </row>
    <row r="74" spans="1:31" ht="15" customHeight="1">
      <c r="A74" s="4278"/>
      <c r="B74" s="1552" t="s">
        <v>3146</v>
      </c>
      <c r="C74" s="4267"/>
      <c r="D74" s="1564"/>
      <c r="E74" s="1564"/>
      <c r="F74" s="1564"/>
      <c r="G74" s="2797"/>
      <c r="H74" s="2798"/>
      <c r="I74" s="2789"/>
      <c r="J74" s="2799"/>
      <c r="K74" s="2788"/>
      <c r="L74" s="2796"/>
      <c r="M74" s="2265"/>
      <c r="AA74" s="2267"/>
      <c r="AB74" s="2269"/>
      <c r="AD74" s="2267"/>
      <c r="AE74" s="2269"/>
    </row>
    <row r="75" spans="1:31" ht="24.75" customHeight="1">
      <c r="A75" s="4279"/>
      <c r="B75" s="2271" t="s">
        <v>1449</v>
      </c>
      <c r="C75" s="2312" t="s">
        <v>2484</v>
      </c>
      <c r="D75" s="2271"/>
      <c r="E75" s="2271"/>
      <c r="F75" s="2271" t="s">
        <v>1450</v>
      </c>
      <c r="G75" s="1604"/>
      <c r="H75" s="85" t="s">
        <v>831</v>
      </c>
      <c r="I75" s="1605"/>
      <c r="J75" s="1606" t="s">
        <v>1451</v>
      </c>
      <c r="K75" s="2272"/>
      <c r="L75" s="2372" t="s">
        <v>3253</v>
      </c>
      <c r="M75" s="2264"/>
      <c r="Y75" s="2267" t="s">
        <v>326</v>
      </c>
      <c r="Z75" s="2269"/>
      <c r="AB75" s="2267" t="s">
        <v>326</v>
      </c>
      <c r="AC75" s="2269"/>
    </row>
    <row r="76" spans="1:31" ht="39.75" customHeight="1">
      <c r="A76" s="4272" t="s">
        <v>3278</v>
      </c>
      <c r="B76" s="2329" t="s">
        <v>569</v>
      </c>
      <c r="C76" s="2274" t="s">
        <v>2485</v>
      </c>
      <c r="D76" s="1607" t="s">
        <v>3206</v>
      </c>
      <c r="E76" s="577" t="s">
        <v>3205</v>
      </c>
      <c r="F76" s="577" t="s">
        <v>567</v>
      </c>
      <c r="G76" s="1572"/>
      <c r="H76" s="1608" t="s">
        <v>1666</v>
      </c>
      <c r="I76" s="1574"/>
      <c r="J76" s="1609" t="s">
        <v>566</v>
      </c>
      <c r="K76" s="577"/>
      <c r="L76" s="2326" t="s">
        <v>326</v>
      </c>
      <c r="M76" s="1746"/>
      <c r="Y76" s="1380" t="s">
        <v>326</v>
      </c>
      <c r="Z76" s="1575"/>
      <c r="AB76" s="1380" t="s">
        <v>326</v>
      </c>
      <c r="AC76" s="1575"/>
    </row>
    <row r="77" spans="1:31" ht="26.25" customHeight="1">
      <c r="A77" s="4341"/>
      <c r="B77" s="2285" t="s">
        <v>1274</v>
      </c>
      <c r="C77" s="2286" t="s">
        <v>2486</v>
      </c>
      <c r="D77" s="1581"/>
      <c r="E77" s="590" t="s">
        <v>3207</v>
      </c>
      <c r="F77" s="590" t="s">
        <v>1275</v>
      </c>
      <c r="G77" s="1582"/>
      <c r="H77" s="2261"/>
      <c r="I77" s="1583"/>
      <c r="J77" s="2261"/>
      <c r="K77" s="590"/>
      <c r="L77" s="2321" t="s">
        <v>1276</v>
      </c>
      <c r="M77" s="1745"/>
      <c r="Y77" s="1382" t="s">
        <v>1276</v>
      </c>
      <c r="Z77" s="1535"/>
      <c r="AB77" s="1382" t="s">
        <v>1276</v>
      </c>
      <c r="AC77" s="1535"/>
    </row>
    <row r="78" spans="1:31" ht="64.5" customHeight="1">
      <c r="A78" s="1615" t="s">
        <v>1277</v>
      </c>
      <c r="B78" s="2375" t="s">
        <v>3203</v>
      </c>
      <c r="C78" s="3022" t="s">
        <v>3204</v>
      </c>
      <c r="D78" s="2373"/>
      <c r="E78" s="2990" t="s">
        <v>1726</v>
      </c>
      <c r="F78" s="1503" t="s">
        <v>1278</v>
      </c>
      <c r="G78" s="1611"/>
      <c r="H78" s="2991"/>
      <c r="I78" s="1613"/>
      <c r="J78" s="1614"/>
      <c r="K78" s="1615"/>
      <c r="L78" s="2374" t="s">
        <v>3254</v>
      </c>
      <c r="M78" s="751"/>
      <c r="Y78" s="1618" t="s">
        <v>1279</v>
      </c>
      <c r="Z78" s="1617"/>
      <c r="AB78" s="1618" t="s">
        <v>1279</v>
      </c>
      <c r="AC78" s="1617"/>
    </row>
    <row r="79" spans="1:31" ht="44.25" customHeight="1">
      <c r="A79" s="1753" t="s">
        <v>365</v>
      </c>
      <c r="B79" s="1564" t="s">
        <v>555</v>
      </c>
      <c r="C79" s="2324" t="s">
        <v>554</v>
      </c>
      <c r="D79" s="1564"/>
      <c r="E79" s="1568" t="s">
        <v>553</v>
      </c>
      <c r="F79" s="1564" t="s">
        <v>363</v>
      </c>
      <c r="G79" s="1657"/>
      <c r="H79" s="1658" t="s">
        <v>552</v>
      </c>
      <c r="I79" s="1659"/>
      <c r="J79" s="1569"/>
      <c r="K79" s="1564"/>
      <c r="L79" s="2325" t="s">
        <v>705</v>
      </c>
      <c r="M79" s="1503"/>
      <c r="Y79" s="1661" t="s">
        <v>705</v>
      </c>
      <c r="Z79" s="1660"/>
      <c r="AB79" s="1661" t="s">
        <v>705</v>
      </c>
      <c r="AC79" s="1660"/>
    </row>
    <row r="80" spans="1:31" ht="28.5" customHeight="1">
      <c r="A80" s="2375" t="s">
        <v>2487</v>
      </c>
      <c r="B80" s="2376" t="s">
        <v>3186</v>
      </c>
      <c r="C80" s="2989" t="s">
        <v>2488</v>
      </c>
      <c r="D80" s="1564"/>
      <c r="E80" s="1503" t="s">
        <v>1255</v>
      </c>
      <c r="F80" s="1503"/>
      <c r="G80" s="1619"/>
      <c r="H80" s="1612"/>
      <c r="I80" s="1620"/>
      <c r="J80" s="1614"/>
      <c r="K80" s="1503"/>
      <c r="L80" s="2374" t="s">
        <v>1852</v>
      </c>
      <c r="M80" s="751"/>
      <c r="Y80" s="1618" t="s">
        <v>410</v>
      </c>
      <c r="Z80" s="1617"/>
      <c r="AB80" s="1618" t="s">
        <v>410</v>
      </c>
      <c r="AC80" s="1617"/>
    </row>
    <row r="81" spans="1:31" s="1623" customFormat="1" ht="38.25" customHeight="1">
      <c r="A81" s="4336" t="s">
        <v>244</v>
      </c>
      <c r="B81" s="2331" t="s">
        <v>2489</v>
      </c>
      <c r="C81" s="2377" t="s">
        <v>2490</v>
      </c>
      <c r="D81" s="1621"/>
      <c r="E81" s="2266" t="s">
        <v>3148</v>
      </c>
      <c r="F81" s="2266"/>
      <c r="G81" s="1622" t="s">
        <v>13</v>
      </c>
      <c r="H81" s="1598"/>
      <c r="I81" s="1599" t="s">
        <v>13</v>
      </c>
      <c r="J81" s="4297" t="s">
        <v>160</v>
      </c>
      <c r="K81" s="4297"/>
      <c r="L81" s="2378" t="s">
        <v>57</v>
      </c>
      <c r="M81" s="1749"/>
      <c r="O81" s="1441"/>
      <c r="P81" s="1441"/>
      <c r="Q81" s="1441"/>
      <c r="R81" s="1441"/>
      <c r="S81" s="1441"/>
      <c r="T81" s="1441"/>
      <c r="U81" s="1441"/>
      <c r="V81" s="1441"/>
      <c r="W81" s="1441"/>
      <c r="Y81" s="1624" t="s">
        <v>57</v>
      </c>
      <c r="Z81" s="1602"/>
      <c r="AB81" s="1624" t="s">
        <v>57</v>
      </c>
      <c r="AC81" s="1602"/>
    </row>
    <row r="82" spans="1:31" s="1493" customFormat="1" ht="41.25" customHeight="1">
      <c r="A82" s="4337"/>
      <c r="B82" s="1625" t="s">
        <v>564</v>
      </c>
      <c r="C82" s="2295" t="s">
        <v>704</v>
      </c>
      <c r="D82" s="1626" t="s">
        <v>563</v>
      </c>
      <c r="E82" s="582" t="s">
        <v>3149</v>
      </c>
      <c r="F82" s="582"/>
      <c r="G82" s="1577"/>
      <c r="H82" s="1511" t="s">
        <v>13</v>
      </c>
      <c r="I82" s="1512"/>
      <c r="J82" s="4321"/>
      <c r="K82" s="4321"/>
      <c r="L82" s="2379" t="s">
        <v>157</v>
      </c>
      <c r="M82" s="1742"/>
      <c r="O82" s="1441"/>
      <c r="P82" s="1441"/>
      <c r="Q82" s="1441"/>
      <c r="R82" s="1441"/>
      <c r="S82" s="1441"/>
      <c r="T82" s="1441"/>
      <c r="U82" s="1441"/>
      <c r="V82" s="1441"/>
      <c r="W82" s="1441"/>
      <c r="Y82" s="1627" t="s">
        <v>157</v>
      </c>
      <c r="Z82" s="1514"/>
      <c r="AB82" s="1627" t="s">
        <v>157</v>
      </c>
      <c r="AC82" s="1514"/>
    </row>
    <row r="83" spans="1:31" s="1629" customFormat="1" ht="42.75" customHeight="1">
      <c r="A83" s="4338"/>
      <c r="B83" s="2380" t="s">
        <v>562</v>
      </c>
      <c r="C83" s="2381" t="s">
        <v>704</v>
      </c>
      <c r="D83" s="1628" t="s">
        <v>561</v>
      </c>
      <c r="E83" s="1610" t="s">
        <v>616</v>
      </c>
      <c r="F83" s="590"/>
      <c r="G83" s="1582"/>
      <c r="H83" s="1532" t="s">
        <v>13</v>
      </c>
      <c r="I83" s="1533"/>
      <c r="J83" s="4364"/>
      <c r="K83" s="4364"/>
      <c r="L83" s="2290" t="s">
        <v>705</v>
      </c>
      <c r="M83" s="1745"/>
      <c r="O83" s="1441"/>
      <c r="P83" s="1441"/>
      <c r="Q83" s="1441"/>
      <c r="R83" s="1441"/>
      <c r="S83" s="1441"/>
      <c r="T83" s="1441"/>
      <c r="U83" s="1441"/>
      <c r="V83" s="1441"/>
      <c r="W83" s="1441"/>
      <c r="Y83" s="1630" t="s">
        <v>705</v>
      </c>
      <c r="Z83" s="1535"/>
      <c r="AB83" s="1630" t="s">
        <v>705</v>
      </c>
      <c r="AC83" s="1535"/>
    </row>
    <row r="84" spans="1:31" ht="37.5" customHeight="1">
      <c r="A84" s="2518" t="s">
        <v>959</v>
      </c>
      <c r="B84" s="1560" t="s">
        <v>960</v>
      </c>
      <c r="C84" s="1560" t="s">
        <v>958</v>
      </c>
      <c r="D84" s="2519"/>
      <c r="E84" s="1560" t="s">
        <v>957</v>
      </c>
      <c r="F84" s="2412"/>
      <c r="G84" s="2520"/>
      <c r="H84" s="2521"/>
      <c r="I84" s="2522"/>
      <c r="J84" s="2523"/>
      <c r="K84" s="2523"/>
      <c r="L84" s="2524" t="s">
        <v>3255</v>
      </c>
      <c r="M84" s="2519"/>
      <c r="N84" s="2525"/>
      <c r="O84" s="2519"/>
      <c r="AA84" s="1591"/>
      <c r="AB84" s="1590"/>
      <c r="AD84" s="1591"/>
      <c r="AE84" s="1590"/>
    </row>
    <row r="85" spans="1:31" ht="25.15" customHeight="1">
      <c r="A85" s="1615" t="s">
        <v>578</v>
      </c>
      <c r="B85" s="1560" t="s">
        <v>706</v>
      </c>
      <c r="C85" s="2382" t="s">
        <v>579</v>
      </c>
      <c r="D85" s="1631"/>
      <c r="E85" s="1560" t="s">
        <v>580</v>
      </c>
      <c r="F85" s="1560"/>
      <c r="G85" s="1567"/>
      <c r="H85" s="1562"/>
      <c r="I85" s="1632"/>
      <c r="J85" s="1633"/>
      <c r="K85" s="2271"/>
      <c r="L85" s="2383"/>
      <c r="M85" s="2263"/>
      <c r="Y85" s="1634"/>
      <c r="Z85" s="2268"/>
      <c r="AB85" s="1634"/>
      <c r="AC85" s="2268"/>
    </row>
    <row r="86" spans="1:31" ht="34.5" customHeight="1" thickBot="1">
      <c r="A86" s="1750" t="s">
        <v>414</v>
      </c>
      <c r="B86" s="1503" t="s">
        <v>1460</v>
      </c>
      <c r="C86" s="1503"/>
      <c r="D86" s="1751"/>
      <c r="E86" s="1503" t="s">
        <v>507</v>
      </c>
      <c r="F86" s="1503"/>
      <c r="G86" s="1611"/>
      <c r="H86" s="1612"/>
      <c r="I86" s="1620"/>
      <c r="J86" s="1614"/>
      <c r="K86" s="1503"/>
      <c r="L86" s="1616"/>
      <c r="M86" s="751"/>
      <c r="O86" s="1623"/>
      <c r="P86" s="1623"/>
      <c r="Q86" s="1623"/>
      <c r="R86" s="1623"/>
      <c r="S86" s="1623"/>
      <c r="T86" s="1623"/>
      <c r="U86" s="1623"/>
      <c r="V86" s="1623"/>
      <c r="W86" s="1623"/>
      <c r="Y86" s="1635"/>
      <c r="Z86" s="1636"/>
      <c r="AB86" s="1635"/>
      <c r="AC86" s="1636"/>
    </row>
    <row r="87" spans="1:31" ht="12.75" customHeight="1">
      <c r="A87" s="1739" t="s">
        <v>135</v>
      </c>
      <c r="B87" s="1633" t="s">
        <v>236</v>
      </c>
      <c r="C87" s="1633"/>
      <c r="D87" s="1441" t="s">
        <v>620</v>
      </c>
      <c r="E87" s="1633"/>
      <c r="G87" s="752"/>
      <c r="H87" s="752"/>
      <c r="I87" s="752"/>
      <c r="J87" s="1633"/>
      <c r="K87" s="1633"/>
      <c r="L87" s="1633"/>
      <c r="M87" s="1633"/>
      <c r="O87" s="1493"/>
      <c r="P87" s="1493"/>
      <c r="Q87" s="1493"/>
      <c r="R87" s="1493"/>
      <c r="S87" s="1493"/>
      <c r="T87" s="1493"/>
      <c r="U87" s="1493"/>
      <c r="V87" s="1493"/>
      <c r="W87" s="1493"/>
      <c r="Y87" s="1637"/>
      <c r="Z87" s="1637"/>
      <c r="AB87" s="1637"/>
      <c r="AC87" s="1637"/>
    </row>
    <row r="88" spans="1:31">
      <c r="A88" s="478" t="s">
        <v>412</v>
      </c>
      <c r="B88" s="1633" t="s">
        <v>413</v>
      </c>
      <c r="C88" s="1633"/>
      <c r="D88" s="1638"/>
      <c r="E88" s="1633"/>
      <c r="O88" s="1629"/>
      <c r="P88" s="1629"/>
      <c r="Q88" s="1629"/>
      <c r="R88" s="1629"/>
      <c r="S88" s="1629"/>
      <c r="T88" s="1629"/>
      <c r="U88" s="1629"/>
      <c r="V88" s="1629"/>
      <c r="W88" s="1629"/>
    </row>
    <row r="89" spans="1:31">
      <c r="A89" s="1440" t="s">
        <v>791</v>
      </c>
      <c r="B89" s="1481"/>
      <c r="C89" s="1481"/>
      <c r="D89" s="1481"/>
      <c r="E89" s="1481"/>
      <c r="F89" s="1481"/>
      <c r="G89" s="1481"/>
      <c r="H89" s="1481"/>
      <c r="I89" s="1481"/>
      <c r="J89" s="1481"/>
      <c r="K89" s="1481"/>
      <c r="L89" s="1481"/>
      <c r="M89" s="1481"/>
      <c r="Y89" s="1481"/>
      <c r="Z89" s="1481"/>
      <c r="AB89" s="1481"/>
      <c r="AC89" s="1481"/>
    </row>
    <row r="90" spans="1:31">
      <c r="B90" s="1481"/>
      <c r="C90" s="1481"/>
      <c r="D90" s="1481"/>
      <c r="E90" s="1481"/>
      <c r="F90" s="1481"/>
      <c r="G90" s="1481"/>
      <c r="H90" s="1481"/>
      <c r="I90" s="1481"/>
      <c r="J90" s="1481"/>
      <c r="K90" s="1481"/>
      <c r="L90" s="1481"/>
      <c r="M90" s="1481"/>
      <c r="Y90" s="1481"/>
      <c r="Z90" s="1481"/>
      <c r="AB90" s="1481"/>
      <c r="AC90" s="1481"/>
    </row>
    <row r="91" spans="1:31">
      <c r="B91" s="1481"/>
      <c r="C91" s="1481"/>
      <c r="D91" s="1481"/>
      <c r="E91" s="1481"/>
      <c r="F91" s="1481"/>
      <c r="G91" s="1481"/>
      <c r="H91" s="1481"/>
      <c r="I91" s="1481"/>
      <c r="J91" s="1481"/>
      <c r="K91" s="1481"/>
      <c r="L91" s="1481"/>
      <c r="M91" s="1481"/>
      <c r="Y91" s="1481"/>
      <c r="Z91" s="1481"/>
      <c r="AB91" s="1481"/>
      <c r="AC91" s="1481"/>
    </row>
    <row r="92" spans="1:31" ht="24">
      <c r="A92" s="4272" t="s">
        <v>3281</v>
      </c>
      <c r="B92" s="1560" t="s">
        <v>3282</v>
      </c>
      <c r="C92" s="1560" t="s">
        <v>3283</v>
      </c>
      <c r="D92" s="2519"/>
      <c r="E92" s="1560" t="s">
        <v>3284</v>
      </c>
      <c r="F92" s="1560"/>
      <c r="G92" s="2520"/>
      <c r="H92" s="3148"/>
      <c r="I92" s="2522"/>
      <c r="J92" s="2519"/>
      <c r="K92" s="2519"/>
      <c r="L92" s="2519"/>
      <c r="M92" s="2519"/>
      <c r="N92" s="2519"/>
      <c r="O92" s="2519"/>
      <c r="AA92" s="1591" t="s">
        <v>142</v>
      </c>
      <c r="AB92" s="1590"/>
      <c r="AD92" s="1591" t="s">
        <v>142</v>
      </c>
      <c r="AE92" s="1590"/>
    </row>
    <row r="93" spans="1:31" ht="24">
      <c r="A93" s="4274"/>
      <c r="B93" s="2271" t="s">
        <v>3285</v>
      </c>
      <c r="C93" s="2271"/>
      <c r="D93" s="3149"/>
      <c r="E93" s="2271" t="s">
        <v>3286</v>
      </c>
      <c r="F93" s="2271"/>
      <c r="G93" s="3150"/>
      <c r="H93" s="3151"/>
      <c r="I93" s="3152"/>
      <c r="J93" s="3149"/>
      <c r="K93" s="3149"/>
      <c r="L93" s="3149"/>
      <c r="M93" s="3149"/>
      <c r="N93" s="3149"/>
      <c r="O93" s="3149"/>
      <c r="AA93" s="1647"/>
      <c r="AB93" s="1646"/>
      <c r="AD93" s="1647"/>
      <c r="AE93" s="1646"/>
    </row>
    <row r="94" spans="1:31" ht="24">
      <c r="A94" s="4274"/>
      <c r="B94" s="2271"/>
      <c r="C94" s="2271"/>
      <c r="D94" s="3149"/>
      <c r="E94" s="2271" t="s">
        <v>3287</v>
      </c>
      <c r="F94" s="2271"/>
      <c r="G94" s="3150"/>
      <c r="H94" s="3151"/>
      <c r="I94" s="3152"/>
      <c r="J94" s="3149"/>
      <c r="K94" s="3149"/>
      <c r="L94" s="3149"/>
      <c r="M94" s="3149"/>
      <c r="N94" s="3149"/>
      <c r="O94" s="3149"/>
      <c r="AA94" s="1647"/>
      <c r="AB94" s="1646"/>
      <c r="AD94" s="1647"/>
      <c r="AE94" s="1646"/>
    </row>
    <row r="95" spans="1:31" ht="59.45" customHeight="1">
      <c r="A95" s="4274"/>
      <c r="B95" s="2271"/>
      <c r="C95" s="2271"/>
      <c r="D95" s="3149"/>
      <c r="E95" s="2271" t="s">
        <v>3288</v>
      </c>
      <c r="F95" s="2271"/>
      <c r="G95" s="3150"/>
      <c r="H95" s="3151"/>
      <c r="I95" s="3152"/>
      <c r="J95" s="3149"/>
      <c r="K95" s="3149"/>
      <c r="L95" s="3149"/>
      <c r="M95" s="3149"/>
      <c r="N95" s="3149"/>
      <c r="O95" s="3149"/>
      <c r="AA95" s="1647"/>
      <c r="AB95" s="1646"/>
      <c r="AD95" s="1647"/>
      <c r="AE95" s="1646"/>
    </row>
    <row r="96" spans="1:31">
      <c r="A96" s="4341"/>
      <c r="B96" s="3153"/>
      <c r="C96" s="3153"/>
      <c r="D96" s="3154"/>
      <c r="E96" s="3153"/>
      <c r="F96" s="3153"/>
      <c r="G96" s="3155"/>
      <c r="H96" s="3156"/>
      <c r="I96" s="3157"/>
      <c r="J96" s="3154"/>
      <c r="K96" s="3154"/>
      <c r="L96" s="3154"/>
      <c r="M96" s="3154"/>
      <c r="N96" s="3154"/>
      <c r="O96" s="3154"/>
      <c r="AA96" s="1559" t="s">
        <v>611</v>
      </c>
      <c r="AB96" s="3158"/>
      <c r="AD96" s="1559" t="s">
        <v>611</v>
      </c>
      <c r="AE96" s="3158"/>
    </row>
    <row r="97" spans="1:31" ht="39" customHeight="1" thickBot="1">
      <c r="A97" s="3147" t="s">
        <v>3289</v>
      </c>
      <c r="B97" s="2271" t="s">
        <v>3290</v>
      </c>
      <c r="C97" s="2271" t="s">
        <v>568</v>
      </c>
      <c r="D97" s="3149"/>
      <c r="E97" s="2271" t="s">
        <v>3291</v>
      </c>
      <c r="F97" s="2271"/>
      <c r="G97" s="3150"/>
      <c r="H97" s="3151" t="s">
        <v>831</v>
      </c>
      <c r="I97" s="3152"/>
      <c r="J97" s="3149"/>
      <c r="K97" s="3149"/>
      <c r="L97" s="3149"/>
      <c r="M97" s="3149"/>
      <c r="N97" s="3149" t="s">
        <v>8</v>
      </c>
      <c r="O97" s="3149"/>
      <c r="AA97" s="1647"/>
      <c r="AB97" s="1646"/>
      <c r="AD97" s="1647"/>
      <c r="AE97" s="1646"/>
    </row>
    <row r="98" spans="1:31" ht="28.5" customHeight="1">
      <c r="A98" s="1696" t="s">
        <v>773</v>
      </c>
      <c r="B98" s="1692" t="s">
        <v>780</v>
      </c>
      <c r="C98" s="1589" t="s">
        <v>779</v>
      </c>
      <c r="D98" s="1589"/>
      <c r="E98" s="1589"/>
      <c r="F98" s="1589"/>
      <c r="G98" s="1586"/>
      <c r="H98" s="1664"/>
      <c r="I98" s="1588"/>
      <c r="J98" s="1589"/>
      <c r="K98" s="1589"/>
      <c r="L98" s="1589"/>
      <c r="M98" s="1589"/>
      <c r="Y98" s="1640"/>
      <c r="Z98" s="1639"/>
      <c r="AB98" s="1640"/>
      <c r="AC98" s="1639"/>
    </row>
    <row r="99" spans="1:31" ht="28.5" customHeight="1">
      <c r="A99" s="4327" t="s">
        <v>778</v>
      </c>
      <c r="B99" s="1641" t="s">
        <v>781</v>
      </c>
      <c r="C99" s="1642" t="s">
        <v>565</v>
      </c>
      <c r="D99" s="1642"/>
      <c r="E99" s="1642"/>
      <c r="F99" s="1642"/>
      <c r="G99" s="1643"/>
      <c r="H99" s="1644"/>
      <c r="I99" s="1645"/>
      <c r="J99" s="1642"/>
      <c r="K99" s="1642"/>
      <c r="L99" s="1642"/>
      <c r="M99" s="1642"/>
      <c r="Y99" s="1647"/>
      <c r="Z99" s="1646"/>
      <c r="AB99" s="1647"/>
      <c r="AC99" s="1646"/>
    </row>
    <row r="100" spans="1:31" ht="28.5" customHeight="1">
      <c r="A100" s="4327"/>
      <c r="B100" s="1641" t="s">
        <v>844</v>
      </c>
      <c r="C100" s="1642" t="s">
        <v>845</v>
      </c>
      <c r="D100" s="1642"/>
      <c r="E100" s="1642"/>
      <c r="F100" s="1642"/>
      <c r="G100" s="1643"/>
      <c r="H100" s="1644"/>
      <c r="I100" s="1645"/>
      <c r="J100" s="1642"/>
      <c r="K100" s="1642"/>
      <c r="L100" s="1642"/>
      <c r="M100" s="1642"/>
      <c r="Y100" s="1647"/>
      <c r="Z100" s="1646"/>
      <c r="AB100" s="1647"/>
      <c r="AC100" s="1646"/>
    </row>
    <row r="101" spans="1:31" ht="28.5" customHeight="1">
      <c r="A101" s="4327"/>
      <c r="B101" s="1641" t="s">
        <v>774</v>
      </c>
      <c r="C101" s="1642"/>
      <c r="D101" s="1642"/>
      <c r="E101" s="1642"/>
      <c r="F101" s="1642"/>
      <c r="G101" s="1643"/>
      <c r="H101" s="1644"/>
      <c r="I101" s="1645"/>
      <c r="J101" s="1642"/>
      <c r="K101" s="1642"/>
      <c r="L101" s="1642"/>
      <c r="M101" s="1642"/>
      <c r="Y101" s="1647"/>
      <c r="Z101" s="1646"/>
      <c r="AB101" s="1647"/>
      <c r="AC101" s="1646"/>
    </row>
    <row r="102" spans="1:31" ht="28.5" customHeight="1">
      <c r="A102" s="4327"/>
      <c r="B102" s="1641" t="s">
        <v>775</v>
      </c>
      <c r="C102" s="1642" t="s">
        <v>782</v>
      </c>
      <c r="D102" s="1642"/>
      <c r="E102" s="1642"/>
      <c r="F102" s="1642"/>
      <c r="G102" s="1643"/>
      <c r="H102" s="1644"/>
      <c r="I102" s="1645"/>
      <c r="J102" s="1642"/>
      <c r="K102" s="1642"/>
      <c r="L102" s="1642"/>
      <c r="M102" s="1642"/>
      <c r="Y102" s="1647"/>
      <c r="Z102" s="1646"/>
      <c r="AB102" s="1647"/>
      <c r="AC102" s="1646"/>
    </row>
    <row r="103" spans="1:31" ht="28.5" customHeight="1">
      <c r="A103" s="4327"/>
      <c r="B103" s="1642" t="s">
        <v>776</v>
      </c>
      <c r="C103" s="1642" t="s">
        <v>782</v>
      </c>
      <c r="D103" s="1642"/>
      <c r="E103" s="1642"/>
      <c r="F103" s="1642"/>
      <c r="G103" s="1643"/>
      <c r="H103" s="1644"/>
      <c r="I103" s="1645"/>
      <c r="J103" s="1642"/>
      <c r="K103" s="1642"/>
      <c r="L103" s="1642"/>
      <c r="M103" s="1642"/>
      <c r="Y103" s="1647"/>
      <c r="Z103" s="1646"/>
      <c r="AB103" s="1647"/>
      <c r="AC103" s="1646"/>
    </row>
    <row r="104" spans="1:31" ht="15.75" customHeight="1">
      <c r="A104" s="4328"/>
      <c r="B104" s="1553" t="s">
        <v>777</v>
      </c>
      <c r="C104" s="1553"/>
      <c r="D104" s="1553"/>
      <c r="E104" s="1553"/>
      <c r="F104" s="1553"/>
      <c r="G104" s="1554"/>
      <c r="H104" s="1593"/>
      <c r="I104" s="1556"/>
      <c r="J104" s="1553"/>
      <c r="K104" s="1553"/>
      <c r="L104" s="1553"/>
      <c r="M104" s="1553"/>
      <c r="Y104" s="1559"/>
      <c r="Z104" s="1558"/>
      <c r="AB104" s="1559"/>
      <c r="AC104" s="1558"/>
    </row>
    <row r="105" spans="1:31" ht="60" customHeight="1">
      <c r="A105" s="1696" t="s">
        <v>773</v>
      </c>
      <c r="B105" s="1642"/>
      <c r="C105" s="1642"/>
      <c r="D105" s="1641" t="s">
        <v>964</v>
      </c>
      <c r="E105" s="1642" t="s">
        <v>965</v>
      </c>
      <c r="F105" s="1642"/>
      <c r="G105" s="1643"/>
      <c r="H105" s="1644"/>
      <c r="I105" s="1645"/>
      <c r="J105" s="1642"/>
      <c r="K105" s="1642"/>
      <c r="L105" s="1642"/>
      <c r="M105" s="1642"/>
      <c r="Y105" s="1647"/>
      <c r="Z105" s="1646"/>
      <c r="AB105" s="1647"/>
      <c r="AC105" s="1646"/>
    </row>
    <row r="106" spans="1:31">
      <c r="A106" s="4275" t="s">
        <v>140</v>
      </c>
      <c r="B106" s="1560" t="s">
        <v>1447</v>
      </c>
      <c r="C106" s="1560" t="s">
        <v>1448</v>
      </c>
      <c r="D106" s="1584"/>
      <c r="E106" s="4368" t="s">
        <v>141</v>
      </c>
      <c r="F106" s="1585"/>
      <c r="G106" s="1586"/>
      <c r="H106" s="1587" t="s">
        <v>701</v>
      </c>
      <c r="I106" s="1588"/>
      <c r="J106" s="1589"/>
      <c r="K106" s="1589"/>
      <c r="L106" s="1589" t="s">
        <v>142</v>
      </c>
      <c r="M106" s="1589"/>
      <c r="Y106" s="1591" t="s">
        <v>142</v>
      </c>
      <c r="Z106" s="1590"/>
      <c r="AB106" s="1591" t="s">
        <v>142</v>
      </c>
      <c r="AC106" s="1590"/>
    </row>
    <row r="107" spans="1:31">
      <c r="A107" s="4276"/>
      <c r="B107" s="1564" t="s">
        <v>609</v>
      </c>
      <c r="C107" s="1564" t="s">
        <v>610</v>
      </c>
      <c r="D107" s="1592"/>
      <c r="E107" s="4369"/>
      <c r="F107" s="1552"/>
      <c r="G107" s="1554"/>
      <c r="H107" s="1593"/>
      <c r="I107" s="1556"/>
      <c r="J107" s="1553"/>
      <c r="K107" s="1553"/>
      <c r="L107" s="1553" t="s">
        <v>611</v>
      </c>
      <c r="M107" s="1553"/>
      <c r="Y107" s="1559" t="s">
        <v>611</v>
      </c>
      <c r="Z107" s="1558"/>
      <c r="AB107" s="1559" t="s">
        <v>611</v>
      </c>
      <c r="AC107" s="1558"/>
    </row>
    <row r="108" spans="1:31" ht="39" customHeight="1">
      <c r="A108" s="751" t="s">
        <v>206</v>
      </c>
      <c r="B108" s="1564" t="s">
        <v>1267</v>
      </c>
      <c r="C108" s="1564" t="s">
        <v>1268</v>
      </c>
      <c r="D108" s="1592"/>
      <c r="E108" s="1552" t="s">
        <v>1269</v>
      </c>
      <c r="F108" s="1552" t="s">
        <v>1270</v>
      </c>
      <c r="G108" s="1554"/>
      <c r="H108" s="1648" t="s">
        <v>1271</v>
      </c>
      <c r="I108" s="1556"/>
      <c r="J108" s="1568" t="s">
        <v>1272</v>
      </c>
      <c r="K108" s="1553"/>
      <c r="L108" s="1553" t="s">
        <v>1273</v>
      </c>
      <c r="M108" s="1553"/>
      <c r="Y108" s="1559" t="s">
        <v>326</v>
      </c>
      <c r="Z108" s="1558"/>
      <c r="AB108" s="1559" t="s">
        <v>326</v>
      </c>
      <c r="AC108" s="1558"/>
    </row>
    <row r="109" spans="1:31" ht="36.75" customHeight="1">
      <c r="A109" s="1752" t="s">
        <v>495</v>
      </c>
      <c r="B109" s="1503" t="s">
        <v>707</v>
      </c>
      <c r="C109" s="1503" t="s">
        <v>560</v>
      </c>
      <c r="D109" s="1649" t="s">
        <v>559</v>
      </c>
      <c r="E109" s="1650" t="s">
        <v>558</v>
      </c>
      <c r="F109" s="1650"/>
      <c r="G109" s="1651"/>
      <c r="H109" s="1652"/>
      <c r="I109" s="1653"/>
      <c r="J109" s="1654"/>
      <c r="K109" s="1654"/>
      <c r="L109" s="1654" t="s">
        <v>9</v>
      </c>
      <c r="M109" s="1654"/>
      <c r="Y109" s="1656" t="s">
        <v>9</v>
      </c>
      <c r="Z109" s="1655"/>
      <c r="AB109" s="1656" t="s">
        <v>9</v>
      </c>
      <c r="AC109" s="1655"/>
    </row>
    <row r="110" spans="1:31" ht="27.75" customHeight="1">
      <c r="A110" s="4370" t="s">
        <v>6</v>
      </c>
      <c r="B110" s="1503" t="s">
        <v>708</v>
      </c>
      <c r="C110" s="1503" t="s">
        <v>557</v>
      </c>
      <c r="D110" s="1654"/>
      <c r="E110" s="4371" t="s">
        <v>7</v>
      </c>
      <c r="F110" s="1654"/>
      <c r="G110" s="1651"/>
      <c r="H110" s="1652"/>
      <c r="I110" s="1653"/>
      <c r="J110" s="1654"/>
      <c r="K110" s="1654"/>
      <c r="L110" s="1654" t="s">
        <v>9</v>
      </c>
      <c r="M110" s="1654"/>
      <c r="Y110" s="1656" t="s">
        <v>9</v>
      </c>
      <c r="Z110" s="1655"/>
      <c r="AB110" s="1656" t="s">
        <v>9</v>
      </c>
      <c r="AC110" s="1655"/>
    </row>
    <row r="111" spans="1:31" ht="31.5" customHeight="1">
      <c r="A111" s="4370"/>
      <c r="B111" s="1503" t="s">
        <v>709</v>
      </c>
      <c r="C111" s="1503" t="s">
        <v>556</v>
      </c>
      <c r="D111" s="1654"/>
      <c r="E111" s="4348"/>
      <c r="F111" s="1654"/>
      <c r="G111" s="1651"/>
      <c r="H111" s="1652"/>
      <c r="I111" s="1653"/>
      <c r="J111" s="1654"/>
      <c r="K111" s="1654"/>
      <c r="L111" s="1654" t="s">
        <v>8</v>
      </c>
      <c r="M111" s="1654"/>
      <c r="Y111" s="1656" t="s">
        <v>8</v>
      </c>
      <c r="Z111" s="1655"/>
      <c r="AB111" s="1656" t="s">
        <v>8</v>
      </c>
      <c r="AC111" s="1655"/>
    </row>
    <row r="112" spans="1:31" ht="44.25" customHeight="1">
      <c r="A112" s="1753" t="s">
        <v>365</v>
      </c>
      <c r="B112" s="1564" t="s">
        <v>555</v>
      </c>
      <c r="C112" s="1564" t="s">
        <v>554</v>
      </c>
      <c r="D112" s="1564"/>
      <c r="E112" s="1568" t="s">
        <v>553</v>
      </c>
      <c r="F112" s="1564" t="s">
        <v>363</v>
      </c>
      <c r="G112" s="1657"/>
      <c r="H112" s="1658" t="s">
        <v>552</v>
      </c>
      <c r="I112" s="1659"/>
      <c r="J112" s="1569"/>
      <c r="K112" s="1564" t="s">
        <v>364</v>
      </c>
      <c r="L112" s="1490" t="s">
        <v>710</v>
      </c>
      <c r="M112" s="1503"/>
      <c r="Y112" s="1661" t="s">
        <v>705</v>
      </c>
      <c r="Z112" s="1660"/>
      <c r="AB112" s="1661" t="s">
        <v>705</v>
      </c>
      <c r="AC112" s="1660"/>
    </row>
    <row r="113" spans="1:29" s="1481" customFormat="1" ht="36">
      <c r="A113" s="1564"/>
      <c r="B113" s="1564" t="s">
        <v>551</v>
      </c>
      <c r="C113" s="1564" t="s">
        <v>550</v>
      </c>
      <c r="D113" s="1564"/>
      <c r="E113" s="1568" t="s">
        <v>549</v>
      </c>
      <c r="F113" s="1564" t="s">
        <v>548</v>
      </c>
      <c r="G113" s="1657" t="s">
        <v>547</v>
      </c>
      <c r="H113" s="1658" t="s">
        <v>546</v>
      </c>
      <c r="I113" s="1659" t="s">
        <v>545</v>
      </c>
      <c r="J113" s="1569" t="s">
        <v>544</v>
      </c>
      <c r="K113" s="1564" t="s">
        <v>543</v>
      </c>
      <c r="L113" s="1565" t="s">
        <v>542</v>
      </c>
      <c r="M113" s="1564"/>
      <c r="O113" s="1441"/>
      <c r="P113" s="1441"/>
      <c r="Q113" s="1441"/>
      <c r="R113" s="1441"/>
      <c r="S113" s="1441"/>
      <c r="T113" s="1441"/>
      <c r="U113" s="1441"/>
      <c r="V113" s="1441"/>
      <c r="W113" s="1441"/>
      <c r="Y113" s="1566" t="s">
        <v>542</v>
      </c>
      <c r="Z113" s="1662"/>
      <c r="AB113" s="1566" t="s">
        <v>542</v>
      </c>
      <c r="AC113" s="1662"/>
    </row>
    <row r="114" spans="1:29" ht="72" customHeight="1">
      <c r="A114" s="1752" t="s">
        <v>711</v>
      </c>
      <c r="B114" s="1650" t="s">
        <v>541</v>
      </c>
      <c r="C114" s="1650" t="s">
        <v>540</v>
      </c>
      <c r="D114" s="1654"/>
      <c r="E114" s="1650" t="s">
        <v>539</v>
      </c>
      <c r="F114" s="1650"/>
      <c r="G114" s="1651"/>
      <c r="H114" s="1652"/>
      <c r="I114" s="1653"/>
      <c r="J114" s="1654"/>
      <c r="K114" s="1654"/>
      <c r="L114" s="1654" t="s">
        <v>9</v>
      </c>
      <c r="M114" s="1654"/>
      <c r="Y114" s="1656" t="s">
        <v>9</v>
      </c>
      <c r="Z114" s="1655"/>
      <c r="AB114" s="1656" t="s">
        <v>9</v>
      </c>
      <c r="AC114" s="1655"/>
    </row>
    <row r="115" spans="1:29" ht="37.5" customHeight="1">
      <c r="A115" s="1747" t="s">
        <v>959</v>
      </c>
      <c r="B115" s="1585" t="s">
        <v>960</v>
      </c>
      <c r="C115" s="1585" t="s">
        <v>958</v>
      </c>
      <c r="D115" s="1589"/>
      <c r="E115" s="1585" t="s">
        <v>957</v>
      </c>
      <c r="F115" s="1663"/>
      <c r="G115" s="1586"/>
      <c r="H115" s="1664"/>
      <c r="I115" s="1588"/>
      <c r="J115" s="1491"/>
      <c r="K115" s="1589"/>
      <c r="L115" s="1492"/>
      <c r="M115" s="1589"/>
      <c r="Y115" s="1591"/>
      <c r="Z115" s="1590"/>
      <c r="AB115" s="1591"/>
      <c r="AC115" s="1590"/>
    </row>
    <row r="116" spans="1:29" ht="24.75" customHeight="1">
      <c r="A116" s="4275" t="s">
        <v>961</v>
      </c>
      <c r="B116" s="1607" t="s">
        <v>1148</v>
      </c>
      <c r="C116" s="1607" t="s">
        <v>1149</v>
      </c>
      <c r="D116" s="1665"/>
      <c r="E116" s="1607" t="s">
        <v>1150</v>
      </c>
      <c r="F116" s="1666"/>
      <c r="G116" s="1667"/>
      <c r="H116" s="1665"/>
      <c r="I116" s="1668"/>
      <c r="J116" s="1667"/>
      <c r="K116" s="1665"/>
      <c r="L116" s="1668"/>
      <c r="M116" s="1665"/>
      <c r="Y116" s="1670"/>
      <c r="Z116" s="1669"/>
      <c r="AB116" s="1670"/>
      <c r="AC116" s="1669"/>
    </row>
    <row r="117" spans="1:29" ht="35.25" customHeight="1">
      <c r="A117" s="4354"/>
      <c r="B117" s="1625" t="s">
        <v>1151</v>
      </c>
      <c r="C117" s="1625" t="s">
        <v>1152</v>
      </c>
      <c r="D117" s="1671"/>
      <c r="E117" s="1625"/>
      <c r="F117" s="1672"/>
      <c r="G117" s="1673"/>
      <c r="H117" s="1671"/>
      <c r="I117" s="1674"/>
      <c r="J117" s="1673"/>
      <c r="K117" s="1671"/>
      <c r="L117" s="1674"/>
      <c r="M117" s="1671"/>
      <c r="O117" s="1481"/>
      <c r="P117" s="1481"/>
      <c r="Q117" s="1481"/>
      <c r="R117" s="1481"/>
      <c r="S117" s="1481"/>
      <c r="T117" s="1481"/>
      <c r="U117" s="1481"/>
      <c r="V117" s="1481"/>
      <c r="W117" s="1481"/>
      <c r="Y117" s="1676"/>
      <c r="Z117" s="1675"/>
      <c r="AB117" s="1676"/>
      <c r="AC117" s="1675"/>
    </row>
    <row r="118" spans="1:29" ht="24.75" customHeight="1">
      <c r="A118" s="4276"/>
      <c r="B118" s="1610" t="s">
        <v>1153</v>
      </c>
      <c r="C118" s="1610" t="s">
        <v>1154</v>
      </c>
      <c r="D118" s="1677"/>
      <c r="E118" s="1610"/>
      <c r="F118" s="1678"/>
      <c r="G118" s="1679"/>
      <c r="H118" s="1677"/>
      <c r="I118" s="1680"/>
      <c r="J118" s="1679"/>
      <c r="K118" s="1677"/>
      <c r="L118" s="1680"/>
      <c r="M118" s="1677"/>
      <c r="Y118" s="1682"/>
      <c r="Z118" s="1681"/>
      <c r="AB118" s="1682"/>
      <c r="AC118" s="1681"/>
    </row>
    <row r="119" spans="1:29">
      <c r="A119" s="4349" t="s">
        <v>861</v>
      </c>
      <c r="B119" s="574" t="s">
        <v>862</v>
      </c>
      <c r="C119" s="574" t="s">
        <v>863</v>
      </c>
      <c r="D119" s="574" t="s">
        <v>864</v>
      </c>
      <c r="E119" s="574" t="s">
        <v>865</v>
      </c>
      <c r="F119" s="575"/>
      <c r="G119" s="730" t="s">
        <v>866</v>
      </c>
      <c r="H119" s="731"/>
      <c r="I119" s="1683"/>
      <c r="J119" s="576"/>
      <c r="K119" s="577"/>
      <c r="L119" s="578"/>
      <c r="M119" s="1589"/>
      <c r="Y119" s="1380"/>
      <c r="Z119" s="1590"/>
      <c r="AB119" s="1380"/>
      <c r="AC119" s="1590"/>
    </row>
    <row r="120" spans="1:29" ht="24">
      <c r="A120" s="4350"/>
      <c r="B120" s="579" t="s">
        <v>867</v>
      </c>
      <c r="C120" s="579" t="s">
        <v>868</v>
      </c>
      <c r="D120" s="579" t="s">
        <v>869</v>
      </c>
      <c r="E120" s="579" t="s">
        <v>870</v>
      </c>
      <c r="F120" s="580"/>
      <c r="G120" s="732" t="s">
        <v>866</v>
      </c>
      <c r="H120" s="1684"/>
      <c r="I120" s="1685"/>
      <c r="J120" s="581"/>
      <c r="K120" s="582"/>
      <c r="L120" s="583"/>
      <c r="M120" s="1589"/>
      <c r="Y120" s="1381"/>
      <c r="Z120" s="1590"/>
      <c r="AB120" s="1381"/>
      <c r="AC120" s="1590"/>
    </row>
    <row r="121" spans="1:29">
      <c r="A121" s="4350"/>
      <c r="B121" s="579" t="s">
        <v>871</v>
      </c>
      <c r="C121" s="579" t="s">
        <v>872</v>
      </c>
      <c r="D121" s="584" t="s">
        <v>873</v>
      </c>
      <c r="E121" s="585" t="s">
        <v>874</v>
      </c>
      <c r="F121" s="586"/>
      <c r="G121" s="732" t="s">
        <v>866</v>
      </c>
      <c r="H121" s="1684"/>
      <c r="I121" s="1685"/>
      <c r="J121" s="581"/>
      <c r="K121" s="582"/>
      <c r="L121" s="583"/>
      <c r="M121" s="1589"/>
      <c r="Y121" s="1381"/>
      <c r="Z121" s="1590"/>
      <c r="AB121" s="1381"/>
      <c r="AC121" s="1590"/>
    </row>
    <row r="122" spans="1:29" ht="27" customHeight="1">
      <c r="A122" s="4351"/>
      <c r="B122" s="587" t="s">
        <v>878</v>
      </c>
      <c r="C122" s="587" t="s">
        <v>875</v>
      </c>
      <c r="D122" s="587" t="s">
        <v>876</v>
      </c>
      <c r="E122" s="587" t="s">
        <v>879</v>
      </c>
      <c r="F122" s="588"/>
      <c r="G122" s="733" t="s">
        <v>866</v>
      </c>
      <c r="H122" s="1686"/>
      <c r="I122" s="1687"/>
      <c r="J122" s="589"/>
      <c r="K122" s="590"/>
      <c r="L122" s="591" t="s">
        <v>877</v>
      </c>
      <c r="M122" s="1654"/>
      <c r="Y122" s="1382" t="s">
        <v>877</v>
      </c>
      <c r="Z122" s="1655"/>
      <c r="AB122" s="1382" t="s">
        <v>877</v>
      </c>
      <c r="AC122" s="1655"/>
    </row>
    <row r="123" spans="1:29" ht="33.75" customHeight="1">
      <c r="A123" s="4349" t="s">
        <v>10</v>
      </c>
      <c r="B123" s="233" t="s">
        <v>509</v>
      </c>
      <c r="C123" s="1536" t="s">
        <v>577</v>
      </c>
      <c r="D123" s="1537"/>
      <c r="E123" s="1536" t="s">
        <v>575</v>
      </c>
      <c r="F123" s="1536"/>
      <c r="G123" s="1538"/>
      <c r="H123" s="1539"/>
      <c r="I123" s="1540"/>
      <c r="J123" s="1541"/>
      <c r="K123" s="1537"/>
      <c r="L123" s="1537"/>
      <c r="M123" s="1537"/>
      <c r="Y123" s="1542"/>
      <c r="Z123" s="1543"/>
      <c r="AB123" s="1542"/>
      <c r="AC123" s="1543"/>
    </row>
    <row r="124" spans="1:29" ht="47.25" customHeight="1">
      <c r="A124" s="4351"/>
      <c r="B124" s="234" t="s">
        <v>576</v>
      </c>
      <c r="C124" s="1544" t="s">
        <v>712</v>
      </c>
      <c r="D124" s="1545"/>
      <c r="E124" s="1544"/>
      <c r="F124" s="1544" t="s">
        <v>1452</v>
      </c>
      <c r="G124" s="1546"/>
      <c r="H124" s="1547" t="s">
        <v>1453</v>
      </c>
      <c r="I124" s="1548"/>
      <c r="J124" s="1549" t="s">
        <v>538</v>
      </c>
      <c r="K124" s="1545"/>
      <c r="L124" s="1545" t="s">
        <v>537</v>
      </c>
      <c r="M124" s="1545"/>
      <c r="Y124" s="1550" t="s">
        <v>537</v>
      </c>
      <c r="Z124" s="1551"/>
      <c r="AB124" s="1550" t="s">
        <v>537</v>
      </c>
      <c r="AC124" s="1551"/>
    </row>
    <row r="125" spans="1:29" ht="26.25" customHeight="1">
      <c r="A125" s="4349" t="s">
        <v>650</v>
      </c>
      <c r="B125" s="477" t="s">
        <v>651</v>
      </c>
      <c r="C125" s="1552" t="s">
        <v>653</v>
      </c>
      <c r="D125" s="1553"/>
      <c r="E125" s="1552" t="s">
        <v>654</v>
      </c>
      <c r="F125" s="1552"/>
      <c r="G125" s="1554"/>
      <c r="H125" s="1555" t="s">
        <v>713</v>
      </c>
      <c r="I125" s="1556"/>
      <c r="J125" s="4299" t="s">
        <v>655</v>
      </c>
      <c r="K125" s="1553"/>
      <c r="L125" s="1552" t="s">
        <v>656</v>
      </c>
      <c r="M125" s="1553"/>
      <c r="Y125" s="1557" t="s">
        <v>656</v>
      </c>
      <c r="Z125" s="1558"/>
      <c r="AB125" s="1557" t="s">
        <v>656</v>
      </c>
      <c r="AC125" s="1558"/>
    </row>
    <row r="126" spans="1:29" ht="26.25" customHeight="1">
      <c r="A126" s="4351"/>
      <c r="B126" s="477" t="s">
        <v>652</v>
      </c>
      <c r="C126" s="1552" t="s">
        <v>560</v>
      </c>
      <c r="D126" s="1553"/>
      <c r="E126" s="1552"/>
      <c r="F126" s="1552"/>
      <c r="G126" s="1554"/>
      <c r="H126" s="1555" t="s">
        <v>713</v>
      </c>
      <c r="I126" s="1556"/>
      <c r="J126" s="4301"/>
      <c r="K126" s="1553"/>
      <c r="L126" s="1553" t="s">
        <v>326</v>
      </c>
      <c r="M126" s="1553"/>
      <c r="Y126" s="1559" t="s">
        <v>326</v>
      </c>
      <c r="Z126" s="1558"/>
      <c r="AB126" s="1559" t="s">
        <v>326</v>
      </c>
      <c r="AC126" s="1558"/>
    </row>
    <row r="127" spans="1:29" ht="56.25" customHeight="1">
      <c r="A127" s="4349" t="s">
        <v>508</v>
      </c>
      <c r="B127" s="1650" t="s">
        <v>833</v>
      </c>
      <c r="C127" s="1650" t="s">
        <v>834</v>
      </c>
      <c r="D127" s="1489"/>
      <c r="E127" s="4368" t="s">
        <v>837</v>
      </c>
      <c r="F127" s="1654"/>
      <c r="G127" s="1651"/>
      <c r="H127" s="1652"/>
      <c r="I127" s="1653"/>
      <c r="J127" s="1654"/>
      <c r="K127" s="1654"/>
      <c r="L127" s="1654"/>
      <c r="M127" s="1654"/>
      <c r="Y127" s="1656"/>
      <c r="Z127" s="1655"/>
      <c r="AB127" s="1656"/>
      <c r="AC127" s="1655"/>
    </row>
    <row r="128" spans="1:29" ht="24.75" customHeight="1">
      <c r="A128" s="4350"/>
      <c r="B128" s="1650" t="s">
        <v>835</v>
      </c>
      <c r="C128" s="1650" t="s">
        <v>836</v>
      </c>
      <c r="D128" s="1489"/>
      <c r="E128" s="4369"/>
      <c r="F128" s="1654"/>
      <c r="G128" s="1651"/>
      <c r="H128" s="1688" t="s">
        <v>838</v>
      </c>
      <c r="I128" s="1653"/>
      <c r="J128" s="1654" t="s">
        <v>839</v>
      </c>
      <c r="K128" s="1654"/>
      <c r="L128" s="1654" t="s">
        <v>326</v>
      </c>
      <c r="M128" s="1654"/>
      <c r="Y128" s="1656" t="s">
        <v>326</v>
      </c>
      <c r="Z128" s="1655"/>
      <c r="AB128" s="1656" t="s">
        <v>326</v>
      </c>
      <c r="AC128" s="1655"/>
    </row>
    <row r="129" spans="1:29" ht="78.75" hidden="1">
      <c r="A129" s="4351"/>
      <c r="B129" s="1650" t="s">
        <v>301</v>
      </c>
      <c r="C129" s="1650"/>
      <c r="D129" s="1489" t="s">
        <v>832</v>
      </c>
      <c r="E129" s="1654"/>
      <c r="F129" s="1654"/>
      <c r="G129" s="1651"/>
      <c r="H129" s="1652"/>
      <c r="I129" s="1653"/>
      <c r="J129" s="1654"/>
      <c r="K129" s="1654"/>
      <c r="L129" s="1654"/>
      <c r="M129" s="1654"/>
      <c r="Y129" s="1656"/>
      <c r="Z129" s="1655"/>
      <c r="AB129" s="1656"/>
      <c r="AC129" s="1655"/>
    </row>
    <row r="130" spans="1:29" ht="35.25" customHeight="1">
      <c r="A130" s="1752" t="s">
        <v>617</v>
      </c>
      <c r="B130" s="1650" t="s">
        <v>714</v>
      </c>
      <c r="C130" s="1650" t="s">
        <v>642</v>
      </c>
      <c r="D130" s="1489"/>
      <c r="E130" s="1654" t="s">
        <v>715</v>
      </c>
      <c r="F130" s="1654" t="s">
        <v>618</v>
      </c>
      <c r="G130" s="1651"/>
      <c r="H130" s="1652"/>
      <c r="I130" s="1653"/>
      <c r="J130" s="1654"/>
      <c r="K130" s="1654"/>
      <c r="L130" s="1654" t="s">
        <v>619</v>
      </c>
      <c r="M130" s="1654"/>
      <c r="Y130" s="1656" t="s">
        <v>619</v>
      </c>
      <c r="Z130" s="1655"/>
      <c r="AB130" s="1656" t="s">
        <v>619</v>
      </c>
      <c r="AC130" s="1655"/>
    </row>
    <row r="131" spans="1:29" ht="46.5" customHeight="1">
      <c r="A131" s="4275" t="s">
        <v>613</v>
      </c>
      <c r="B131" s="1650" t="s">
        <v>953</v>
      </c>
      <c r="C131" s="1650" t="s">
        <v>952</v>
      </c>
      <c r="D131" s="1489"/>
      <c r="E131" s="1489" t="s">
        <v>614</v>
      </c>
      <c r="F131" s="1654"/>
      <c r="G131" s="1651"/>
      <c r="H131" s="1688" t="s">
        <v>713</v>
      </c>
      <c r="I131" s="1653"/>
      <c r="J131" s="1654" t="s">
        <v>160</v>
      </c>
      <c r="K131" s="1654"/>
      <c r="L131" s="1489" t="s">
        <v>615</v>
      </c>
      <c r="M131" s="1654"/>
      <c r="Y131" s="1689" t="s">
        <v>615</v>
      </c>
      <c r="Z131" s="1655"/>
      <c r="AB131" s="1689" t="s">
        <v>615</v>
      </c>
      <c r="AC131" s="1655"/>
    </row>
    <row r="132" spans="1:29" ht="37.5" customHeight="1">
      <c r="A132" s="4354"/>
      <c r="B132" s="1690" t="s">
        <v>950</v>
      </c>
      <c r="C132" s="1691" t="s">
        <v>951</v>
      </c>
      <c r="D132" s="1692"/>
      <c r="E132" s="1692"/>
      <c r="F132" s="1589"/>
      <c r="G132" s="1586"/>
      <c r="H132" s="1688"/>
      <c r="I132" s="1588"/>
      <c r="J132" s="1654"/>
      <c r="K132" s="1589"/>
      <c r="L132" s="1692"/>
      <c r="M132" s="1589"/>
      <c r="Y132" s="1693"/>
      <c r="Z132" s="1590"/>
      <c r="AB132" s="1693"/>
      <c r="AC132" s="1590"/>
    </row>
    <row r="133" spans="1:29" ht="30" customHeight="1">
      <c r="A133" s="4276"/>
      <c r="B133" s="1690" t="s">
        <v>955</v>
      </c>
      <c r="C133" s="1691" t="s">
        <v>954</v>
      </c>
      <c r="D133" s="1692" t="s">
        <v>956</v>
      </c>
      <c r="E133" s="1692" t="s">
        <v>948</v>
      </c>
      <c r="F133" s="1589"/>
      <c r="G133" s="1586"/>
      <c r="H133" s="1688" t="s">
        <v>13</v>
      </c>
      <c r="I133" s="1588"/>
      <c r="J133" s="1654" t="s">
        <v>160</v>
      </c>
      <c r="K133" s="1589"/>
      <c r="L133" s="1692" t="s">
        <v>949</v>
      </c>
      <c r="M133" s="1589"/>
      <c r="Y133" s="1693" t="s">
        <v>949</v>
      </c>
      <c r="Z133" s="1590"/>
      <c r="AB133" s="1693" t="s">
        <v>949</v>
      </c>
      <c r="AC133" s="1590"/>
    </row>
    <row r="134" spans="1:29" ht="18" customHeight="1">
      <c r="A134" s="1747" t="s">
        <v>621</v>
      </c>
      <c r="B134" s="1694" t="s">
        <v>630</v>
      </c>
      <c r="C134" s="1695" t="s">
        <v>643</v>
      </c>
      <c r="D134" s="1570"/>
      <c r="E134" s="1696" t="s">
        <v>632</v>
      </c>
      <c r="F134" s="1570" t="s">
        <v>716</v>
      </c>
      <c r="G134" s="1697"/>
      <c r="H134" s="1698" t="s">
        <v>713</v>
      </c>
      <c r="I134" s="1699"/>
      <c r="J134" s="474" t="s">
        <v>624</v>
      </c>
      <c r="K134" s="1696"/>
      <c r="L134" s="1570" t="s">
        <v>142</v>
      </c>
      <c r="M134" s="1570"/>
      <c r="Y134" s="1701" t="s">
        <v>142</v>
      </c>
      <c r="Z134" s="1700"/>
      <c r="AB134" s="1701" t="s">
        <v>142</v>
      </c>
      <c r="AC134" s="1700"/>
    </row>
    <row r="135" spans="1:29" ht="27" customHeight="1">
      <c r="A135" s="1748"/>
      <c r="B135" s="1702" t="s">
        <v>626</v>
      </c>
      <c r="C135" s="1703" t="s">
        <v>644</v>
      </c>
      <c r="D135" s="1704"/>
      <c r="E135" s="1705"/>
      <c r="F135" s="1706" t="s">
        <v>717</v>
      </c>
      <c r="G135" s="1707"/>
      <c r="H135" s="1708" t="s">
        <v>713</v>
      </c>
      <c r="I135" s="1709" t="s">
        <v>713</v>
      </c>
      <c r="J135" s="1705"/>
      <c r="K135" s="1705"/>
      <c r="L135" s="1704" t="s">
        <v>142</v>
      </c>
      <c r="M135" s="1704"/>
      <c r="Y135" s="1711" t="s">
        <v>142</v>
      </c>
      <c r="Z135" s="1710"/>
      <c r="AB135" s="1711" t="s">
        <v>142</v>
      </c>
      <c r="AC135" s="1710"/>
    </row>
    <row r="136" spans="1:29" ht="24.75" customHeight="1">
      <c r="A136" s="1748"/>
      <c r="B136" s="1702" t="s">
        <v>627</v>
      </c>
      <c r="C136" s="1703" t="s">
        <v>644</v>
      </c>
      <c r="D136" s="1704"/>
      <c r="E136" s="1705"/>
      <c r="F136" s="1706" t="s">
        <v>717</v>
      </c>
      <c r="G136" s="1707"/>
      <c r="H136" s="1708" t="s">
        <v>713</v>
      </c>
      <c r="I136" s="1709" t="s">
        <v>713</v>
      </c>
      <c r="J136" s="1705"/>
      <c r="K136" s="1705"/>
      <c r="L136" s="1704" t="s">
        <v>142</v>
      </c>
      <c r="M136" s="1704"/>
      <c r="Y136" s="1711" t="s">
        <v>142</v>
      </c>
      <c r="Z136" s="1710"/>
      <c r="AB136" s="1711" t="s">
        <v>142</v>
      </c>
      <c r="AC136" s="1710"/>
    </row>
    <row r="137" spans="1:29">
      <c r="A137" s="1748"/>
      <c r="B137" s="1702" t="s">
        <v>628</v>
      </c>
      <c r="C137" s="1703" t="s">
        <v>645</v>
      </c>
      <c r="D137" s="1704"/>
      <c r="E137" s="1705"/>
      <c r="F137" s="471" t="s">
        <v>631</v>
      </c>
      <c r="G137" s="1707"/>
      <c r="H137" s="1708" t="s">
        <v>713</v>
      </c>
      <c r="I137" s="1712"/>
      <c r="J137" s="1705"/>
      <c r="K137" s="1705"/>
      <c r="L137" s="1704" t="s">
        <v>326</v>
      </c>
      <c r="M137" s="1704"/>
      <c r="Y137" s="1711" t="s">
        <v>326</v>
      </c>
      <c r="Z137" s="1710"/>
      <c r="AB137" s="1711" t="s">
        <v>326</v>
      </c>
      <c r="AC137" s="1710"/>
    </row>
    <row r="138" spans="1:29">
      <c r="A138" s="1748"/>
      <c r="B138" s="1702" t="s">
        <v>629</v>
      </c>
      <c r="C138" s="1703" t="s">
        <v>646</v>
      </c>
      <c r="D138" s="1704"/>
      <c r="E138" s="1621"/>
      <c r="F138" s="471" t="s">
        <v>631</v>
      </c>
      <c r="G138" s="1707"/>
      <c r="H138" s="1708" t="s">
        <v>713</v>
      </c>
      <c r="I138" s="1712"/>
      <c r="J138" s="1705"/>
      <c r="K138" s="1705"/>
      <c r="L138" s="1704" t="s">
        <v>326</v>
      </c>
      <c r="M138" s="1704"/>
      <c r="Y138" s="1711" t="s">
        <v>326</v>
      </c>
      <c r="Z138" s="1710"/>
      <c r="AB138" s="1711" t="s">
        <v>326</v>
      </c>
      <c r="AC138" s="1710"/>
    </row>
    <row r="139" spans="1:29" ht="22.5">
      <c r="A139" s="1748"/>
      <c r="B139" s="1713" t="s">
        <v>641</v>
      </c>
      <c r="C139" s="1714" t="s">
        <v>647</v>
      </c>
      <c r="D139" s="1715"/>
      <c r="E139" s="1705" t="s">
        <v>640</v>
      </c>
      <c r="F139" s="476"/>
      <c r="G139" s="1716"/>
      <c r="H139" s="1717"/>
      <c r="I139" s="1718"/>
      <c r="J139" s="1705"/>
      <c r="K139" s="1705"/>
      <c r="L139" s="1715"/>
      <c r="M139" s="1715"/>
      <c r="Y139" s="1720"/>
      <c r="Z139" s="1719"/>
      <c r="AB139" s="1720"/>
      <c r="AC139" s="1719"/>
    </row>
    <row r="140" spans="1:29">
      <c r="A140" s="1495"/>
      <c r="B140" s="1721" t="s">
        <v>639</v>
      </c>
      <c r="C140" s="472" t="s">
        <v>648</v>
      </c>
      <c r="D140" s="1496"/>
      <c r="E140" s="1496" t="s">
        <v>622</v>
      </c>
      <c r="F140" s="473" t="s">
        <v>623</v>
      </c>
      <c r="G140" s="1722"/>
      <c r="H140" s="1723" t="s">
        <v>713</v>
      </c>
      <c r="I140" s="1724"/>
      <c r="J140" s="475"/>
      <c r="K140" s="1495"/>
      <c r="L140" s="1496" t="s">
        <v>625</v>
      </c>
      <c r="M140" s="1496"/>
      <c r="Y140" s="1726" t="s">
        <v>625</v>
      </c>
      <c r="Z140" s="1725"/>
      <c r="AB140" s="1726" t="s">
        <v>625</v>
      </c>
      <c r="AC140" s="1725"/>
    </row>
    <row r="141" spans="1:29" ht="19.5" customHeight="1">
      <c r="A141" s="4367"/>
      <c r="B141" s="1607" t="s">
        <v>635</v>
      </c>
      <c r="C141" s="1727" t="s">
        <v>718</v>
      </c>
      <c r="D141" s="4307" t="s">
        <v>633</v>
      </c>
      <c r="E141" s="4307" t="s">
        <v>634</v>
      </c>
      <c r="F141" s="1570"/>
      <c r="G141" s="1697"/>
      <c r="H141" s="1698" t="s">
        <v>713</v>
      </c>
      <c r="I141" s="1699"/>
      <c r="J141" s="1570" t="s">
        <v>431</v>
      </c>
      <c r="K141" s="1570"/>
      <c r="L141" s="1570" t="s">
        <v>637</v>
      </c>
      <c r="M141" s="1482"/>
      <c r="Y141" s="1701" t="s">
        <v>637</v>
      </c>
      <c r="Z141" s="1728"/>
      <c r="AB141" s="1701" t="s">
        <v>637</v>
      </c>
      <c r="AC141" s="1728"/>
    </row>
    <row r="142" spans="1:29" ht="22.5" customHeight="1" thickBot="1">
      <c r="A142" s="4367"/>
      <c r="B142" s="1610" t="s">
        <v>636</v>
      </c>
      <c r="C142" s="1754" t="s">
        <v>649</v>
      </c>
      <c r="D142" s="4308"/>
      <c r="E142" s="4308"/>
      <c r="F142" s="1496"/>
      <c r="G142" s="1722"/>
      <c r="H142" s="1723" t="s">
        <v>701</v>
      </c>
      <c r="I142" s="1724"/>
      <c r="J142" s="1496" t="s">
        <v>431</v>
      </c>
      <c r="K142" s="1496"/>
      <c r="L142" s="1496" t="s">
        <v>638</v>
      </c>
      <c r="M142" s="1494"/>
      <c r="Y142" s="1730" t="s">
        <v>638</v>
      </c>
      <c r="Z142" s="1729"/>
      <c r="AB142" s="1730" t="s">
        <v>638</v>
      </c>
      <c r="AC142" s="1729"/>
    </row>
    <row r="143" spans="1:29" ht="30" customHeight="1"/>
    <row r="144" spans="1:29" ht="30.75" customHeight="1"/>
    <row r="145" spans="2:5" ht="15.75" customHeight="1">
      <c r="B145" s="1731" t="s">
        <v>928</v>
      </c>
    </row>
    <row r="146" spans="2:5" ht="28.5" customHeight="1">
      <c r="B146" s="1732" t="s">
        <v>896</v>
      </c>
      <c r="C146" s="1732" t="s">
        <v>897</v>
      </c>
      <c r="D146" s="1732" t="s">
        <v>898</v>
      </c>
      <c r="E146" s="1732" t="s">
        <v>899</v>
      </c>
    </row>
    <row r="147" spans="2:5" ht="42" customHeight="1">
      <c r="B147" s="1733" t="s">
        <v>900</v>
      </c>
      <c r="C147" s="1732" t="s">
        <v>901</v>
      </c>
      <c r="D147" s="1734" t="s">
        <v>902</v>
      </c>
      <c r="E147" s="1733" t="s">
        <v>903</v>
      </c>
    </row>
    <row r="148" spans="2:5" ht="42" customHeight="1">
      <c r="B148" s="4360" t="s">
        <v>904</v>
      </c>
      <c r="C148" s="1733" t="s">
        <v>905</v>
      </c>
      <c r="D148" s="1734" t="s">
        <v>906</v>
      </c>
      <c r="E148" s="1733" t="s">
        <v>907</v>
      </c>
    </row>
    <row r="149" spans="2:5" ht="42" customHeight="1">
      <c r="B149" s="4361"/>
      <c r="C149" s="1733" t="s">
        <v>908</v>
      </c>
      <c r="D149" s="1734" t="s">
        <v>909</v>
      </c>
      <c r="E149" s="1733" t="s">
        <v>910</v>
      </c>
    </row>
    <row r="150" spans="2:5" ht="32.25" customHeight="1">
      <c r="B150" s="1733" t="s">
        <v>911</v>
      </c>
      <c r="C150" s="1732" t="s">
        <v>901</v>
      </c>
      <c r="D150" s="1734" t="s">
        <v>909</v>
      </c>
      <c r="E150" s="1733" t="s">
        <v>912</v>
      </c>
    </row>
    <row r="151" spans="2:5" ht="33" customHeight="1">
      <c r="B151" s="4360" t="s">
        <v>913</v>
      </c>
      <c r="C151" s="1733" t="s">
        <v>905</v>
      </c>
      <c r="D151" s="1734" t="s">
        <v>914</v>
      </c>
      <c r="E151" s="1733" t="s">
        <v>915</v>
      </c>
    </row>
    <row r="152" spans="2:5" ht="27" customHeight="1">
      <c r="B152" s="4361"/>
      <c r="C152" s="1733" t="s">
        <v>908</v>
      </c>
      <c r="D152" s="1734" t="s">
        <v>916</v>
      </c>
      <c r="E152" s="1733" t="s">
        <v>917</v>
      </c>
    </row>
    <row r="153" spans="2:5" ht="25.5" customHeight="1">
      <c r="B153" s="4360" t="s">
        <v>918</v>
      </c>
      <c r="C153" s="1733" t="s">
        <v>905</v>
      </c>
      <c r="D153" s="1734" t="s">
        <v>916</v>
      </c>
      <c r="E153" s="1733" t="s">
        <v>919</v>
      </c>
    </row>
    <row r="154" spans="2:5" ht="32.25" customHeight="1">
      <c r="B154" s="4361"/>
      <c r="C154" s="1733" t="s">
        <v>908</v>
      </c>
      <c r="D154" s="1734" t="s">
        <v>920</v>
      </c>
      <c r="E154" s="1733" t="s">
        <v>921</v>
      </c>
    </row>
    <row r="155" spans="2:5" ht="43.5" customHeight="1">
      <c r="B155" s="1733" t="s">
        <v>922</v>
      </c>
      <c r="C155" s="1732" t="s">
        <v>901</v>
      </c>
      <c r="D155" s="1734" t="s">
        <v>923</v>
      </c>
      <c r="E155" s="1733" t="s">
        <v>924</v>
      </c>
    </row>
    <row r="156" spans="2:5" ht="15" customHeight="1">
      <c r="B156" s="1733" t="s">
        <v>925</v>
      </c>
      <c r="C156" s="1732" t="s">
        <v>901</v>
      </c>
      <c r="D156" s="1734" t="s">
        <v>926</v>
      </c>
      <c r="E156" s="1733" t="s">
        <v>927</v>
      </c>
    </row>
    <row r="158" spans="2:5">
      <c r="B158" s="1441" t="s">
        <v>947</v>
      </c>
    </row>
    <row r="159" spans="2:5">
      <c r="B159" s="4365" t="s">
        <v>896</v>
      </c>
      <c r="C159" s="4366"/>
      <c r="D159" s="1732" t="s">
        <v>929</v>
      </c>
    </row>
    <row r="160" spans="2:5">
      <c r="B160" s="4362" t="s">
        <v>930</v>
      </c>
      <c r="C160" s="4363"/>
      <c r="D160" s="1734" t="s">
        <v>931</v>
      </c>
    </row>
    <row r="161" spans="2:4">
      <c r="B161" s="4362" t="s">
        <v>932</v>
      </c>
      <c r="C161" s="4363"/>
      <c r="D161" s="1734" t="s">
        <v>933</v>
      </c>
    </row>
    <row r="162" spans="2:4">
      <c r="B162" s="4362" t="s">
        <v>934</v>
      </c>
      <c r="C162" s="4363"/>
      <c r="D162" s="1734" t="s">
        <v>935</v>
      </c>
    </row>
    <row r="163" spans="2:4">
      <c r="B163" s="4362" t="s">
        <v>936</v>
      </c>
      <c r="C163" s="4363"/>
      <c r="D163" s="1734" t="s">
        <v>935</v>
      </c>
    </row>
    <row r="164" spans="2:4">
      <c r="B164" s="4362" t="s">
        <v>937</v>
      </c>
      <c r="C164" s="4363"/>
      <c r="D164" s="1734" t="s">
        <v>935</v>
      </c>
    </row>
    <row r="165" spans="2:4">
      <c r="B165" s="4362" t="s">
        <v>1667</v>
      </c>
      <c r="C165" s="4363"/>
      <c r="D165" s="1734" t="s">
        <v>935</v>
      </c>
    </row>
    <row r="166" spans="2:4">
      <c r="B166" s="4362" t="s">
        <v>938</v>
      </c>
      <c r="C166" s="4363"/>
      <c r="D166" s="1734" t="s">
        <v>939</v>
      </c>
    </row>
    <row r="167" spans="2:4">
      <c r="B167" s="4362" t="s">
        <v>940</v>
      </c>
      <c r="C167" s="4363"/>
      <c r="D167" s="1734" t="s">
        <v>941</v>
      </c>
    </row>
    <row r="168" spans="2:4">
      <c r="B168" s="4362" t="s">
        <v>942</v>
      </c>
      <c r="C168" s="4363"/>
      <c r="D168" s="1734" t="s">
        <v>1668</v>
      </c>
    </row>
    <row r="169" spans="2:4">
      <c r="B169" s="4362" t="s">
        <v>943</v>
      </c>
      <c r="C169" s="4363"/>
      <c r="D169" s="1734" t="s">
        <v>1669</v>
      </c>
    </row>
    <row r="170" spans="2:4">
      <c r="B170" s="4360" t="s">
        <v>944</v>
      </c>
      <c r="C170" s="1733" t="s">
        <v>945</v>
      </c>
      <c r="D170" s="1734" t="s">
        <v>1670</v>
      </c>
    </row>
    <row r="171" spans="2:4">
      <c r="B171" s="4361"/>
      <c r="C171" s="1733" t="s">
        <v>946</v>
      </c>
      <c r="D171" s="1734" t="s">
        <v>939</v>
      </c>
    </row>
    <row r="177" ht="13.5" customHeight="1"/>
  </sheetData>
  <mergeCells count="103">
    <mergeCell ref="A92:A96"/>
    <mergeCell ref="J81:J83"/>
    <mergeCell ref="K81:K83"/>
    <mergeCell ref="B160:C160"/>
    <mergeCell ref="B161:C161"/>
    <mergeCell ref="J125:J126"/>
    <mergeCell ref="B148:B149"/>
    <mergeCell ref="B151:B152"/>
    <mergeCell ref="B153:B154"/>
    <mergeCell ref="B159:C159"/>
    <mergeCell ref="A141:A142"/>
    <mergeCell ref="D141:D142"/>
    <mergeCell ref="E141:E142"/>
    <mergeCell ref="A125:A126"/>
    <mergeCell ref="A127:A129"/>
    <mergeCell ref="E127:E128"/>
    <mergeCell ref="A131:A133"/>
    <mergeCell ref="A106:A107"/>
    <mergeCell ref="E106:E107"/>
    <mergeCell ref="A110:A111"/>
    <mergeCell ref="E110:E111"/>
    <mergeCell ref="A123:A124"/>
    <mergeCell ref="A119:A122"/>
    <mergeCell ref="A116:A118"/>
    <mergeCell ref="B170:B171"/>
    <mergeCell ref="B162:C162"/>
    <mergeCell ref="B163:C163"/>
    <mergeCell ref="B164:C164"/>
    <mergeCell ref="B165:C165"/>
    <mergeCell ref="B166:C166"/>
    <mergeCell ref="B167:C167"/>
    <mergeCell ref="B168:C168"/>
    <mergeCell ref="B169:C169"/>
    <mergeCell ref="A99:A104"/>
    <mergeCell ref="A3:H3"/>
    <mergeCell ref="I3:K3"/>
    <mergeCell ref="A4:H4"/>
    <mergeCell ref="I4:K5"/>
    <mergeCell ref="B8:B9"/>
    <mergeCell ref="D8:D9"/>
    <mergeCell ref="A81:A83"/>
    <mergeCell ref="J64:J65"/>
    <mergeCell ref="A66:A75"/>
    <mergeCell ref="E66:E73"/>
    <mergeCell ref="A76:A77"/>
    <mergeCell ref="A8:A9"/>
    <mergeCell ref="A28:A30"/>
    <mergeCell ref="D28:D30"/>
    <mergeCell ref="E28:E30"/>
    <mergeCell ref="A25:A27"/>
    <mergeCell ref="E25:E26"/>
    <mergeCell ref="A10:A24"/>
    <mergeCell ref="E12:E17"/>
    <mergeCell ref="F12:F16"/>
    <mergeCell ref="E42:E43"/>
    <mergeCell ref="A31:A33"/>
    <mergeCell ref="D31:D33"/>
    <mergeCell ref="AB2:AC2"/>
    <mergeCell ref="Z66:Z71"/>
    <mergeCell ref="AB66:AB71"/>
    <mergeCell ref="AC66:AC71"/>
    <mergeCell ref="O3:W6"/>
    <mergeCell ref="L8:M8"/>
    <mergeCell ref="O8:W9"/>
    <mergeCell ref="D64:D65"/>
    <mergeCell ref="E64:E65"/>
    <mergeCell ref="F5:H5"/>
    <mergeCell ref="E8:E9"/>
    <mergeCell ref="F8:F9"/>
    <mergeCell ref="G8:J8"/>
    <mergeCell ref="I6:K7"/>
    <mergeCell ref="A6:H6"/>
    <mergeCell ref="A7:H7"/>
    <mergeCell ref="K8:K9"/>
    <mergeCell ref="M13:M16"/>
    <mergeCell ref="O13:W22"/>
    <mergeCell ref="E18:E19"/>
    <mergeCell ref="I28:I30"/>
    <mergeCell ref="J28:J30"/>
    <mergeCell ref="K28:K30"/>
    <mergeCell ref="L2:M2"/>
    <mergeCell ref="L66:L71"/>
    <mergeCell ref="Y2:Z2"/>
    <mergeCell ref="C72:C74"/>
    <mergeCell ref="A62:A63"/>
    <mergeCell ref="A64:A65"/>
    <mergeCell ref="A34:A35"/>
    <mergeCell ref="A36:A41"/>
    <mergeCell ref="A42:A43"/>
    <mergeCell ref="A44:A56"/>
    <mergeCell ref="M66:M71"/>
    <mergeCell ref="Y66:Y71"/>
    <mergeCell ref="E31:E33"/>
    <mergeCell ref="D37:D38"/>
    <mergeCell ref="E37:E38"/>
    <mergeCell ref="F28:F30"/>
    <mergeCell ref="J31:J33"/>
    <mergeCell ref="K31:K33"/>
    <mergeCell ref="F31:F33"/>
    <mergeCell ref="I31:I33"/>
    <mergeCell ref="J44:J45"/>
    <mergeCell ref="F66:F71"/>
    <mergeCell ref="K66:K71"/>
  </mergeCells>
  <phoneticPr fontId="15"/>
  <hyperlinks>
    <hyperlink ref="M1" location="トップ!A1" display="トップへ" xr:uid="{00000000-0004-0000-0D00-000000000000}"/>
    <hyperlink ref="A1" location="トップ!A1" display="トップへ" xr:uid="{00000000-0004-0000-0D00-000001000000}"/>
    <hyperlink ref="E1" location="トップ!A1" display="トップへ" xr:uid="{00000000-0004-0000-0D00-000002000000}"/>
    <hyperlink ref="A89" location="トップ!A1" display="トップへ" xr:uid="{00000000-0004-0000-0D00-000003000000}"/>
    <hyperlink ref="Z1" location="トップ!A1" display="トップへ" xr:uid="{00000000-0004-0000-0D00-000006000000}"/>
    <hyperlink ref="AC1" location="トップ!A1" display="トップへ" xr:uid="{00000000-0004-0000-0D00-000007000000}"/>
  </hyperlinks>
  <pageMargins left="0.31496062992125984" right="0.23622047244094491" top="0.78740157480314965" bottom="0.23622047244094491" header="0.51181102362204722" footer="0.15748031496062992"/>
  <pageSetup paperSize="9" scale="59" orientation="landscape"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11396-8CEB-4C98-BFEE-E9069003C58E}">
  <dimension ref="C1:M32"/>
  <sheetViews>
    <sheetView showGridLines="0" view="pageBreakPreview" zoomScaleNormal="100" zoomScaleSheetLayoutView="100" workbookViewId="0"/>
  </sheetViews>
  <sheetFormatPr defaultColWidth="9" defaultRowHeight="13.5"/>
  <cols>
    <col min="1" max="1" width="2.375" style="2538" customWidth="1"/>
    <col min="2" max="2" width="0.875" style="2538" customWidth="1"/>
    <col min="3" max="3" width="10.75" style="2538" customWidth="1"/>
    <col min="4" max="4" width="3.625" style="2538" customWidth="1"/>
    <col min="5" max="5" width="3.75" style="2538" customWidth="1"/>
    <col min="6" max="6" width="7.25" style="2538" customWidth="1"/>
    <col min="7" max="8" width="18.125" style="2538" customWidth="1"/>
    <col min="9" max="9" width="18.625" style="2538" customWidth="1"/>
    <col min="10" max="11" width="18.125" style="2538" customWidth="1"/>
    <col min="12" max="12" width="23.375" style="2538" customWidth="1"/>
    <col min="13" max="16384" width="9" style="2538"/>
  </cols>
  <sheetData>
    <row r="1" spans="3:13" ht="17.25">
      <c r="G1" s="4372" t="s">
        <v>2610</v>
      </c>
      <c r="H1" s="4372"/>
      <c r="I1" s="4372"/>
      <c r="J1" s="4372"/>
    </row>
    <row r="2" spans="3:13" ht="5.25" customHeight="1"/>
    <row r="3" spans="3:13" ht="20.25" customHeight="1" thickBot="1">
      <c r="C3" s="2539"/>
      <c r="G3" s="2540"/>
      <c r="H3" s="2541" t="s">
        <v>2611</v>
      </c>
      <c r="I3" s="2542"/>
      <c r="J3" s="2543"/>
    </row>
    <row r="4" spans="3:13">
      <c r="C4" s="4373" t="s">
        <v>2612</v>
      </c>
      <c r="D4" s="4375" t="s">
        <v>2613</v>
      </c>
      <c r="E4" s="4375" t="s">
        <v>2614</v>
      </c>
      <c r="F4" s="4375" t="s">
        <v>2615</v>
      </c>
      <c r="G4" s="4377" t="s">
        <v>2616</v>
      </c>
      <c r="H4" s="4378"/>
      <c r="I4" s="4379"/>
      <c r="J4" s="4377" t="s">
        <v>2617</v>
      </c>
      <c r="K4" s="4379"/>
      <c r="L4" s="2544"/>
    </row>
    <row r="5" spans="3:13" ht="45.75" customHeight="1" thickBot="1">
      <c r="C5" s="4374"/>
      <c r="D5" s="4376"/>
      <c r="E5" s="4376"/>
      <c r="F5" s="4376"/>
      <c r="G5" s="2545" t="s">
        <v>2618</v>
      </c>
      <c r="H5" s="2545" t="s">
        <v>2619</v>
      </c>
      <c r="I5" s="2545" t="s">
        <v>2620</v>
      </c>
      <c r="J5" s="2545" t="s">
        <v>2618</v>
      </c>
      <c r="K5" s="2545" t="s">
        <v>2621</v>
      </c>
      <c r="L5" s="2546" t="s">
        <v>2622</v>
      </c>
      <c r="M5" s="2547"/>
    </row>
    <row r="6" spans="3:13" ht="16.5" customHeight="1">
      <c r="C6" s="2548" t="s">
        <v>2623</v>
      </c>
      <c r="D6" s="2549">
        <v>6</v>
      </c>
      <c r="E6" s="2549"/>
      <c r="F6" s="2550"/>
      <c r="G6" s="2551" t="s">
        <v>2624</v>
      </c>
      <c r="H6" s="2551" t="s">
        <v>2624</v>
      </c>
      <c r="I6" s="2551" t="s">
        <v>2624</v>
      </c>
      <c r="J6" s="2551" t="s">
        <v>2624</v>
      </c>
      <c r="K6" s="2551" t="s">
        <v>2624</v>
      </c>
      <c r="L6" s="4382"/>
    </row>
    <row r="7" spans="3:13" ht="16.5" customHeight="1">
      <c r="C7" s="2552" t="s">
        <v>2625</v>
      </c>
      <c r="D7" s="2553">
        <v>9</v>
      </c>
      <c r="E7" s="2553"/>
      <c r="F7" s="2553"/>
      <c r="G7" s="2554" t="s">
        <v>2624</v>
      </c>
      <c r="H7" s="2554" t="s">
        <v>2624</v>
      </c>
      <c r="I7" s="2554" t="s">
        <v>2624</v>
      </c>
      <c r="J7" s="2554" t="s">
        <v>2624</v>
      </c>
      <c r="K7" s="2554" t="s">
        <v>2624</v>
      </c>
      <c r="L7" s="4383"/>
    </row>
    <row r="8" spans="3:13" ht="16.5" customHeight="1">
      <c r="C8" s="2555" t="s">
        <v>2626</v>
      </c>
      <c r="D8" s="2553">
        <v>12</v>
      </c>
      <c r="E8" s="2553"/>
      <c r="F8" s="2553"/>
      <c r="G8" s="2554" t="s">
        <v>2624</v>
      </c>
      <c r="H8" s="2554" t="s">
        <v>2624</v>
      </c>
      <c r="I8" s="2554" t="s">
        <v>2624</v>
      </c>
      <c r="J8" s="2554" t="s">
        <v>2624</v>
      </c>
      <c r="K8" s="2554" t="s">
        <v>2624</v>
      </c>
      <c r="L8" s="4383"/>
    </row>
    <row r="9" spans="3:13" ht="16.5" customHeight="1" thickBot="1">
      <c r="C9" s="2556"/>
      <c r="D9" s="2557">
        <v>3</v>
      </c>
      <c r="E9" s="2557"/>
      <c r="F9" s="2557"/>
      <c r="G9" s="2558" t="s">
        <v>2624</v>
      </c>
      <c r="H9" s="2558" t="s">
        <v>2624</v>
      </c>
      <c r="I9" s="2558" t="s">
        <v>2624</v>
      </c>
      <c r="J9" s="2558" t="s">
        <v>2624</v>
      </c>
      <c r="K9" s="2558" t="s">
        <v>2624</v>
      </c>
      <c r="L9" s="4384"/>
    </row>
    <row r="10" spans="3:13" ht="16.5" customHeight="1">
      <c r="C10" s="2559" t="s">
        <v>2627</v>
      </c>
      <c r="D10" s="2560">
        <v>6</v>
      </c>
      <c r="E10" s="2561"/>
      <c r="F10" s="2561"/>
      <c r="G10" s="2551" t="s">
        <v>2624</v>
      </c>
      <c r="H10" s="2551" t="s">
        <v>2624</v>
      </c>
      <c r="I10" s="2551" t="s">
        <v>2624</v>
      </c>
      <c r="J10" s="2551" t="s">
        <v>2624</v>
      </c>
      <c r="K10" s="2551" t="s">
        <v>2624</v>
      </c>
      <c r="L10" s="4382"/>
    </row>
    <row r="11" spans="3:13" ht="16.5" customHeight="1">
      <c r="C11" s="2552" t="s">
        <v>2628</v>
      </c>
      <c r="D11" s="2553">
        <v>9</v>
      </c>
      <c r="E11" s="2553"/>
      <c r="F11" s="2553"/>
      <c r="G11" s="2554" t="s">
        <v>2624</v>
      </c>
      <c r="H11" s="2554" t="s">
        <v>2624</v>
      </c>
      <c r="I11" s="2554" t="s">
        <v>2624</v>
      </c>
      <c r="J11" s="2554" t="s">
        <v>2624</v>
      </c>
      <c r="K11" s="2554" t="s">
        <v>2624</v>
      </c>
      <c r="L11" s="4383"/>
    </row>
    <row r="12" spans="3:13" ht="16.5" customHeight="1">
      <c r="C12" s="2555"/>
      <c r="D12" s="2553">
        <v>12</v>
      </c>
      <c r="E12" s="2553"/>
      <c r="F12" s="2553"/>
      <c r="G12" s="2554" t="s">
        <v>2624</v>
      </c>
      <c r="H12" s="2554" t="s">
        <v>2624</v>
      </c>
      <c r="I12" s="2554" t="s">
        <v>2624</v>
      </c>
      <c r="J12" s="2554" t="s">
        <v>2624</v>
      </c>
      <c r="K12" s="2554" t="s">
        <v>2624</v>
      </c>
      <c r="L12" s="4383"/>
    </row>
    <row r="13" spans="3:13" ht="16.5" customHeight="1" thickBot="1">
      <c r="C13" s="2556"/>
      <c r="D13" s="2557">
        <v>3</v>
      </c>
      <c r="E13" s="2562"/>
      <c r="F13" s="2562"/>
      <c r="G13" s="2563" t="s">
        <v>2624</v>
      </c>
      <c r="H13" s="2563" t="s">
        <v>2624</v>
      </c>
      <c r="I13" s="2563" t="s">
        <v>2624</v>
      </c>
      <c r="J13" s="2563" t="s">
        <v>2624</v>
      </c>
      <c r="K13" s="2563" t="s">
        <v>2624</v>
      </c>
      <c r="L13" s="4385"/>
    </row>
    <row r="14" spans="3:13" ht="16.5" customHeight="1">
      <c r="C14" s="2559" t="s">
        <v>2629</v>
      </c>
      <c r="D14" s="2560">
        <v>6</v>
      </c>
      <c r="E14" s="2564"/>
      <c r="F14" s="2564"/>
      <c r="G14" s="2565" t="s">
        <v>2624</v>
      </c>
      <c r="H14" s="2565" t="s">
        <v>2624</v>
      </c>
      <c r="I14" s="2565" t="s">
        <v>2624</v>
      </c>
      <c r="J14" s="2565" t="s">
        <v>2624</v>
      </c>
      <c r="K14" s="2565" t="s">
        <v>2624</v>
      </c>
      <c r="L14" s="4386"/>
    </row>
    <row r="15" spans="3:13" ht="16.5" customHeight="1">
      <c r="C15" s="2552" t="s">
        <v>2630</v>
      </c>
      <c r="D15" s="2553">
        <v>9</v>
      </c>
      <c r="E15" s="2553"/>
      <c r="F15" s="2553"/>
      <c r="G15" s="2554" t="s">
        <v>2624</v>
      </c>
      <c r="H15" s="2554" t="s">
        <v>2624</v>
      </c>
      <c r="I15" s="2554" t="s">
        <v>2624</v>
      </c>
      <c r="J15" s="2554" t="s">
        <v>2624</v>
      </c>
      <c r="K15" s="2554" t="s">
        <v>2624</v>
      </c>
      <c r="L15" s="4383"/>
    </row>
    <row r="16" spans="3:13" ht="16.5" customHeight="1">
      <c r="C16" s="2555"/>
      <c r="D16" s="2553">
        <v>12</v>
      </c>
      <c r="E16" s="2553"/>
      <c r="F16" s="2553"/>
      <c r="G16" s="2554" t="s">
        <v>2624</v>
      </c>
      <c r="H16" s="2554" t="s">
        <v>2624</v>
      </c>
      <c r="I16" s="2554" t="s">
        <v>2624</v>
      </c>
      <c r="J16" s="2554" t="s">
        <v>2624</v>
      </c>
      <c r="K16" s="2554" t="s">
        <v>2624</v>
      </c>
      <c r="L16" s="4383"/>
    </row>
    <row r="17" spans="3:12" ht="16.5" customHeight="1" thickBot="1">
      <c r="C17" s="2556"/>
      <c r="D17" s="2557">
        <v>3</v>
      </c>
      <c r="E17" s="2557"/>
      <c r="F17" s="2557"/>
      <c r="G17" s="2558" t="s">
        <v>2624</v>
      </c>
      <c r="H17" s="2558" t="s">
        <v>2624</v>
      </c>
      <c r="I17" s="2558" t="s">
        <v>2624</v>
      </c>
      <c r="J17" s="2558" t="s">
        <v>2624</v>
      </c>
      <c r="K17" s="2558" t="s">
        <v>2624</v>
      </c>
      <c r="L17" s="4384"/>
    </row>
    <row r="18" spans="3:12" ht="16.5" customHeight="1">
      <c r="C18" s="2559" t="s">
        <v>2631</v>
      </c>
      <c r="D18" s="2560">
        <v>6</v>
      </c>
      <c r="E18" s="2564"/>
      <c r="F18" s="2564"/>
      <c r="G18" s="2565" t="s">
        <v>2624</v>
      </c>
      <c r="H18" s="2565" t="s">
        <v>2624</v>
      </c>
      <c r="I18" s="2565" t="s">
        <v>2624</v>
      </c>
      <c r="J18" s="2565" t="s">
        <v>2624</v>
      </c>
      <c r="K18" s="2565" t="s">
        <v>2624</v>
      </c>
      <c r="L18" s="4386"/>
    </row>
    <row r="19" spans="3:12" ht="16.5" customHeight="1">
      <c r="C19" s="2552" t="s">
        <v>2632</v>
      </c>
      <c r="D19" s="2553">
        <v>9</v>
      </c>
      <c r="E19" s="2553"/>
      <c r="F19" s="2553"/>
      <c r="G19" s="2554" t="s">
        <v>2624</v>
      </c>
      <c r="H19" s="2554" t="s">
        <v>2624</v>
      </c>
      <c r="I19" s="2554" t="s">
        <v>2624</v>
      </c>
      <c r="J19" s="2554" t="s">
        <v>2624</v>
      </c>
      <c r="K19" s="2554" t="s">
        <v>2624</v>
      </c>
      <c r="L19" s="4383"/>
    </row>
    <row r="20" spans="3:12" ht="16.5" customHeight="1">
      <c r="C20" s="2555"/>
      <c r="D20" s="2553">
        <v>12</v>
      </c>
      <c r="E20" s="2553"/>
      <c r="F20" s="2553"/>
      <c r="G20" s="2554" t="s">
        <v>2624</v>
      </c>
      <c r="H20" s="2554" t="s">
        <v>2624</v>
      </c>
      <c r="I20" s="2554" t="s">
        <v>2624</v>
      </c>
      <c r="J20" s="2554" t="s">
        <v>2624</v>
      </c>
      <c r="K20" s="2554" t="s">
        <v>2624</v>
      </c>
      <c r="L20" s="4383"/>
    </row>
    <row r="21" spans="3:12" ht="16.5" customHeight="1" thickBot="1">
      <c r="C21" s="2556"/>
      <c r="D21" s="2557">
        <v>3</v>
      </c>
      <c r="E21" s="2557"/>
      <c r="F21" s="2557"/>
      <c r="G21" s="2558" t="s">
        <v>2624</v>
      </c>
      <c r="H21" s="2558" t="s">
        <v>2624</v>
      </c>
      <c r="I21" s="2558" t="s">
        <v>2624</v>
      </c>
      <c r="J21" s="2558" t="s">
        <v>2624</v>
      </c>
      <c r="K21" s="2558" t="s">
        <v>2624</v>
      </c>
      <c r="L21" s="4384"/>
    </row>
    <row r="22" spans="3:12" ht="16.5" customHeight="1">
      <c r="C22" s="2559" t="s">
        <v>2633</v>
      </c>
      <c r="D22" s="2560">
        <v>6</v>
      </c>
      <c r="E22" s="2564"/>
      <c r="F22" s="2564"/>
      <c r="G22" s="2565" t="s">
        <v>2624</v>
      </c>
      <c r="H22" s="2565" t="s">
        <v>2624</v>
      </c>
      <c r="I22" s="2565" t="s">
        <v>2624</v>
      </c>
      <c r="J22" s="2565" t="s">
        <v>2624</v>
      </c>
      <c r="K22" s="2565" t="s">
        <v>2624</v>
      </c>
      <c r="L22" s="4386"/>
    </row>
    <row r="23" spans="3:12" ht="16.5" customHeight="1">
      <c r="C23" s="2552" t="s">
        <v>2634</v>
      </c>
      <c r="D23" s="2553">
        <v>9</v>
      </c>
      <c r="E23" s="2553"/>
      <c r="F23" s="2553"/>
      <c r="G23" s="2554" t="s">
        <v>2624</v>
      </c>
      <c r="H23" s="2554" t="s">
        <v>2624</v>
      </c>
      <c r="I23" s="2554" t="s">
        <v>2624</v>
      </c>
      <c r="J23" s="2554" t="s">
        <v>2624</v>
      </c>
      <c r="K23" s="2554" t="s">
        <v>2624</v>
      </c>
      <c r="L23" s="4383"/>
    </row>
    <row r="24" spans="3:12" ht="16.5" customHeight="1">
      <c r="C24" s="2555"/>
      <c r="D24" s="2553">
        <v>12</v>
      </c>
      <c r="E24" s="2553"/>
      <c r="F24" s="2553"/>
      <c r="G24" s="2554" t="s">
        <v>2624</v>
      </c>
      <c r="H24" s="2554" t="s">
        <v>2624</v>
      </c>
      <c r="I24" s="2554" t="s">
        <v>2624</v>
      </c>
      <c r="J24" s="2554" t="s">
        <v>2624</v>
      </c>
      <c r="K24" s="2554" t="s">
        <v>2624</v>
      </c>
      <c r="L24" s="4383"/>
    </row>
    <row r="25" spans="3:12" ht="16.5" customHeight="1" thickBot="1">
      <c r="C25" s="2556"/>
      <c r="D25" s="2557">
        <v>3</v>
      </c>
      <c r="E25" s="2557"/>
      <c r="F25" s="2557"/>
      <c r="G25" s="2558" t="s">
        <v>2624</v>
      </c>
      <c r="H25" s="2558" t="s">
        <v>2624</v>
      </c>
      <c r="I25" s="2558" t="s">
        <v>2624</v>
      </c>
      <c r="J25" s="2558" t="s">
        <v>2624</v>
      </c>
      <c r="K25" s="2558" t="s">
        <v>2624</v>
      </c>
      <c r="L25" s="4384"/>
    </row>
    <row r="26" spans="3:12" ht="16.5" customHeight="1">
      <c r="C26" s="2566"/>
      <c r="D26" s="2567" t="s">
        <v>2635</v>
      </c>
      <c r="E26" s="4387" t="s">
        <v>2636</v>
      </c>
      <c r="F26" s="4387"/>
      <c r="G26" s="4387"/>
      <c r="H26" s="4387"/>
      <c r="I26" s="4387"/>
      <c r="J26" s="4387"/>
      <c r="K26" s="4387"/>
      <c r="L26" s="4388"/>
    </row>
    <row r="27" spans="3:12">
      <c r="C27" s="2568"/>
      <c r="D27" s="2569" t="s">
        <v>2635</v>
      </c>
      <c r="E27" s="4389" t="s">
        <v>2637</v>
      </c>
      <c r="F27" s="4389"/>
      <c r="G27" s="4389"/>
      <c r="H27" s="4389"/>
      <c r="I27" s="4389"/>
      <c r="J27" s="4389"/>
      <c r="K27" s="4389"/>
      <c r="L27" s="4390"/>
    </row>
    <row r="28" spans="3:12">
      <c r="C28" s="2568"/>
      <c r="D28" s="2569" t="s">
        <v>2635</v>
      </c>
      <c r="E28" s="4389" t="s">
        <v>2638</v>
      </c>
      <c r="F28" s="4389"/>
      <c r="G28" s="4389"/>
      <c r="H28" s="4389"/>
      <c r="I28" s="4389"/>
      <c r="J28" s="4389"/>
      <c r="K28" s="4389"/>
      <c r="L28" s="4390"/>
    </row>
    <row r="29" spans="3:12">
      <c r="C29" s="2568"/>
      <c r="D29" s="2569" t="s">
        <v>2635</v>
      </c>
      <c r="E29" s="4389" t="s">
        <v>2639</v>
      </c>
      <c r="F29" s="4389"/>
      <c r="G29" s="4389"/>
      <c r="H29" s="4389"/>
      <c r="I29" s="4389"/>
      <c r="J29" s="4389"/>
      <c r="K29" s="4389"/>
      <c r="L29" s="4390"/>
    </row>
    <row r="30" spans="3:12">
      <c r="C30" s="2568"/>
      <c r="D30" s="2569" t="s">
        <v>2635</v>
      </c>
      <c r="E30" s="4389" t="s">
        <v>2640</v>
      </c>
      <c r="F30" s="4389"/>
      <c r="G30" s="4389"/>
      <c r="H30" s="4389"/>
      <c r="I30" s="4389"/>
      <c r="J30" s="4389"/>
      <c r="K30" s="4389"/>
      <c r="L30" s="4390"/>
    </row>
    <row r="31" spans="3:12">
      <c r="C31" s="2568"/>
      <c r="D31" s="2569" t="s">
        <v>2635</v>
      </c>
      <c r="E31" s="4389" t="s">
        <v>2641</v>
      </c>
      <c r="F31" s="4389"/>
      <c r="G31" s="4389"/>
      <c r="H31" s="4389"/>
      <c r="I31" s="4389"/>
      <c r="J31" s="4389"/>
      <c r="K31" s="4389"/>
      <c r="L31" s="4390"/>
    </row>
    <row r="32" spans="3:12" ht="16.5" customHeight="1" thickBot="1">
      <c r="C32" s="2570"/>
      <c r="D32" s="2571" t="s">
        <v>2635</v>
      </c>
      <c r="E32" s="4380" t="s">
        <v>2642</v>
      </c>
      <c r="F32" s="4380"/>
      <c r="G32" s="4380"/>
      <c r="H32" s="4380"/>
      <c r="I32" s="4380"/>
      <c r="J32" s="4380"/>
      <c r="K32" s="4380"/>
      <c r="L32" s="4381"/>
    </row>
  </sheetData>
  <mergeCells count="19">
    <mergeCell ref="E32:L32"/>
    <mergeCell ref="L6:L9"/>
    <mergeCell ref="L10:L13"/>
    <mergeCell ref="L14:L17"/>
    <mergeCell ref="L18:L21"/>
    <mergeCell ref="L22:L25"/>
    <mergeCell ref="E26:L26"/>
    <mergeCell ref="E27:L27"/>
    <mergeCell ref="E28:L28"/>
    <mergeCell ref="E29:L29"/>
    <mergeCell ref="E30:L30"/>
    <mergeCell ref="E31:L31"/>
    <mergeCell ref="G1:J1"/>
    <mergeCell ref="C4:C5"/>
    <mergeCell ref="D4:D5"/>
    <mergeCell ref="E4:E5"/>
    <mergeCell ref="F4:F5"/>
    <mergeCell ref="G4:I4"/>
    <mergeCell ref="J4:K4"/>
  </mergeCells>
  <phoneticPr fontId="15"/>
  <pageMargins left="0.25" right="0.25" top="0.75" bottom="0.75" header="0.3" footer="0.3"/>
  <pageSetup paperSize="9" scale="97" orientation="landscape" r:id="rId1"/>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B96C3-FD03-4979-9965-EE31BACCA982}">
  <dimension ref="B1:N35"/>
  <sheetViews>
    <sheetView view="pageBreakPreview" zoomScale="75" zoomScaleNormal="75" zoomScaleSheetLayoutView="75" workbookViewId="0"/>
  </sheetViews>
  <sheetFormatPr defaultRowHeight="13.5"/>
  <cols>
    <col min="1" max="1" width="1.5" style="2573" customWidth="1"/>
    <col min="2" max="2" width="1.25" style="2573" customWidth="1"/>
    <col min="3" max="3" width="6.75" style="2573" customWidth="1"/>
    <col min="4" max="4" width="17.375" style="2573" customWidth="1"/>
    <col min="5" max="5" width="2.25" style="2573" customWidth="1"/>
    <col min="6" max="6" width="11.125" style="2573" customWidth="1"/>
    <col min="7" max="7" width="18.375" style="2573" bestFit="1" customWidth="1"/>
    <col min="8" max="8" width="17.125" style="2573" customWidth="1"/>
    <col min="9" max="9" width="18.375" style="2573" bestFit="1" customWidth="1"/>
    <col min="10" max="10" width="19.25" style="2573" customWidth="1"/>
    <col min="11" max="11" width="18.25" style="2573" customWidth="1"/>
    <col min="12" max="12" width="17.75" style="2573" customWidth="1"/>
    <col min="13" max="13" width="18" style="2573" customWidth="1"/>
    <col min="14" max="14" width="1.5" style="2573" customWidth="1"/>
    <col min="15" max="256" width="8.75" style="2573"/>
    <col min="257" max="257" width="1.5" style="2573" customWidth="1"/>
    <col min="258" max="258" width="1.25" style="2573" customWidth="1"/>
    <col min="259" max="259" width="6.75" style="2573" customWidth="1"/>
    <col min="260" max="260" width="17.375" style="2573" customWidth="1"/>
    <col min="261" max="261" width="2.25" style="2573" customWidth="1"/>
    <col min="262" max="262" width="11.125" style="2573" customWidth="1"/>
    <col min="263" max="263" width="18.375" style="2573" bestFit="1" customWidth="1"/>
    <col min="264" max="264" width="17.125" style="2573" customWidth="1"/>
    <col min="265" max="265" width="18.375" style="2573" bestFit="1" customWidth="1"/>
    <col min="266" max="266" width="19.25" style="2573" customWidth="1"/>
    <col min="267" max="267" width="18.25" style="2573" customWidth="1"/>
    <col min="268" max="268" width="17.75" style="2573" customWidth="1"/>
    <col min="269" max="269" width="18" style="2573" customWidth="1"/>
    <col min="270" max="270" width="1.5" style="2573" customWidth="1"/>
    <col min="271" max="512" width="8.75" style="2573"/>
    <col min="513" max="513" width="1.5" style="2573" customWidth="1"/>
    <col min="514" max="514" width="1.25" style="2573" customWidth="1"/>
    <col min="515" max="515" width="6.75" style="2573" customWidth="1"/>
    <col min="516" max="516" width="17.375" style="2573" customWidth="1"/>
    <col min="517" max="517" width="2.25" style="2573" customWidth="1"/>
    <col min="518" max="518" width="11.125" style="2573" customWidth="1"/>
    <col min="519" max="519" width="18.375" style="2573" bestFit="1" customWidth="1"/>
    <col min="520" max="520" width="17.125" style="2573" customWidth="1"/>
    <col min="521" max="521" width="18.375" style="2573" bestFit="1" customWidth="1"/>
    <col min="522" max="522" width="19.25" style="2573" customWidth="1"/>
    <col min="523" max="523" width="18.25" style="2573" customWidth="1"/>
    <col min="524" max="524" width="17.75" style="2573" customWidth="1"/>
    <col min="525" max="525" width="18" style="2573" customWidth="1"/>
    <col min="526" max="526" width="1.5" style="2573" customWidth="1"/>
    <col min="527" max="768" width="8.75" style="2573"/>
    <col min="769" max="769" width="1.5" style="2573" customWidth="1"/>
    <col min="770" max="770" width="1.25" style="2573" customWidth="1"/>
    <col min="771" max="771" width="6.75" style="2573" customWidth="1"/>
    <col min="772" max="772" width="17.375" style="2573" customWidth="1"/>
    <col min="773" max="773" width="2.25" style="2573" customWidth="1"/>
    <col min="774" max="774" width="11.125" style="2573" customWidth="1"/>
    <col min="775" max="775" width="18.375" style="2573" bestFit="1" customWidth="1"/>
    <col min="776" max="776" width="17.125" style="2573" customWidth="1"/>
    <col min="777" max="777" width="18.375" style="2573" bestFit="1" customWidth="1"/>
    <col min="778" max="778" width="19.25" style="2573" customWidth="1"/>
    <col min="779" max="779" width="18.25" style="2573" customWidth="1"/>
    <col min="780" max="780" width="17.75" style="2573" customWidth="1"/>
    <col min="781" max="781" width="18" style="2573" customWidth="1"/>
    <col min="782" max="782" width="1.5" style="2573" customWidth="1"/>
    <col min="783" max="1024" width="8.75" style="2573"/>
    <col min="1025" max="1025" width="1.5" style="2573" customWidth="1"/>
    <col min="1026" max="1026" width="1.25" style="2573" customWidth="1"/>
    <col min="1027" max="1027" width="6.75" style="2573" customWidth="1"/>
    <col min="1028" max="1028" width="17.375" style="2573" customWidth="1"/>
    <col min="1029" max="1029" width="2.25" style="2573" customWidth="1"/>
    <col min="1030" max="1030" width="11.125" style="2573" customWidth="1"/>
    <col min="1031" max="1031" width="18.375" style="2573" bestFit="1" customWidth="1"/>
    <col min="1032" max="1032" width="17.125" style="2573" customWidth="1"/>
    <col min="1033" max="1033" width="18.375" style="2573" bestFit="1" customWidth="1"/>
    <col min="1034" max="1034" width="19.25" style="2573" customWidth="1"/>
    <col min="1035" max="1035" width="18.25" style="2573" customWidth="1"/>
    <col min="1036" max="1036" width="17.75" style="2573" customWidth="1"/>
    <col min="1037" max="1037" width="18" style="2573" customWidth="1"/>
    <col min="1038" max="1038" width="1.5" style="2573" customWidth="1"/>
    <col min="1039" max="1280" width="8.75" style="2573"/>
    <col min="1281" max="1281" width="1.5" style="2573" customWidth="1"/>
    <col min="1282" max="1282" width="1.25" style="2573" customWidth="1"/>
    <col min="1283" max="1283" width="6.75" style="2573" customWidth="1"/>
    <col min="1284" max="1284" width="17.375" style="2573" customWidth="1"/>
    <col min="1285" max="1285" width="2.25" style="2573" customWidth="1"/>
    <col min="1286" max="1286" width="11.125" style="2573" customWidth="1"/>
    <col min="1287" max="1287" width="18.375" style="2573" bestFit="1" customWidth="1"/>
    <col min="1288" max="1288" width="17.125" style="2573" customWidth="1"/>
    <col min="1289" max="1289" width="18.375" style="2573" bestFit="1" customWidth="1"/>
    <col min="1290" max="1290" width="19.25" style="2573" customWidth="1"/>
    <col min="1291" max="1291" width="18.25" style="2573" customWidth="1"/>
    <col min="1292" max="1292" width="17.75" style="2573" customWidth="1"/>
    <col min="1293" max="1293" width="18" style="2573" customWidth="1"/>
    <col min="1294" max="1294" width="1.5" style="2573" customWidth="1"/>
    <col min="1295" max="1536" width="8.75" style="2573"/>
    <col min="1537" max="1537" width="1.5" style="2573" customWidth="1"/>
    <col min="1538" max="1538" width="1.25" style="2573" customWidth="1"/>
    <col min="1539" max="1539" width="6.75" style="2573" customWidth="1"/>
    <col min="1540" max="1540" width="17.375" style="2573" customWidth="1"/>
    <col min="1541" max="1541" width="2.25" style="2573" customWidth="1"/>
    <col min="1542" max="1542" width="11.125" style="2573" customWidth="1"/>
    <col min="1543" max="1543" width="18.375" style="2573" bestFit="1" customWidth="1"/>
    <col min="1544" max="1544" width="17.125" style="2573" customWidth="1"/>
    <col min="1545" max="1545" width="18.375" style="2573" bestFit="1" customWidth="1"/>
    <col min="1546" max="1546" width="19.25" style="2573" customWidth="1"/>
    <col min="1547" max="1547" width="18.25" style="2573" customWidth="1"/>
    <col min="1548" max="1548" width="17.75" style="2573" customWidth="1"/>
    <col min="1549" max="1549" width="18" style="2573" customWidth="1"/>
    <col min="1550" max="1550" width="1.5" style="2573" customWidth="1"/>
    <col min="1551" max="1792" width="8.75" style="2573"/>
    <col min="1793" max="1793" width="1.5" style="2573" customWidth="1"/>
    <col min="1794" max="1794" width="1.25" style="2573" customWidth="1"/>
    <col min="1795" max="1795" width="6.75" style="2573" customWidth="1"/>
    <col min="1796" max="1796" width="17.375" style="2573" customWidth="1"/>
    <col min="1797" max="1797" width="2.25" style="2573" customWidth="1"/>
    <col min="1798" max="1798" width="11.125" style="2573" customWidth="1"/>
    <col min="1799" max="1799" width="18.375" style="2573" bestFit="1" customWidth="1"/>
    <col min="1800" max="1800" width="17.125" style="2573" customWidth="1"/>
    <col min="1801" max="1801" width="18.375" style="2573" bestFit="1" customWidth="1"/>
    <col min="1802" max="1802" width="19.25" style="2573" customWidth="1"/>
    <col min="1803" max="1803" width="18.25" style="2573" customWidth="1"/>
    <col min="1804" max="1804" width="17.75" style="2573" customWidth="1"/>
    <col min="1805" max="1805" width="18" style="2573" customWidth="1"/>
    <col min="1806" max="1806" width="1.5" style="2573" customWidth="1"/>
    <col min="1807" max="2048" width="8.75" style="2573"/>
    <col min="2049" max="2049" width="1.5" style="2573" customWidth="1"/>
    <col min="2050" max="2050" width="1.25" style="2573" customWidth="1"/>
    <col min="2051" max="2051" width="6.75" style="2573" customWidth="1"/>
    <col min="2052" max="2052" width="17.375" style="2573" customWidth="1"/>
    <col min="2053" max="2053" width="2.25" style="2573" customWidth="1"/>
    <col min="2054" max="2054" width="11.125" style="2573" customWidth="1"/>
    <col min="2055" max="2055" width="18.375" style="2573" bestFit="1" customWidth="1"/>
    <col min="2056" max="2056" width="17.125" style="2573" customWidth="1"/>
    <col min="2057" max="2057" width="18.375" style="2573" bestFit="1" customWidth="1"/>
    <col min="2058" max="2058" width="19.25" style="2573" customWidth="1"/>
    <col min="2059" max="2059" width="18.25" style="2573" customWidth="1"/>
    <col min="2060" max="2060" width="17.75" style="2573" customWidth="1"/>
    <col min="2061" max="2061" width="18" style="2573" customWidth="1"/>
    <col min="2062" max="2062" width="1.5" style="2573" customWidth="1"/>
    <col min="2063" max="2304" width="8.75" style="2573"/>
    <col min="2305" max="2305" width="1.5" style="2573" customWidth="1"/>
    <col min="2306" max="2306" width="1.25" style="2573" customWidth="1"/>
    <col min="2307" max="2307" width="6.75" style="2573" customWidth="1"/>
    <col min="2308" max="2308" width="17.375" style="2573" customWidth="1"/>
    <col min="2309" max="2309" width="2.25" style="2573" customWidth="1"/>
    <col min="2310" max="2310" width="11.125" style="2573" customWidth="1"/>
    <col min="2311" max="2311" width="18.375" style="2573" bestFit="1" customWidth="1"/>
    <col min="2312" max="2312" width="17.125" style="2573" customWidth="1"/>
    <col min="2313" max="2313" width="18.375" style="2573" bestFit="1" customWidth="1"/>
    <col min="2314" max="2314" width="19.25" style="2573" customWidth="1"/>
    <col min="2315" max="2315" width="18.25" style="2573" customWidth="1"/>
    <col min="2316" max="2316" width="17.75" style="2573" customWidth="1"/>
    <col min="2317" max="2317" width="18" style="2573" customWidth="1"/>
    <col min="2318" max="2318" width="1.5" style="2573" customWidth="1"/>
    <col min="2319" max="2560" width="8.75" style="2573"/>
    <col min="2561" max="2561" width="1.5" style="2573" customWidth="1"/>
    <col min="2562" max="2562" width="1.25" style="2573" customWidth="1"/>
    <col min="2563" max="2563" width="6.75" style="2573" customWidth="1"/>
    <col min="2564" max="2564" width="17.375" style="2573" customWidth="1"/>
    <col min="2565" max="2565" width="2.25" style="2573" customWidth="1"/>
    <col min="2566" max="2566" width="11.125" style="2573" customWidth="1"/>
    <col min="2567" max="2567" width="18.375" style="2573" bestFit="1" customWidth="1"/>
    <col min="2568" max="2568" width="17.125" style="2573" customWidth="1"/>
    <col min="2569" max="2569" width="18.375" style="2573" bestFit="1" customWidth="1"/>
    <col min="2570" max="2570" width="19.25" style="2573" customWidth="1"/>
    <col min="2571" max="2571" width="18.25" style="2573" customWidth="1"/>
    <col min="2572" max="2572" width="17.75" style="2573" customWidth="1"/>
    <col min="2573" max="2573" width="18" style="2573" customWidth="1"/>
    <col min="2574" max="2574" width="1.5" style="2573" customWidth="1"/>
    <col min="2575" max="2816" width="8.75" style="2573"/>
    <col min="2817" max="2817" width="1.5" style="2573" customWidth="1"/>
    <col min="2818" max="2818" width="1.25" style="2573" customWidth="1"/>
    <col min="2819" max="2819" width="6.75" style="2573" customWidth="1"/>
    <col min="2820" max="2820" width="17.375" style="2573" customWidth="1"/>
    <col min="2821" max="2821" width="2.25" style="2573" customWidth="1"/>
    <col min="2822" max="2822" width="11.125" style="2573" customWidth="1"/>
    <col min="2823" max="2823" width="18.375" style="2573" bestFit="1" customWidth="1"/>
    <col min="2824" max="2824" width="17.125" style="2573" customWidth="1"/>
    <col min="2825" max="2825" width="18.375" style="2573" bestFit="1" customWidth="1"/>
    <col min="2826" max="2826" width="19.25" style="2573" customWidth="1"/>
    <col min="2827" max="2827" width="18.25" style="2573" customWidth="1"/>
    <col min="2828" max="2828" width="17.75" style="2573" customWidth="1"/>
    <col min="2829" max="2829" width="18" style="2573" customWidth="1"/>
    <col min="2830" max="2830" width="1.5" style="2573" customWidth="1"/>
    <col min="2831" max="3072" width="8.75" style="2573"/>
    <col min="3073" max="3073" width="1.5" style="2573" customWidth="1"/>
    <col min="3074" max="3074" width="1.25" style="2573" customWidth="1"/>
    <col min="3075" max="3075" width="6.75" style="2573" customWidth="1"/>
    <col min="3076" max="3076" width="17.375" style="2573" customWidth="1"/>
    <col min="3077" max="3077" width="2.25" style="2573" customWidth="1"/>
    <col min="3078" max="3078" width="11.125" style="2573" customWidth="1"/>
    <col min="3079" max="3079" width="18.375" style="2573" bestFit="1" customWidth="1"/>
    <col min="3080" max="3080" width="17.125" style="2573" customWidth="1"/>
    <col min="3081" max="3081" width="18.375" style="2573" bestFit="1" customWidth="1"/>
    <col min="3082" max="3082" width="19.25" style="2573" customWidth="1"/>
    <col min="3083" max="3083" width="18.25" style="2573" customWidth="1"/>
    <col min="3084" max="3084" width="17.75" style="2573" customWidth="1"/>
    <col min="3085" max="3085" width="18" style="2573" customWidth="1"/>
    <col min="3086" max="3086" width="1.5" style="2573" customWidth="1"/>
    <col min="3087" max="3328" width="8.75" style="2573"/>
    <col min="3329" max="3329" width="1.5" style="2573" customWidth="1"/>
    <col min="3330" max="3330" width="1.25" style="2573" customWidth="1"/>
    <col min="3331" max="3331" width="6.75" style="2573" customWidth="1"/>
    <col min="3332" max="3332" width="17.375" style="2573" customWidth="1"/>
    <col min="3333" max="3333" width="2.25" style="2573" customWidth="1"/>
    <col min="3334" max="3334" width="11.125" style="2573" customWidth="1"/>
    <col min="3335" max="3335" width="18.375" style="2573" bestFit="1" customWidth="1"/>
    <col min="3336" max="3336" width="17.125" style="2573" customWidth="1"/>
    <col min="3337" max="3337" width="18.375" style="2573" bestFit="1" customWidth="1"/>
    <col min="3338" max="3338" width="19.25" style="2573" customWidth="1"/>
    <col min="3339" max="3339" width="18.25" style="2573" customWidth="1"/>
    <col min="3340" max="3340" width="17.75" style="2573" customWidth="1"/>
    <col min="3341" max="3341" width="18" style="2573" customWidth="1"/>
    <col min="3342" max="3342" width="1.5" style="2573" customWidth="1"/>
    <col min="3343" max="3584" width="8.75" style="2573"/>
    <col min="3585" max="3585" width="1.5" style="2573" customWidth="1"/>
    <col min="3586" max="3586" width="1.25" style="2573" customWidth="1"/>
    <col min="3587" max="3587" width="6.75" style="2573" customWidth="1"/>
    <col min="3588" max="3588" width="17.375" style="2573" customWidth="1"/>
    <col min="3589" max="3589" width="2.25" style="2573" customWidth="1"/>
    <col min="3590" max="3590" width="11.125" style="2573" customWidth="1"/>
    <col min="3591" max="3591" width="18.375" style="2573" bestFit="1" customWidth="1"/>
    <col min="3592" max="3592" width="17.125" style="2573" customWidth="1"/>
    <col min="3593" max="3593" width="18.375" style="2573" bestFit="1" customWidth="1"/>
    <col min="3594" max="3594" width="19.25" style="2573" customWidth="1"/>
    <col min="3595" max="3595" width="18.25" style="2573" customWidth="1"/>
    <col min="3596" max="3596" width="17.75" style="2573" customWidth="1"/>
    <col min="3597" max="3597" width="18" style="2573" customWidth="1"/>
    <col min="3598" max="3598" width="1.5" style="2573" customWidth="1"/>
    <col min="3599" max="3840" width="8.75" style="2573"/>
    <col min="3841" max="3841" width="1.5" style="2573" customWidth="1"/>
    <col min="3842" max="3842" width="1.25" style="2573" customWidth="1"/>
    <col min="3843" max="3843" width="6.75" style="2573" customWidth="1"/>
    <col min="3844" max="3844" width="17.375" style="2573" customWidth="1"/>
    <col min="3845" max="3845" width="2.25" style="2573" customWidth="1"/>
    <col min="3846" max="3846" width="11.125" style="2573" customWidth="1"/>
    <col min="3847" max="3847" width="18.375" style="2573" bestFit="1" customWidth="1"/>
    <col min="3848" max="3848" width="17.125" style="2573" customWidth="1"/>
    <col min="3849" max="3849" width="18.375" style="2573" bestFit="1" customWidth="1"/>
    <col min="3850" max="3850" width="19.25" style="2573" customWidth="1"/>
    <col min="3851" max="3851" width="18.25" style="2573" customWidth="1"/>
    <col min="3852" max="3852" width="17.75" style="2573" customWidth="1"/>
    <col min="3853" max="3853" width="18" style="2573" customWidth="1"/>
    <col min="3854" max="3854" width="1.5" style="2573" customWidth="1"/>
    <col min="3855" max="4096" width="8.75" style="2573"/>
    <col min="4097" max="4097" width="1.5" style="2573" customWidth="1"/>
    <col min="4098" max="4098" width="1.25" style="2573" customWidth="1"/>
    <col min="4099" max="4099" width="6.75" style="2573" customWidth="1"/>
    <col min="4100" max="4100" width="17.375" style="2573" customWidth="1"/>
    <col min="4101" max="4101" width="2.25" style="2573" customWidth="1"/>
    <col min="4102" max="4102" width="11.125" style="2573" customWidth="1"/>
    <col min="4103" max="4103" width="18.375" style="2573" bestFit="1" customWidth="1"/>
    <col min="4104" max="4104" width="17.125" style="2573" customWidth="1"/>
    <col min="4105" max="4105" width="18.375" style="2573" bestFit="1" customWidth="1"/>
    <col min="4106" max="4106" width="19.25" style="2573" customWidth="1"/>
    <col min="4107" max="4107" width="18.25" style="2573" customWidth="1"/>
    <col min="4108" max="4108" width="17.75" style="2573" customWidth="1"/>
    <col min="4109" max="4109" width="18" style="2573" customWidth="1"/>
    <col min="4110" max="4110" width="1.5" style="2573" customWidth="1"/>
    <col min="4111" max="4352" width="8.75" style="2573"/>
    <col min="4353" max="4353" width="1.5" style="2573" customWidth="1"/>
    <col min="4354" max="4354" width="1.25" style="2573" customWidth="1"/>
    <col min="4355" max="4355" width="6.75" style="2573" customWidth="1"/>
    <col min="4356" max="4356" width="17.375" style="2573" customWidth="1"/>
    <col min="4357" max="4357" width="2.25" style="2573" customWidth="1"/>
    <col min="4358" max="4358" width="11.125" style="2573" customWidth="1"/>
    <col min="4359" max="4359" width="18.375" style="2573" bestFit="1" customWidth="1"/>
    <col min="4360" max="4360" width="17.125" style="2573" customWidth="1"/>
    <col min="4361" max="4361" width="18.375" style="2573" bestFit="1" customWidth="1"/>
    <col min="4362" max="4362" width="19.25" style="2573" customWidth="1"/>
    <col min="4363" max="4363" width="18.25" style="2573" customWidth="1"/>
    <col min="4364" max="4364" width="17.75" style="2573" customWidth="1"/>
    <col min="4365" max="4365" width="18" style="2573" customWidth="1"/>
    <col min="4366" max="4366" width="1.5" style="2573" customWidth="1"/>
    <col min="4367" max="4608" width="8.75" style="2573"/>
    <col min="4609" max="4609" width="1.5" style="2573" customWidth="1"/>
    <col min="4610" max="4610" width="1.25" style="2573" customWidth="1"/>
    <col min="4611" max="4611" width="6.75" style="2573" customWidth="1"/>
    <col min="4612" max="4612" width="17.375" style="2573" customWidth="1"/>
    <col min="4613" max="4613" width="2.25" style="2573" customWidth="1"/>
    <col min="4614" max="4614" width="11.125" style="2573" customWidth="1"/>
    <col min="4615" max="4615" width="18.375" style="2573" bestFit="1" customWidth="1"/>
    <col min="4616" max="4616" width="17.125" style="2573" customWidth="1"/>
    <col min="4617" max="4617" width="18.375" style="2573" bestFit="1" customWidth="1"/>
    <col min="4618" max="4618" width="19.25" style="2573" customWidth="1"/>
    <col min="4619" max="4619" width="18.25" style="2573" customWidth="1"/>
    <col min="4620" max="4620" width="17.75" style="2573" customWidth="1"/>
    <col min="4621" max="4621" width="18" style="2573" customWidth="1"/>
    <col min="4622" max="4622" width="1.5" style="2573" customWidth="1"/>
    <col min="4623" max="4864" width="8.75" style="2573"/>
    <col min="4865" max="4865" width="1.5" style="2573" customWidth="1"/>
    <col min="4866" max="4866" width="1.25" style="2573" customWidth="1"/>
    <col min="4867" max="4867" width="6.75" style="2573" customWidth="1"/>
    <col min="4868" max="4868" width="17.375" style="2573" customWidth="1"/>
    <col min="4869" max="4869" width="2.25" style="2573" customWidth="1"/>
    <col min="4870" max="4870" width="11.125" style="2573" customWidth="1"/>
    <col min="4871" max="4871" width="18.375" style="2573" bestFit="1" customWidth="1"/>
    <col min="4872" max="4872" width="17.125" style="2573" customWidth="1"/>
    <col min="4873" max="4873" width="18.375" style="2573" bestFit="1" customWidth="1"/>
    <col min="4874" max="4874" width="19.25" style="2573" customWidth="1"/>
    <col min="4875" max="4875" width="18.25" style="2573" customWidth="1"/>
    <col min="4876" max="4876" width="17.75" style="2573" customWidth="1"/>
    <col min="4877" max="4877" width="18" style="2573" customWidth="1"/>
    <col min="4878" max="4878" width="1.5" style="2573" customWidth="1"/>
    <col min="4879" max="5120" width="8.75" style="2573"/>
    <col min="5121" max="5121" width="1.5" style="2573" customWidth="1"/>
    <col min="5122" max="5122" width="1.25" style="2573" customWidth="1"/>
    <col min="5123" max="5123" width="6.75" style="2573" customWidth="1"/>
    <col min="5124" max="5124" width="17.375" style="2573" customWidth="1"/>
    <col min="5125" max="5125" width="2.25" style="2573" customWidth="1"/>
    <col min="5126" max="5126" width="11.125" style="2573" customWidth="1"/>
    <col min="5127" max="5127" width="18.375" style="2573" bestFit="1" customWidth="1"/>
    <col min="5128" max="5128" width="17.125" style="2573" customWidth="1"/>
    <col min="5129" max="5129" width="18.375" style="2573" bestFit="1" customWidth="1"/>
    <col min="5130" max="5130" width="19.25" style="2573" customWidth="1"/>
    <col min="5131" max="5131" width="18.25" style="2573" customWidth="1"/>
    <col min="5132" max="5132" width="17.75" style="2573" customWidth="1"/>
    <col min="5133" max="5133" width="18" style="2573" customWidth="1"/>
    <col min="5134" max="5134" width="1.5" style="2573" customWidth="1"/>
    <col min="5135" max="5376" width="8.75" style="2573"/>
    <col min="5377" max="5377" width="1.5" style="2573" customWidth="1"/>
    <col min="5378" max="5378" width="1.25" style="2573" customWidth="1"/>
    <col min="5379" max="5379" width="6.75" style="2573" customWidth="1"/>
    <col min="5380" max="5380" width="17.375" style="2573" customWidth="1"/>
    <col min="5381" max="5381" width="2.25" style="2573" customWidth="1"/>
    <col min="5382" max="5382" width="11.125" style="2573" customWidth="1"/>
    <col min="5383" max="5383" width="18.375" style="2573" bestFit="1" customWidth="1"/>
    <col min="5384" max="5384" width="17.125" style="2573" customWidth="1"/>
    <col min="5385" max="5385" width="18.375" style="2573" bestFit="1" customWidth="1"/>
    <col min="5386" max="5386" width="19.25" style="2573" customWidth="1"/>
    <col min="5387" max="5387" width="18.25" style="2573" customWidth="1"/>
    <col min="5388" max="5388" width="17.75" style="2573" customWidth="1"/>
    <col min="5389" max="5389" width="18" style="2573" customWidth="1"/>
    <col min="5390" max="5390" width="1.5" style="2573" customWidth="1"/>
    <col min="5391" max="5632" width="8.75" style="2573"/>
    <col min="5633" max="5633" width="1.5" style="2573" customWidth="1"/>
    <col min="5634" max="5634" width="1.25" style="2573" customWidth="1"/>
    <col min="5635" max="5635" width="6.75" style="2573" customWidth="1"/>
    <col min="5636" max="5636" width="17.375" style="2573" customWidth="1"/>
    <col min="5637" max="5637" width="2.25" style="2573" customWidth="1"/>
    <col min="5638" max="5638" width="11.125" style="2573" customWidth="1"/>
    <col min="5639" max="5639" width="18.375" style="2573" bestFit="1" customWidth="1"/>
    <col min="5640" max="5640" width="17.125" style="2573" customWidth="1"/>
    <col min="5641" max="5641" width="18.375" style="2573" bestFit="1" customWidth="1"/>
    <col min="5642" max="5642" width="19.25" style="2573" customWidth="1"/>
    <col min="5643" max="5643" width="18.25" style="2573" customWidth="1"/>
    <col min="5644" max="5644" width="17.75" style="2573" customWidth="1"/>
    <col min="5645" max="5645" width="18" style="2573" customWidth="1"/>
    <col min="5646" max="5646" width="1.5" style="2573" customWidth="1"/>
    <col min="5647" max="5888" width="8.75" style="2573"/>
    <col min="5889" max="5889" width="1.5" style="2573" customWidth="1"/>
    <col min="5890" max="5890" width="1.25" style="2573" customWidth="1"/>
    <col min="5891" max="5891" width="6.75" style="2573" customWidth="1"/>
    <col min="5892" max="5892" width="17.375" style="2573" customWidth="1"/>
    <col min="5893" max="5893" width="2.25" style="2573" customWidth="1"/>
    <col min="5894" max="5894" width="11.125" style="2573" customWidth="1"/>
    <col min="5895" max="5895" width="18.375" style="2573" bestFit="1" customWidth="1"/>
    <col min="5896" max="5896" width="17.125" style="2573" customWidth="1"/>
    <col min="5897" max="5897" width="18.375" style="2573" bestFit="1" customWidth="1"/>
    <col min="5898" max="5898" width="19.25" style="2573" customWidth="1"/>
    <col min="5899" max="5899" width="18.25" style="2573" customWidth="1"/>
    <col min="5900" max="5900" width="17.75" style="2573" customWidth="1"/>
    <col min="5901" max="5901" width="18" style="2573" customWidth="1"/>
    <col min="5902" max="5902" width="1.5" style="2573" customWidth="1"/>
    <col min="5903" max="6144" width="8.75" style="2573"/>
    <col min="6145" max="6145" width="1.5" style="2573" customWidth="1"/>
    <col min="6146" max="6146" width="1.25" style="2573" customWidth="1"/>
    <col min="6147" max="6147" width="6.75" style="2573" customWidth="1"/>
    <col min="6148" max="6148" width="17.375" style="2573" customWidth="1"/>
    <col min="6149" max="6149" width="2.25" style="2573" customWidth="1"/>
    <col min="6150" max="6150" width="11.125" style="2573" customWidth="1"/>
    <col min="6151" max="6151" width="18.375" style="2573" bestFit="1" customWidth="1"/>
    <col min="6152" max="6152" width="17.125" style="2573" customWidth="1"/>
    <col min="6153" max="6153" width="18.375" style="2573" bestFit="1" customWidth="1"/>
    <col min="6154" max="6154" width="19.25" style="2573" customWidth="1"/>
    <col min="6155" max="6155" width="18.25" style="2573" customWidth="1"/>
    <col min="6156" max="6156" width="17.75" style="2573" customWidth="1"/>
    <col min="6157" max="6157" width="18" style="2573" customWidth="1"/>
    <col min="6158" max="6158" width="1.5" style="2573" customWidth="1"/>
    <col min="6159" max="6400" width="8.75" style="2573"/>
    <col min="6401" max="6401" width="1.5" style="2573" customWidth="1"/>
    <col min="6402" max="6402" width="1.25" style="2573" customWidth="1"/>
    <col min="6403" max="6403" width="6.75" style="2573" customWidth="1"/>
    <col min="6404" max="6404" width="17.375" style="2573" customWidth="1"/>
    <col min="6405" max="6405" width="2.25" style="2573" customWidth="1"/>
    <col min="6406" max="6406" width="11.125" style="2573" customWidth="1"/>
    <col min="6407" max="6407" width="18.375" style="2573" bestFit="1" customWidth="1"/>
    <col min="6408" max="6408" width="17.125" style="2573" customWidth="1"/>
    <col min="6409" max="6409" width="18.375" style="2573" bestFit="1" customWidth="1"/>
    <col min="6410" max="6410" width="19.25" style="2573" customWidth="1"/>
    <col min="6411" max="6411" width="18.25" style="2573" customWidth="1"/>
    <col min="6412" max="6412" width="17.75" style="2573" customWidth="1"/>
    <col min="6413" max="6413" width="18" style="2573" customWidth="1"/>
    <col min="6414" max="6414" width="1.5" style="2573" customWidth="1"/>
    <col min="6415" max="6656" width="8.75" style="2573"/>
    <col min="6657" max="6657" width="1.5" style="2573" customWidth="1"/>
    <col min="6658" max="6658" width="1.25" style="2573" customWidth="1"/>
    <col min="6659" max="6659" width="6.75" style="2573" customWidth="1"/>
    <col min="6660" max="6660" width="17.375" style="2573" customWidth="1"/>
    <col min="6661" max="6661" width="2.25" style="2573" customWidth="1"/>
    <col min="6662" max="6662" width="11.125" style="2573" customWidth="1"/>
    <col min="6663" max="6663" width="18.375" style="2573" bestFit="1" customWidth="1"/>
    <col min="6664" max="6664" width="17.125" style="2573" customWidth="1"/>
    <col min="6665" max="6665" width="18.375" style="2573" bestFit="1" customWidth="1"/>
    <col min="6666" max="6666" width="19.25" style="2573" customWidth="1"/>
    <col min="6667" max="6667" width="18.25" style="2573" customWidth="1"/>
    <col min="6668" max="6668" width="17.75" style="2573" customWidth="1"/>
    <col min="6669" max="6669" width="18" style="2573" customWidth="1"/>
    <col min="6670" max="6670" width="1.5" style="2573" customWidth="1"/>
    <col min="6671" max="6912" width="8.75" style="2573"/>
    <col min="6913" max="6913" width="1.5" style="2573" customWidth="1"/>
    <col min="6914" max="6914" width="1.25" style="2573" customWidth="1"/>
    <col min="6915" max="6915" width="6.75" style="2573" customWidth="1"/>
    <col min="6916" max="6916" width="17.375" style="2573" customWidth="1"/>
    <col min="6917" max="6917" width="2.25" style="2573" customWidth="1"/>
    <col min="6918" max="6918" width="11.125" style="2573" customWidth="1"/>
    <col min="6919" max="6919" width="18.375" style="2573" bestFit="1" customWidth="1"/>
    <col min="6920" max="6920" width="17.125" style="2573" customWidth="1"/>
    <col min="6921" max="6921" width="18.375" style="2573" bestFit="1" customWidth="1"/>
    <col min="6922" max="6922" width="19.25" style="2573" customWidth="1"/>
    <col min="6923" max="6923" width="18.25" style="2573" customWidth="1"/>
    <col min="6924" max="6924" width="17.75" style="2573" customWidth="1"/>
    <col min="6925" max="6925" width="18" style="2573" customWidth="1"/>
    <col min="6926" max="6926" width="1.5" style="2573" customWidth="1"/>
    <col min="6927" max="7168" width="8.75" style="2573"/>
    <col min="7169" max="7169" width="1.5" style="2573" customWidth="1"/>
    <col min="7170" max="7170" width="1.25" style="2573" customWidth="1"/>
    <col min="7171" max="7171" width="6.75" style="2573" customWidth="1"/>
    <col min="7172" max="7172" width="17.375" style="2573" customWidth="1"/>
    <col min="7173" max="7173" width="2.25" style="2573" customWidth="1"/>
    <col min="7174" max="7174" width="11.125" style="2573" customWidth="1"/>
    <col min="7175" max="7175" width="18.375" style="2573" bestFit="1" customWidth="1"/>
    <col min="7176" max="7176" width="17.125" style="2573" customWidth="1"/>
    <col min="7177" max="7177" width="18.375" style="2573" bestFit="1" customWidth="1"/>
    <col min="7178" max="7178" width="19.25" style="2573" customWidth="1"/>
    <col min="7179" max="7179" width="18.25" style="2573" customWidth="1"/>
    <col min="7180" max="7180" width="17.75" style="2573" customWidth="1"/>
    <col min="7181" max="7181" width="18" style="2573" customWidth="1"/>
    <col min="7182" max="7182" width="1.5" style="2573" customWidth="1"/>
    <col min="7183" max="7424" width="8.75" style="2573"/>
    <col min="7425" max="7425" width="1.5" style="2573" customWidth="1"/>
    <col min="7426" max="7426" width="1.25" style="2573" customWidth="1"/>
    <col min="7427" max="7427" width="6.75" style="2573" customWidth="1"/>
    <col min="7428" max="7428" width="17.375" style="2573" customWidth="1"/>
    <col min="7429" max="7429" width="2.25" style="2573" customWidth="1"/>
    <col min="7430" max="7430" width="11.125" style="2573" customWidth="1"/>
    <col min="7431" max="7431" width="18.375" style="2573" bestFit="1" customWidth="1"/>
    <col min="7432" max="7432" width="17.125" style="2573" customWidth="1"/>
    <col min="7433" max="7433" width="18.375" style="2573" bestFit="1" customWidth="1"/>
    <col min="7434" max="7434" width="19.25" style="2573" customWidth="1"/>
    <col min="7435" max="7435" width="18.25" style="2573" customWidth="1"/>
    <col min="7436" max="7436" width="17.75" style="2573" customWidth="1"/>
    <col min="7437" max="7437" width="18" style="2573" customWidth="1"/>
    <col min="7438" max="7438" width="1.5" style="2573" customWidth="1"/>
    <col min="7439" max="7680" width="8.75" style="2573"/>
    <col min="7681" max="7681" width="1.5" style="2573" customWidth="1"/>
    <col min="7682" max="7682" width="1.25" style="2573" customWidth="1"/>
    <col min="7683" max="7683" width="6.75" style="2573" customWidth="1"/>
    <col min="7684" max="7684" width="17.375" style="2573" customWidth="1"/>
    <col min="7685" max="7685" width="2.25" style="2573" customWidth="1"/>
    <col min="7686" max="7686" width="11.125" style="2573" customWidth="1"/>
    <col min="7687" max="7687" width="18.375" style="2573" bestFit="1" customWidth="1"/>
    <col min="7688" max="7688" width="17.125" style="2573" customWidth="1"/>
    <col min="7689" max="7689" width="18.375" style="2573" bestFit="1" customWidth="1"/>
    <col min="7690" max="7690" width="19.25" style="2573" customWidth="1"/>
    <col min="7691" max="7691" width="18.25" style="2573" customWidth="1"/>
    <col min="7692" max="7692" width="17.75" style="2573" customWidth="1"/>
    <col min="7693" max="7693" width="18" style="2573" customWidth="1"/>
    <col min="7694" max="7694" width="1.5" style="2573" customWidth="1"/>
    <col min="7695" max="7936" width="8.75" style="2573"/>
    <col min="7937" max="7937" width="1.5" style="2573" customWidth="1"/>
    <col min="7938" max="7938" width="1.25" style="2573" customWidth="1"/>
    <col min="7939" max="7939" width="6.75" style="2573" customWidth="1"/>
    <col min="7940" max="7940" width="17.375" style="2573" customWidth="1"/>
    <col min="7941" max="7941" width="2.25" style="2573" customWidth="1"/>
    <col min="7942" max="7942" width="11.125" style="2573" customWidth="1"/>
    <col min="7943" max="7943" width="18.375" style="2573" bestFit="1" customWidth="1"/>
    <col min="7944" max="7944" width="17.125" style="2573" customWidth="1"/>
    <col min="7945" max="7945" width="18.375" style="2573" bestFit="1" customWidth="1"/>
    <col min="7946" max="7946" width="19.25" style="2573" customWidth="1"/>
    <col min="7947" max="7947" width="18.25" style="2573" customWidth="1"/>
    <col min="7948" max="7948" width="17.75" style="2573" customWidth="1"/>
    <col min="7949" max="7949" width="18" style="2573" customWidth="1"/>
    <col min="7950" max="7950" width="1.5" style="2573" customWidth="1"/>
    <col min="7951" max="8192" width="8.75" style="2573"/>
    <col min="8193" max="8193" width="1.5" style="2573" customWidth="1"/>
    <col min="8194" max="8194" width="1.25" style="2573" customWidth="1"/>
    <col min="8195" max="8195" width="6.75" style="2573" customWidth="1"/>
    <col min="8196" max="8196" width="17.375" style="2573" customWidth="1"/>
    <col min="8197" max="8197" width="2.25" style="2573" customWidth="1"/>
    <col min="8198" max="8198" width="11.125" style="2573" customWidth="1"/>
    <col min="8199" max="8199" width="18.375" style="2573" bestFit="1" customWidth="1"/>
    <col min="8200" max="8200" width="17.125" style="2573" customWidth="1"/>
    <col min="8201" max="8201" width="18.375" style="2573" bestFit="1" customWidth="1"/>
    <col min="8202" max="8202" width="19.25" style="2573" customWidth="1"/>
    <col min="8203" max="8203" width="18.25" style="2573" customWidth="1"/>
    <col min="8204" max="8204" width="17.75" style="2573" customWidth="1"/>
    <col min="8205" max="8205" width="18" style="2573" customWidth="1"/>
    <col min="8206" max="8206" width="1.5" style="2573" customWidth="1"/>
    <col min="8207" max="8448" width="8.75" style="2573"/>
    <col min="8449" max="8449" width="1.5" style="2573" customWidth="1"/>
    <col min="8450" max="8450" width="1.25" style="2573" customWidth="1"/>
    <col min="8451" max="8451" width="6.75" style="2573" customWidth="1"/>
    <col min="8452" max="8452" width="17.375" style="2573" customWidth="1"/>
    <col min="8453" max="8453" width="2.25" style="2573" customWidth="1"/>
    <col min="8454" max="8454" width="11.125" style="2573" customWidth="1"/>
    <col min="8455" max="8455" width="18.375" style="2573" bestFit="1" customWidth="1"/>
    <col min="8456" max="8456" width="17.125" style="2573" customWidth="1"/>
    <col min="8457" max="8457" width="18.375" style="2573" bestFit="1" customWidth="1"/>
    <col min="8458" max="8458" width="19.25" style="2573" customWidth="1"/>
    <col min="8459" max="8459" width="18.25" style="2573" customWidth="1"/>
    <col min="8460" max="8460" width="17.75" style="2573" customWidth="1"/>
    <col min="8461" max="8461" width="18" style="2573" customWidth="1"/>
    <col min="8462" max="8462" width="1.5" style="2573" customWidth="1"/>
    <col min="8463" max="8704" width="8.75" style="2573"/>
    <col min="8705" max="8705" width="1.5" style="2573" customWidth="1"/>
    <col min="8706" max="8706" width="1.25" style="2573" customWidth="1"/>
    <col min="8707" max="8707" width="6.75" style="2573" customWidth="1"/>
    <col min="8708" max="8708" width="17.375" style="2573" customWidth="1"/>
    <col min="8709" max="8709" width="2.25" style="2573" customWidth="1"/>
    <col min="8710" max="8710" width="11.125" style="2573" customWidth="1"/>
    <col min="8711" max="8711" width="18.375" style="2573" bestFit="1" customWidth="1"/>
    <col min="8712" max="8712" width="17.125" style="2573" customWidth="1"/>
    <col min="8713" max="8713" width="18.375" style="2573" bestFit="1" customWidth="1"/>
    <col min="8714" max="8714" width="19.25" style="2573" customWidth="1"/>
    <col min="8715" max="8715" width="18.25" style="2573" customWidth="1"/>
    <col min="8716" max="8716" width="17.75" style="2573" customWidth="1"/>
    <col min="8717" max="8717" width="18" style="2573" customWidth="1"/>
    <col min="8718" max="8718" width="1.5" style="2573" customWidth="1"/>
    <col min="8719" max="8960" width="8.75" style="2573"/>
    <col min="8961" max="8961" width="1.5" style="2573" customWidth="1"/>
    <col min="8962" max="8962" width="1.25" style="2573" customWidth="1"/>
    <col min="8963" max="8963" width="6.75" style="2573" customWidth="1"/>
    <col min="8964" max="8964" width="17.375" style="2573" customWidth="1"/>
    <col min="8965" max="8965" width="2.25" style="2573" customWidth="1"/>
    <col min="8966" max="8966" width="11.125" style="2573" customWidth="1"/>
    <col min="8967" max="8967" width="18.375" style="2573" bestFit="1" customWidth="1"/>
    <col min="8968" max="8968" width="17.125" style="2573" customWidth="1"/>
    <col min="8969" max="8969" width="18.375" style="2573" bestFit="1" customWidth="1"/>
    <col min="8970" max="8970" width="19.25" style="2573" customWidth="1"/>
    <col min="8971" max="8971" width="18.25" style="2573" customWidth="1"/>
    <col min="8972" max="8972" width="17.75" style="2573" customWidth="1"/>
    <col min="8973" max="8973" width="18" style="2573" customWidth="1"/>
    <col min="8974" max="8974" width="1.5" style="2573" customWidth="1"/>
    <col min="8975" max="9216" width="8.75" style="2573"/>
    <col min="9217" max="9217" width="1.5" style="2573" customWidth="1"/>
    <col min="9218" max="9218" width="1.25" style="2573" customWidth="1"/>
    <col min="9219" max="9219" width="6.75" style="2573" customWidth="1"/>
    <col min="9220" max="9220" width="17.375" style="2573" customWidth="1"/>
    <col min="9221" max="9221" width="2.25" style="2573" customWidth="1"/>
    <col min="9222" max="9222" width="11.125" style="2573" customWidth="1"/>
    <col min="9223" max="9223" width="18.375" style="2573" bestFit="1" customWidth="1"/>
    <col min="9224" max="9224" width="17.125" style="2573" customWidth="1"/>
    <col min="9225" max="9225" width="18.375" style="2573" bestFit="1" customWidth="1"/>
    <col min="9226" max="9226" width="19.25" style="2573" customWidth="1"/>
    <col min="9227" max="9227" width="18.25" style="2573" customWidth="1"/>
    <col min="9228" max="9228" width="17.75" style="2573" customWidth="1"/>
    <col min="9229" max="9229" width="18" style="2573" customWidth="1"/>
    <col min="9230" max="9230" width="1.5" style="2573" customWidth="1"/>
    <col min="9231" max="9472" width="8.75" style="2573"/>
    <col min="9473" max="9473" width="1.5" style="2573" customWidth="1"/>
    <col min="9474" max="9474" width="1.25" style="2573" customWidth="1"/>
    <col min="9475" max="9475" width="6.75" style="2573" customWidth="1"/>
    <col min="9476" max="9476" width="17.375" style="2573" customWidth="1"/>
    <col min="9477" max="9477" width="2.25" style="2573" customWidth="1"/>
    <col min="9478" max="9478" width="11.125" style="2573" customWidth="1"/>
    <col min="9479" max="9479" width="18.375" style="2573" bestFit="1" customWidth="1"/>
    <col min="9480" max="9480" width="17.125" style="2573" customWidth="1"/>
    <col min="9481" max="9481" width="18.375" style="2573" bestFit="1" customWidth="1"/>
    <col min="9482" max="9482" width="19.25" style="2573" customWidth="1"/>
    <col min="9483" max="9483" width="18.25" style="2573" customWidth="1"/>
    <col min="9484" max="9484" width="17.75" style="2573" customWidth="1"/>
    <col min="9485" max="9485" width="18" style="2573" customWidth="1"/>
    <col min="9486" max="9486" width="1.5" style="2573" customWidth="1"/>
    <col min="9487" max="9728" width="8.75" style="2573"/>
    <col min="9729" max="9729" width="1.5" style="2573" customWidth="1"/>
    <col min="9730" max="9730" width="1.25" style="2573" customWidth="1"/>
    <col min="9731" max="9731" width="6.75" style="2573" customWidth="1"/>
    <col min="9732" max="9732" width="17.375" style="2573" customWidth="1"/>
    <col min="9733" max="9733" width="2.25" style="2573" customWidth="1"/>
    <col min="9734" max="9734" width="11.125" style="2573" customWidth="1"/>
    <col min="9735" max="9735" width="18.375" style="2573" bestFit="1" customWidth="1"/>
    <col min="9736" max="9736" width="17.125" style="2573" customWidth="1"/>
    <col min="9737" max="9737" width="18.375" style="2573" bestFit="1" customWidth="1"/>
    <col min="9738" max="9738" width="19.25" style="2573" customWidth="1"/>
    <col min="9739" max="9739" width="18.25" style="2573" customWidth="1"/>
    <col min="9740" max="9740" width="17.75" style="2573" customWidth="1"/>
    <col min="9741" max="9741" width="18" style="2573" customWidth="1"/>
    <col min="9742" max="9742" width="1.5" style="2573" customWidth="1"/>
    <col min="9743" max="9984" width="8.75" style="2573"/>
    <col min="9985" max="9985" width="1.5" style="2573" customWidth="1"/>
    <col min="9986" max="9986" width="1.25" style="2573" customWidth="1"/>
    <col min="9987" max="9987" width="6.75" style="2573" customWidth="1"/>
    <col min="9988" max="9988" width="17.375" style="2573" customWidth="1"/>
    <col min="9989" max="9989" width="2.25" style="2573" customWidth="1"/>
    <col min="9990" max="9990" width="11.125" style="2573" customWidth="1"/>
    <col min="9991" max="9991" width="18.375" style="2573" bestFit="1" customWidth="1"/>
    <col min="9992" max="9992" width="17.125" style="2573" customWidth="1"/>
    <col min="9993" max="9993" width="18.375" style="2573" bestFit="1" customWidth="1"/>
    <col min="9994" max="9994" width="19.25" style="2573" customWidth="1"/>
    <col min="9995" max="9995" width="18.25" style="2573" customWidth="1"/>
    <col min="9996" max="9996" width="17.75" style="2573" customWidth="1"/>
    <col min="9997" max="9997" width="18" style="2573" customWidth="1"/>
    <col min="9998" max="9998" width="1.5" style="2573" customWidth="1"/>
    <col min="9999" max="10240" width="8.75" style="2573"/>
    <col min="10241" max="10241" width="1.5" style="2573" customWidth="1"/>
    <col min="10242" max="10242" width="1.25" style="2573" customWidth="1"/>
    <col min="10243" max="10243" width="6.75" style="2573" customWidth="1"/>
    <col min="10244" max="10244" width="17.375" style="2573" customWidth="1"/>
    <col min="10245" max="10245" width="2.25" style="2573" customWidth="1"/>
    <col min="10246" max="10246" width="11.125" style="2573" customWidth="1"/>
    <col min="10247" max="10247" width="18.375" style="2573" bestFit="1" customWidth="1"/>
    <col min="10248" max="10248" width="17.125" style="2573" customWidth="1"/>
    <col min="10249" max="10249" width="18.375" style="2573" bestFit="1" customWidth="1"/>
    <col min="10250" max="10250" width="19.25" style="2573" customWidth="1"/>
    <col min="10251" max="10251" width="18.25" style="2573" customWidth="1"/>
    <col min="10252" max="10252" width="17.75" style="2573" customWidth="1"/>
    <col min="10253" max="10253" width="18" style="2573" customWidth="1"/>
    <col min="10254" max="10254" width="1.5" style="2573" customWidth="1"/>
    <col min="10255" max="10496" width="8.75" style="2573"/>
    <col min="10497" max="10497" width="1.5" style="2573" customWidth="1"/>
    <col min="10498" max="10498" width="1.25" style="2573" customWidth="1"/>
    <col min="10499" max="10499" width="6.75" style="2573" customWidth="1"/>
    <col min="10500" max="10500" width="17.375" style="2573" customWidth="1"/>
    <col min="10501" max="10501" width="2.25" style="2573" customWidth="1"/>
    <col min="10502" max="10502" width="11.125" style="2573" customWidth="1"/>
    <col min="10503" max="10503" width="18.375" style="2573" bestFit="1" customWidth="1"/>
    <col min="10504" max="10504" width="17.125" style="2573" customWidth="1"/>
    <col min="10505" max="10505" width="18.375" style="2573" bestFit="1" customWidth="1"/>
    <col min="10506" max="10506" width="19.25" style="2573" customWidth="1"/>
    <col min="10507" max="10507" width="18.25" style="2573" customWidth="1"/>
    <col min="10508" max="10508" width="17.75" style="2573" customWidth="1"/>
    <col min="10509" max="10509" width="18" style="2573" customWidth="1"/>
    <col min="10510" max="10510" width="1.5" style="2573" customWidth="1"/>
    <col min="10511" max="10752" width="8.75" style="2573"/>
    <col min="10753" max="10753" width="1.5" style="2573" customWidth="1"/>
    <col min="10754" max="10754" width="1.25" style="2573" customWidth="1"/>
    <col min="10755" max="10755" width="6.75" style="2573" customWidth="1"/>
    <col min="10756" max="10756" width="17.375" style="2573" customWidth="1"/>
    <col min="10757" max="10757" width="2.25" style="2573" customWidth="1"/>
    <col min="10758" max="10758" width="11.125" style="2573" customWidth="1"/>
    <col min="10759" max="10759" width="18.375" style="2573" bestFit="1" customWidth="1"/>
    <col min="10760" max="10760" width="17.125" style="2573" customWidth="1"/>
    <col min="10761" max="10761" width="18.375" style="2573" bestFit="1" customWidth="1"/>
    <col min="10762" max="10762" width="19.25" style="2573" customWidth="1"/>
    <col min="10763" max="10763" width="18.25" style="2573" customWidth="1"/>
    <col min="10764" max="10764" width="17.75" style="2573" customWidth="1"/>
    <col min="10765" max="10765" width="18" style="2573" customWidth="1"/>
    <col min="10766" max="10766" width="1.5" style="2573" customWidth="1"/>
    <col min="10767" max="11008" width="8.75" style="2573"/>
    <col min="11009" max="11009" width="1.5" style="2573" customWidth="1"/>
    <col min="11010" max="11010" width="1.25" style="2573" customWidth="1"/>
    <col min="11011" max="11011" width="6.75" style="2573" customWidth="1"/>
    <col min="11012" max="11012" width="17.375" style="2573" customWidth="1"/>
    <col min="11013" max="11013" width="2.25" style="2573" customWidth="1"/>
    <col min="11014" max="11014" width="11.125" style="2573" customWidth="1"/>
    <col min="11015" max="11015" width="18.375" style="2573" bestFit="1" customWidth="1"/>
    <col min="11016" max="11016" width="17.125" style="2573" customWidth="1"/>
    <col min="11017" max="11017" width="18.375" style="2573" bestFit="1" customWidth="1"/>
    <col min="11018" max="11018" width="19.25" style="2573" customWidth="1"/>
    <col min="11019" max="11019" width="18.25" style="2573" customWidth="1"/>
    <col min="11020" max="11020" width="17.75" style="2573" customWidth="1"/>
    <col min="11021" max="11021" width="18" style="2573" customWidth="1"/>
    <col min="11022" max="11022" width="1.5" style="2573" customWidth="1"/>
    <col min="11023" max="11264" width="8.75" style="2573"/>
    <col min="11265" max="11265" width="1.5" style="2573" customWidth="1"/>
    <col min="11266" max="11266" width="1.25" style="2573" customWidth="1"/>
    <col min="11267" max="11267" width="6.75" style="2573" customWidth="1"/>
    <col min="11268" max="11268" width="17.375" style="2573" customWidth="1"/>
    <col min="11269" max="11269" width="2.25" style="2573" customWidth="1"/>
    <col min="11270" max="11270" width="11.125" style="2573" customWidth="1"/>
    <col min="11271" max="11271" width="18.375" style="2573" bestFit="1" customWidth="1"/>
    <col min="11272" max="11272" width="17.125" style="2573" customWidth="1"/>
    <col min="11273" max="11273" width="18.375" style="2573" bestFit="1" customWidth="1"/>
    <col min="11274" max="11274" width="19.25" style="2573" customWidth="1"/>
    <col min="11275" max="11275" width="18.25" style="2573" customWidth="1"/>
    <col min="11276" max="11276" width="17.75" style="2573" customWidth="1"/>
    <col min="11277" max="11277" width="18" style="2573" customWidth="1"/>
    <col min="11278" max="11278" width="1.5" style="2573" customWidth="1"/>
    <col min="11279" max="11520" width="8.75" style="2573"/>
    <col min="11521" max="11521" width="1.5" style="2573" customWidth="1"/>
    <col min="11522" max="11522" width="1.25" style="2573" customWidth="1"/>
    <col min="11523" max="11523" width="6.75" style="2573" customWidth="1"/>
    <col min="11524" max="11524" width="17.375" style="2573" customWidth="1"/>
    <col min="11525" max="11525" width="2.25" style="2573" customWidth="1"/>
    <col min="11526" max="11526" width="11.125" style="2573" customWidth="1"/>
    <col min="11527" max="11527" width="18.375" style="2573" bestFit="1" customWidth="1"/>
    <col min="11528" max="11528" width="17.125" style="2573" customWidth="1"/>
    <col min="11529" max="11529" width="18.375" style="2573" bestFit="1" customWidth="1"/>
    <col min="11530" max="11530" width="19.25" style="2573" customWidth="1"/>
    <col min="11531" max="11531" width="18.25" style="2573" customWidth="1"/>
    <col min="11532" max="11532" width="17.75" style="2573" customWidth="1"/>
    <col min="11533" max="11533" width="18" style="2573" customWidth="1"/>
    <col min="11534" max="11534" width="1.5" style="2573" customWidth="1"/>
    <col min="11535" max="11776" width="8.75" style="2573"/>
    <col min="11777" max="11777" width="1.5" style="2573" customWidth="1"/>
    <col min="11778" max="11778" width="1.25" style="2573" customWidth="1"/>
    <col min="11779" max="11779" width="6.75" style="2573" customWidth="1"/>
    <col min="11780" max="11780" width="17.375" style="2573" customWidth="1"/>
    <col min="11781" max="11781" width="2.25" style="2573" customWidth="1"/>
    <col min="11782" max="11782" width="11.125" style="2573" customWidth="1"/>
    <col min="11783" max="11783" width="18.375" style="2573" bestFit="1" customWidth="1"/>
    <col min="11784" max="11784" width="17.125" style="2573" customWidth="1"/>
    <col min="11785" max="11785" width="18.375" style="2573" bestFit="1" customWidth="1"/>
    <col min="11786" max="11786" width="19.25" style="2573" customWidth="1"/>
    <col min="11787" max="11787" width="18.25" style="2573" customWidth="1"/>
    <col min="11788" max="11788" width="17.75" style="2573" customWidth="1"/>
    <col min="11789" max="11789" width="18" style="2573" customWidth="1"/>
    <col min="11790" max="11790" width="1.5" style="2573" customWidth="1"/>
    <col min="11791" max="12032" width="8.75" style="2573"/>
    <col min="12033" max="12033" width="1.5" style="2573" customWidth="1"/>
    <col min="12034" max="12034" width="1.25" style="2573" customWidth="1"/>
    <col min="12035" max="12035" width="6.75" style="2573" customWidth="1"/>
    <col min="12036" max="12036" width="17.375" style="2573" customWidth="1"/>
    <col min="12037" max="12037" width="2.25" style="2573" customWidth="1"/>
    <col min="12038" max="12038" width="11.125" style="2573" customWidth="1"/>
    <col min="12039" max="12039" width="18.375" style="2573" bestFit="1" customWidth="1"/>
    <col min="12040" max="12040" width="17.125" style="2573" customWidth="1"/>
    <col min="12041" max="12041" width="18.375" style="2573" bestFit="1" customWidth="1"/>
    <col min="12042" max="12042" width="19.25" style="2573" customWidth="1"/>
    <col min="12043" max="12043" width="18.25" style="2573" customWidth="1"/>
    <col min="12044" max="12044" width="17.75" style="2573" customWidth="1"/>
    <col min="12045" max="12045" width="18" style="2573" customWidth="1"/>
    <col min="12046" max="12046" width="1.5" style="2573" customWidth="1"/>
    <col min="12047" max="12288" width="8.75" style="2573"/>
    <col min="12289" max="12289" width="1.5" style="2573" customWidth="1"/>
    <col min="12290" max="12290" width="1.25" style="2573" customWidth="1"/>
    <col min="12291" max="12291" width="6.75" style="2573" customWidth="1"/>
    <col min="12292" max="12292" width="17.375" style="2573" customWidth="1"/>
    <col min="12293" max="12293" width="2.25" style="2573" customWidth="1"/>
    <col min="12294" max="12294" width="11.125" style="2573" customWidth="1"/>
    <col min="12295" max="12295" width="18.375" style="2573" bestFit="1" customWidth="1"/>
    <col min="12296" max="12296" width="17.125" style="2573" customWidth="1"/>
    <col min="12297" max="12297" width="18.375" style="2573" bestFit="1" customWidth="1"/>
    <col min="12298" max="12298" width="19.25" style="2573" customWidth="1"/>
    <col min="12299" max="12299" width="18.25" style="2573" customWidth="1"/>
    <col min="12300" max="12300" width="17.75" style="2573" customWidth="1"/>
    <col min="12301" max="12301" width="18" style="2573" customWidth="1"/>
    <col min="12302" max="12302" width="1.5" style="2573" customWidth="1"/>
    <col min="12303" max="12544" width="8.75" style="2573"/>
    <col min="12545" max="12545" width="1.5" style="2573" customWidth="1"/>
    <col min="12546" max="12546" width="1.25" style="2573" customWidth="1"/>
    <col min="12547" max="12547" width="6.75" style="2573" customWidth="1"/>
    <col min="12548" max="12548" width="17.375" style="2573" customWidth="1"/>
    <col min="12549" max="12549" width="2.25" style="2573" customWidth="1"/>
    <col min="12550" max="12550" width="11.125" style="2573" customWidth="1"/>
    <col min="12551" max="12551" width="18.375" style="2573" bestFit="1" customWidth="1"/>
    <col min="12552" max="12552" width="17.125" style="2573" customWidth="1"/>
    <col min="12553" max="12553" width="18.375" style="2573" bestFit="1" customWidth="1"/>
    <col min="12554" max="12554" width="19.25" style="2573" customWidth="1"/>
    <col min="12555" max="12555" width="18.25" style="2573" customWidth="1"/>
    <col min="12556" max="12556" width="17.75" style="2573" customWidth="1"/>
    <col min="12557" max="12557" width="18" style="2573" customWidth="1"/>
    <col min="12558" max="12558" width="1.5" style="2573" customWidth="1"/>
    <col min="12559" max="12800" width="8.75" style="2573"/>
    <col min="12801" max="12801" width="1.5" style="2573" customWidth="1"/>
    <col min="12802" max="12802" width="1.25" style="2573" customWidth="1"/>
    <col min="12803" max="12803" width="6.75" style="2573" customWidth="1"/>
    <col min="12804" max="12804" width="17.375" style="2573" customWidth="1"/>
    <col min="12805" max="12805" width="2.25" style="2573" customWidth="1"/>
    <col min="12806" max="12806" width="11.125" style="2573" customWidth="1"/>
    <col min="12807" max="12807" width="18.375" style="2573" bestFit="1" customWidth="1"/>
    <col min="12808" max="12808" width="17.125" style="2573" customWidth="1"/>
    <col min="12809" max="12809" width="18.375" style="2573" bestFit="1" customWidth="1"/>
    <col min="12810" max="12810" width="19.25" style="2573" customWidth="1"/>
    <col min="12811" max="12811" width="18.25" style="2573" customWidth="1"/>
    <col min="12812" max="12812" width="17.75" style="2573" customWidth="1"/>
    <col min="12813" max="12813" width="18" style="2573" customWidth="1"/>
    <col min="12814" max="12814" width="1.5" style="2573" customWidth="1"/>
    <col min="12815" max="13056" width="8.75" style="2573"/>
    <col min="13057" max="13057" width="1.5" style="2573" customWidth="1"/>
    <col min="13058" max="13058" width="1.25" style="2573" customWidth="1"/>
    <col min="13059" max="13059" width="6.75" style="2573" customWidth="1"/>
    <col min="13060" max="13060" width="17.375" style="2573" customWidth="1"/>
    <col min="13061" max="13061" width="2.25" style="2573" customWidth="1"/>
    <col min="13062" max="13062" width="11.125" style="2573" customWidth="1"/>
    <col min="13063" max="13063" width="18.375" style="2573" bestFit="1" customWidth="1"/>
    <col min="13064" max="13064" width="17.125" style="2573" customWidth="1"/>
    <col min="13065" max="13065" width="18.375" style="2573" bestFit="1" customWidth="1"/>
    <col min="13066" max="13066" width="19.25" style="2573" customWidth="1"/>
    <col min="13067" max="13067" width="18.25" style="2573" customWidth="1"/>
    <col min="13068" max="13068" width="17.75" style="2573" customWidth="1"/>
    <col min="13069" max="13069" width="18" style="2573" customWidth="1"/>
    <col min="13070" max="13070" width="1.5" style="2573" customWidth="1"/>
    <col min="13071" max="13312" width="8.75" style="2573"/>
    <col min="13313" max="13313" width="1.5" style="2573" customWidth="1"/>
    <col min="13314" max="13314" width="1.25" style="2573" customWidth="1"/>
    <col min="13315" max="13315" width="6.75" style="2573" customWidth="1"/>
    <col min="13316" max="13316" width="17.375" style="2573" customWidth="1"/>
    <col min="13317" max="13317" width="2.25" style="2573" customWidth="1"/>
    <col min="13318" max="13318" width="11.125" style="2573" customWidth="1"/>
    <col min="13319" max="13319" width="18.375" style="2573" bestFit="1" customWidth="1"/>
    <col min="13320" max="13320" width="17.125" style="2573" customWidth="1"/>
    <col min="13321" max="13321" width="18.375" style="2573" bestFit="1" customWidth="1"/>
    <col min="13322" max="13322" width="19.25" style="2573" customWidth="1"/>
    <col min="13323" max="13323" width="18.25" style="2573" customWidth="1"/>
    <col min="13324" max="13324" width="17.75" style="2573" customWidth="1"/>
    <col min="13325" max="13325" width="18" style="2573" customWidth="1"/>
    <col min="13326" max="13326" width="1.5" style="2573" customWidth="1"/>
    <col min="13327" max="13568" width="8.75" style="2573"/>
    <col min="13569" max="13569" width="1.5" style="2573" customWidth="1"/>
    <col min="13570" max="13570" width="1.25" style="2573" customWidth="1"/>
    <col min="13571" max="13571" width="6.75" style="2573" customWidth="1"/>
    <col min="13572" max="13572" width="17.375" style="2573" customWidth="1"/>
    <col min="13573" max="13573" width="2.25" style="2573" customWidth="1"/>
    <col min="13574" max="13574" width="11.125" style="2573" customWidth="1"/>
    <col min="13575" max="13575" width="18.375" style="2573" bestFit="1" customWidth="1"/>
    <col min="13576" max="13576" width="17.125" style="2573" customWidth="1"/>
    <col min="13577" max="13577" width="18.375" style="2573" bestFit="1" customWidth="1"/>
    <col min="13578" max="13578" width="19.25" style="2573" customWidth="1"/>
    <col min="13579" max="13579" width="18.25" style="2573" customWidth="1"/>
    <col min="13580" max="13580" width="17.75" style="2573" customWidth="1"/>
    <col min="13581" max="13581" width="18" style="2573" customWidth="1"/>
    <col min="13582" max="13582" width="1.5" style="2573" customWidth="1"/>
    <col min="13583" max="13824" width="8.75" style="2573"/>
    <col min="13825" max="13825" width="1.5" style="2573" customWidth="1"/>
    <col min="13826" max="13826" width="1.25" style="2573" customWidth="1"/>
    <col min="13827" max="13827" width="6.75" style="2573" customWidth="1"/>
    <col min="13828" max="13828" width="17.375" style="2573" customWidth="1"/>
    <col min="13829" max="13829" width="2.25" style="2573" customWidth="1"/>
    <col min="13830" max="13830" width="11.125" style="2573" customWidth="1"/>
    <col min="13831" max="13831" width="18.375" style="2573" bestFit="1" customWidth="1"/>
    <col min="13832" max="13832" width="17.125" style="2573" customWidth="1"/>
    <col min="13833" max="13833" width="18.375" style="2573" bestFit="1" customWidth="1"/>
    <col min="13834" max="13834" width="19.25" style="2573" customWidth="1"/>
    <col min="13835" max="13835" width="18.25" style="2573" customWidth="1"/>
    <col min="13836" max="13836" width="17.75" style="2573" customWidth="1"/>
    <col min="13837" max="13837" width="18" style="2573" customWidth="1"/>
    <col min="13838" max="13838" width="1.5" style="2573" customWidth="1"/>
    <col min="13839" max="14080" width="8.75" style="2573"/>
    <col min="14081" max="14081" width="1.5" style="2573" customWidth="1"/>
    <col min="14082" max="14082" width="1.25" style="2573" customWidth="1"/>
    <col min="14083" max="14083" width="6.75" style="2573" customWidth="1"/>
    <col min="14084" max="14084" width="17.375" style="2573" customWidth="1"/>
    <col min="14085" max="14085" width="2.25" style="2573" customWidth="1"/>
    <col min="14086" max="14086" width="11.125" style="2573" customWidth="1"/>
    <col min="14087" max="14087" width="18.375" style="2573" bestFit="1" customWidth="1"/>
    <col min="14088" max="14088" width="17.125" style="2573" customWidth="1"/>
    <col min="14089" max="14089" width="18.375" style="2573" bestFit="1" customWidth="1"/>
    <col min="14090" max="14090" width="19.25" style="2573" customWidth="1"/>
    <col min="14091" max="14091" width="18.25" style="2573" customWidth="1"/>
    <col min="14092" max="14092" width="17.75" style="2573" customWidth="1"/>
    <col min="14093" max="14093" width="18" style="2573" customWidth="1"/>
    <col min="14094" max="14094" width="1.5" style="2573" customWidth="1"/>
    <col min="14095" max="14336" width="8.75" style="2573"/>
    <col min="14337" max="14337" width="1.5" style="2573" customWidth="1"/>
    <col min="14338" max="14338" width="1.25" style="2573" customWidth="1"/>
    <col min="14339" max="14339" width="6.75" style="2573" customWidth="1"/>
    <col min="14340" max="14340" width="17.375" style="2573" customWidth="1"/>
    <col min="14341" max="14341" width="2.25" style="2573" customWidth="1"/>
    <col min="14342" max="14342" width="11.125" style="2573" customWidth="1"/>
    <col min="14343" max="14343" width="18.375" style="2573" bestFit="1" customWidth="1"/>
    <col min="14344" max="14344" width="17.125" style="2573" customWidth="1"/>
    <col min="14345" max="14345" width="18.375" style="2573" bestFit="1" customWidth="1"/>
    <col min="14346" max="14346" width="19.25" style="2573" customWidth="1"/>
    <col min="14347" max="14347" width="18.25" style="2573" customWidth="1"/>
    <col min="14348" max="14348" width="17.75" style="2573" customWidth="1"/>
    <col min="14349" max="14349" width="18" style="2573" customWidth="1"/>
    <col min="14350" max="14350" width="1.5" style="2573" customWidth="1"/>
    <col min="14351" max="14592" width="8.75" style="2573"/>
    <col min="14593" max="14593" width="1.5" style="2573" customWidth="1"/>
    <col min="14594" max="14594" width="1.25" style="2573" customWidth="1"/>
    <col min="14595" max="14595" width="6.75" style="2573" customWidth="1"/>
    <col min="14596" max="14596" width="17.375" style="2573" customWidth="1"/>
    <col min="14597" max="14597" width="2.25" style="2573" customWidth="1"/>
    <col min="14598" max="14598" width="11.125" style="2573" customWidth="1"/>
    <col min="14599" max="14599" width="18.375" style="2573" bestFit="1" customWidth="1"/>
    <col min="14600" max="14600" width="17.125" style="2573" customWidth="1"/>
    <col min="14601" max="14601" width="18.375" style="2573" bestFit="1" customWidth="1"/>
    <col min="14602" max="14602" width="19.25" style="2573" customWidth="1"/>
    <col min="14603" max="14603" width="18.25" style="2573" customWidth="1"/>
    <col min="14604" max="14604" width="17.75" style="2573" customWidth="1"/>
    <col min="14605" max="14605" width="18" style="2573" customWidth="1"/>
    <col min="14606" max="14606" width="1.5" style="2573" customWidth="1"/>
    <col min="14607" max="14848" width="8.75" style="2573"/>
    <col min="14849" max="14849" width="1.5" style="2573" customWidth="1"/>
    <col min="14850" max="14850" width="1.25" style="2573" customWidth="1"/>
    <col min="14851" max="14851" width="6.75" style="2573" customWidth="1"/>
    <col min="14852" max="14852" width="17.375" style="2573" customWidth="1"/>
    <col min="14853" max="14853" width="2.25" style="2573" customWidth="1"/>
    <col min="14854" max="14854" width="11.125" style="2573" customWidth="1"/>
    <col min="14855" max="14855" width="18.375" style="2573" bestFit="1" customWidth="1"/>
    <col min="14856" max="14856" width="17.125" style="2573" customWidth="1"/>
    <col min="14857" max="14857" width="18.375" style="2573" bestFit="1" customWidth="1"/>
    <col min="14858" max="14858" width="19.25" style="2573" customWidth="1"/>
    <col min="14859" max="14859" width="18.25" style="2573" customWidth="1"/>
    <col min="14860" max="14860" width="17.75" style="2573" customWidth="1"/>
    <col min="14861" max="14861" width="18" style="2573" customWidth="1"/>
    <col min="14862" max="14862" width="1.5" style="2573" customWidth="1"/>
    <col min="14863" max="15104" width="8.75" style="2573"/>
    <col min="15105" max="15105" width="1.5" style="2573" customWidth="1"/>
    <col min="15106" max="15106" width="1.25" style="2573" customWidth="1"/>
    <col min="15107" max="15107" width="6.75" style="2573" customWidth="1"/>
    <col min="15108" max="15108" width="17.375" style="2573" customWidth="1"/>
    <col min="15109" max="15109" width="2.25" style="2573" customWidth="1"/>
    <col min="15110" max="15110" width="11.125" style="2573" customWidth="1"/>
    <col min="15111" max="15111" width="18.375" style="2573" bestFit="1" customWidth="1"/>
    <col min="15112" max="15112" width="17.125" style="2573" customWidth="1"/>
    <col min="15113" max="15113" width="18.375" style="2573" bestFit="1" customWidth="1"/>
    <col min="15114" max="15114" width="19.25" style="2573" customWidth="1"/>
    <col min="15115" max="15115" width="18.25" style="2573" customWidth="1"/>
    <col min="15116" max="15116" width="17.75" style="2573" customWidth="1"/>
    <col min="15117" max="15117" width="18" style="2573" customWidth="1"/>
    <col min="15118" max="15118" width="1.5" style="2573" customWidth="1"/>
    <col min="15119" max="15360" width="8.75" style="2573"/>
    <col min="15361" max="15361" width="1.5" style="2573" customWidth="1"/>
    <col min="15362" max="15362" width="1.25" style="2573" customWidth="1"/>
    <col min="15363" max="15363" width="6.75" style="2573" customWidth="1"/>
    <col min="15364" max="15364" width="17.375" style="2573" customWidth="1"/>
    <col min="15365" max="15365" width="2.25" style="2573" customWidth="1"/>
    <col min="15366" max="15366" width="11.125" style="2573" customWidth="1"/>
    <col min="15367" max="15367" width="18.375" style="2573" bestFit="1" customWidth="1"/>
    <col min="15368" max="15368" width="17.125" style="2573" customWidth="1"/>
    <col min="15369" max="15369" width="18.375" style="2573" bestFit="1" customWidth="1"/>
    <col min="15370" max="15370" width="19.25" style="2573" customWidth="1"/>
    <col min="15371" max="15371" width="18.25" style="2573" customWidth="1"/>
    <col min="15372" max="15372" width="17.75" style="2573" customWidth="1"/>
    <col min="15373" max="15373" width="18" style="2573" customWidth="1"/>
    <col min="15374" max="15374" width="1.5" style="2573" customWidth="1"/>
    <col min="15375" max="15616" width="8.75" style="2573"/>
    <col min="15617" max="15617" width="1.5" style="2573" customWidth="1"/>
    <col min="15618" max="15618" width="1.25" style="2573" customWidth="1"/>
    <col min="15619" max="15619" width="6.75" style="2573" customWidth="1"/>
    <col min="15620" max="15620" width="17.375" style="2573" customWidth="1"/>
    <col min="15621" max="15621" width="2.25" style="2573" customWidth="1"/>
    <col min="15622" max="15622" width="11.125" style="2573" customWidth="1"/>
    <col min="15623" max="15623" width="18.375" style="2573" bestFit="1" customWidth="1"/>
    <col min="15624" max="15624" width="17.125" style="2573" customWidth="1"/>
    <col min="15625" max="15625" width="18.375" style="2573" bestFit="1" customWidth="1"/>
    <col min="15626" max="15626" width="19.25" style="2573" customWidth="1"/>
    <col min="15627" max="15627" width="18.25" style="2573" customWidth="1"/>
    <col min="15628" max="15628" width="17.75" style="2573" customWidth="1"/>
    <col min="15629" max="15629" width="18" style="2573" customWidth="1"/>
    <col min="15630" max="15630" width="1.5" style="2573" customWidth="1"/>
    <col min="15631" max="15872" width="8.75" style="2573"/>
    <col min="15873" max="15873" width="1.5" style="2573" customWidth="1"/>
    <col min="15874" max="15874" width="1.25" style="2573" customWidth="1"/>
    <col min="15875" max="15875" width="6.75" style="2573" customWidth="1"/>
    <col min="15876" max="15876" width="17.375" style="2573" customWidth="1"/>
    <col min="15877" max="15877" width="2.25" style="2573" customWidth="1"/>
    <col min="15878" max="15878" width="11.125" style="2573" customWidth="1"/>
    <col min="15879" max="15879" width="18.375" style="2573" bestFit="1" customWidth="1"/>
    <col min="15880" max="15880" width="17.125" style="2573" customWidth="1"/>
    <col min="15881" max="15881" width="18.375" style="2573" bestFit="1" customWidth="1"/>
    <col min="15882" max="15882" width="19.25" style="2573" customWidth="1"/>
    <col min="15883" max="15883" width="18.25" style="2573" customWidth="1"/>
    <col min="15884" max="15884" width="17.75" style="2573" customWidth="1"/>
    <col min="15885" max="15885" width="18" style="2573" customWidth="1"/>
    <col min="15886" max="15886" width="1.5" style="2573" customWidth="1"/>
    <col min="15887" max="16128" width="8.75" style="2573"/>
    <col min="16129" max="16129" width="1.5" style="2573" customWidth="1"/>
    <col min="16130" max="16130" width="1.25" style="2573" customWidth="1"/>
    <col min="16131" max="16131" width="6.75" style="2573" customWidth="1"/>
    <col min="16132" max="16132" width="17.375" style="2573" customWidth="1"/>
    <col min="16133" max="16133" width="2.25" style="2573" customWidth="1"/>
    <col min="16134" max="16134" width="11.125" style="2573" customWidth="1"/>
    <col min="16135" max="16135" width="18.375" style="2573" bestFit="1" customWidth="1"/>
    <col min="16136" max="16136" width="17.125" style="2573" customWidth="1"/>
    <col min="16137" max="16137" width="18.375" style="2573" bestFit="1" customWidth="1"/>
    <col min="16138" max="16138" width="19.25" style="2573" customWidth="1"/>
    <col min="16139" max="16139" width="18.25" style="2573" customWidth="1"/>
    <col min="16140" max="16140" width="17.75" style="2573" customWidth="1"/>
    <col min="16141" max="16141" width="18" style="2573" customWidth="1"/>
    <col min="16142" max="16142" width="1.5" style="2573" customWidth="1"/>
    <col min="16143" max="16384" width="8.75" style="2573"/>
  </cols>
  <sheetData>
    <row r="1" spans="2:14">
      <c r="B1" s="2572" t="s">
        <v>2643</v>
      </c>
      <c r="M1" s="2574" t="s">
        <v>2644</v>
      </c>
    </row>
    <row r="2" spans="2:14">
      <c r="B2" s="2575"/>
      <c r="C2" s="2576"/>
      <c r="D2" s="2576"/>
      <c r="E2" s="2576"/>
      <c r="F2" s="2576"/>
      <c r="G2" s="2576"/>
      <c r="H2" s="2576"/>
      <c r="I2" s="2576"/>
      <c r="J2" s="2576"/>
      <c r="K2" s="2576"/>
      <c r="L2" s="2576"/>
      <c r="M2" s="2577"/>
      <c r="N2" s="2578"/>
    </row>
    <row r="3" spans="2:14">
      <c r="B3" s="4391" t="s">
        <v>2645</v>
      </c>
      <c r="C3" s="4392"/>
      <c r="D3" s="4392"/>
      <c r="E3" s="4392"/>
      <c r="F3" s="4392"/>
      <c r="G3" s="4392"/>
      <c r="H3" s="4392"/>
      <c r="I3" s="4392"/>
      <c r="J3" s="4392"/>
      <c r="K3" s="4392"/>
      <c r="L3" s="4392"/>
      <c r="M3" s="4392"/>
      <c r="N3" s="4393"/>
    </row>
    <row r="4" spans="2:14">
      <c r="B4" s="2579"/>
      <c r="L4" s="4394">
        <v>44367</v>
      </c>
      <c r="M4" s="4394"/>
      <c r="N4" s="2580"/>
    </row>
    <row r="5" spans="2:14">
      <c r="B5" s="2579"/>
      <c r="C5" s="2573" t="s">
        <v>2646</v>
      </c>
      <c r="N5" s="2580"/>
    </row>
    <row r="6" spans="2:14">
      <c r="B6" s="2579"/>
      <c r="C6" s="2573" t="s">
        <v>2647</v>
      </c>
      <c r="N6" s="2580"/>
    </row>
    <row r="7" spans="2:14">
      <c r="B7" s="2579"/>
      <c r="J7" s="2573" t="s">
        <v>2648</v>
      </c>
      <c r="N7" s="2580"/>
    </row>
    <row r="8" spans="2:14" ht="21" customHeight="1">
      <c r="B8" s="2579"/>
      <c r="J8" s="2573" t="s">
        <v>2649</v>
      </c>
      <c r="K8" s="2581"/>
      <c r="N8" s="2580"/>
    </row>
    <row r="9" spans="2:14" ht="21" customHeight="1">
      <c r="B9" s="2579"/>
      <c r="J9" s="2573" t="s">
        <v>2650</v>
      </c>
      <c r="K9" s="2581"/>
      <c r="N9" s="2580"/>
    </row>
    <row r="10" spans="2:14">
      <c r="B10" s="2579"/>
      <c r="J10" s="2573" t="s">
        <v>2651</v>
      </c>
      <c r="N10" s="2580"/>
    </row>
    <row r="11" spans="2:14">
      <c r="B11" s="2579"/>
      <c r="N11" s="2580"/>
    </row>
    <row r="12" spans="2:14" ht="14.25">
      <c r="B12" s="2579"/>
      <c r="J12" s="2573" t="s">
        <v>2652</v>
      </c>
      <c r="K12" s="2581"/>
      <c r="N12" s="2580"/>
    </row>
    <row r="13" spans="2:14">
      <c r="B13" s="2579"/>
      <c r="N13" s="2580"/>
    </row>
    <row r="14" spans="2:14" ht="22.5" customHeight="1">
      <c r="B14" s="2579"/>
      <c r="C14" s="2573" t="s">
        <v>2653</v>
      </c>
      <c r="N14" s="2580"/>
    </row>
    <row r="15" spans="2:14" ht="33" customHeight="1">
      <c r="B15" s="2579"/>
      <c r="C15" s="4395" t="s">
        <v>2654</v>
      </c>
      <c r="D15" s="4395"/>
      <c r="E15" s="4395"/>
      <c r="F15" s="4396"/>
      <c r="G15" s="4397"/>
      <c r="H15" s="4397"/>
      <c r="I15" s="4397"/>
      <c r="J15" s="4397"/>
      <c r="K15" s="2582" t="s">
        <v>2655</v>
      </c>
      <c r="L15" s="2583"/>
      <c r="M15" s="2584" t="s">
        <v>2656</v>
      </c>
      <c r="N15" s="2580"/>
    </row>
    <row r="16" spans="2:14" ht="33" customHeight="1">
      <c r="B16" s="2579"/>
      <c r="C16" s="4395" t="s">
        <v>2657</v>
      </c>
      <c r="D16" s="4395"/>
      <c r="E16" s="4395"/>
      <c r="F16" s="4398"/>
      <c r="G16" s="4399"/>
      <c r="H16" s="4399"/>
      <c r="I16" s="4399"/>
      <c r="J16" s="2585" t="s">
        <v>2658</v>
      </c>
      <c r="K16" s="2586"/>
      <c r="L16" s="2587" t="s">
        <v>2659</v>
      </c>
      <c r="M16" s="2588"/>
      <c r="N16" s="2580"/>
    </row>
    <row r="17" spans="2:14" ht="39.75" customHeight="1">
      <c r="B17" s="2579"/>
      <c r="C17" s="2589" t="s">
        <v>2660</v>
      </c>
      <c r="D17" s="2585" t="s">
        <v>2661</v>
      </c>
      <c r="E17" s="4400" t="s">
        <v>2662</v>
      </c>
      <c r="F17" s="4400"/>
      <c r="G17" s="2587" t="s">
        <v>2663</v>
      </c>
      <c r="H17" s="2585" t="s">
        <v>2664</v>
      </c>
      <c r="I17" s="2585" t="s">
        <v>2665</v>
      </c>
      <c r="J17" s="2585" t="s">
        <v>2666</v>
      </c>
      <c r="K17" s="2585" t="s">
        <v>2667</v>
      </c>
      <c r="L17" s="2585" t="s">
        <v>2668</v>
      </c>
      <c r="M17" s="2585" t="s">
        <v>2669</v>
      </c>
      <c r="N17" s="2580"/>
    </row>
    <row r="18" spans="2:14" ht="36" customHeight="1">
      <c r="B18" s="2579"/>
      <c r="C18" s="4401">
        <v>1</v>
      </c>
      <c r="D18" s="2590" t="s">
        <v>2670</v>
      </c>
      <c r="E18" s="4403">
        <v>10</v>
      </c>
      <c r="F18" s="4404"/>
      <c r="G18" s="4407">
        <v>5</v>
      </c>
      <c r="H18" s="4409"/>
      <c r="I18" s="4407"/>
      <c r="J18" s="2591"/>
      <c r="K18" s="2592"/>
      <c r="L18" s="4411"/>
      <c r="M18" s="2591"/>
      <c r="N18" s="2580"/>
    </row>
    <row r="19" spans="2:14" ht="24" customHeight="1">
      <c r="B19" s="2579"/>
      <c r="C19" s="4402"/>
      <c r="D19" s="2592" t="s">
        <v>2671</v>
      </c>
      <c r="E19" s="4405"/>
      <c r="F19" s="4406"/>
      <c r="G19" s="4408"/>
      <c r="H19" s="4410"/>
      <c r="I19" s="4408"/>
      <c r="J19" s="2590"/>
      <c r="K19" s="2592"/>
      <c r="L19" s="4412"/>
      <c r="M19" s="2590"/>
      <c r="N19" s="2580"/>
    </row>
    <row r="20" spans="2:14" ht="36.75" customHeight="1">
      <c r="B20" s="2579"/>
      <c r="C20" s="4401">
        <v>2</v>
      </c>
      <c r="D20" s="2590" t="s">
        <v>2672</v>
      </c>
      <c r="E20" s="4403">
        <v>10</v>
      </c>
      <c r="F20" s="4404"/>
      <c r="G20" s="4407">
        <v>3</v>
      </c>
      <c r="H20" s="4409"/>
      <c r="I20" s="4407"/>
      <c r="J20" s="2593"/>
      <c r="K20" s="2590"/>
      <c r="L20" s="4407"/>
      <c r="M20" s="2594"/>
      <c r="N20" s="2580"/>
    </row>
    <row r="21" spans="2:14" ht="24" customHeight="1">
      <c r="B21" s="2579"/>
      <c r="C21" s="4402"/>
      <c r="D21" s="2592" t="s">
        <v>2673</v>
      </c>
      <c r="E21" s="4405"/>
      <c r="F21" s="4406"/>
      <c r="G21" s="4408"/>
      <c r="H21" s="4410"/>
      <c r="I21" s="4408"/>
      <c r="J21" s="2590"/>
      <c r="K21" s="2592"/>
      <c r="L21" s="4408"/>
      <c r="M21" s="2594"/>
      <c r="N21" s="2580"/>
    </row>
    <row r="22" spans="2:14" ht="36.75" customHeight="1">
      <c r="B22" s="2579"/>
      <c r="C22" s="4401">
        <v>3</v>
      </c>
      <c r="D22" s="2590" t="s">
        <v>2674</v>
      </c>
      <c r="E22" s="4403">
        <v>0.5</v>
      </c>
      <c r="F22" s="4404"/>
      <c r="G22" s="4407">
        <v>4</v>
      </c>
      <c r="H22" s="4409"/>
      <c r="I22" s="4407"/>
      <c r="J22" s="2593"/>
      <c r="K22" s="2590"/>
      <c r="L22" s="4407"/>
      <c r="M22" s="2594"/>
      <c r="N22" s="2580"/>
    </row>
    <row r="23" spans="2:14" ht="24" customHeight="1">
      <c r="B23" s="2579"/>
      <c r="C23" s="4402"/>
      <c r="D23" s="2590" t="s">
        <v>2675</v>
      </c>
      <c r="E23" s="4405"/>
      <c r="F23" s="4406"/>
      <c r="G23" s="4408"/>
      <c r="H23" s="4410"/>
      <c r="I23" s="4408"/>
      <c r="J23" s="2590"/>
      <c r="K23" s="2592"/>
      <c r="L23" s="4408"/>
      <c r="M23" s="2592"/>
      <c r="N23" s="2580"/>
    </row>
    <row r="24" spans="2:14" ht="36.75" customHeight="1">
      <c r="B24" s="2579"/>
      <c r="C24" s="4401">
        <v>4</v>
      </c>
      <c r="D24" s="2595" t="s">
        <v>2676</v>
      </c>
      <c r="E24" s="4403">
        <v>5</v>
      </c>
      <c r="F24" s="4404"/>
      <c r="G24" s="4407">
        <v>3</v>
      </c>
      <c r="H24" s="4413"/>
      <c r="I24" s="4407"/>
      <c r="J24" s="2593"/>
      <c r="K24" s="2590"/>
      <c r="L24" s="4407"/>
      <c r="M24" s="2596"/>
      <c r="N24" s="2580"/>
    </row>
    <row r="25" spans="2:14" ht="25.5" customHeight="1">
      <c r="B25" s="2579"/>
      <c r="C25" s="4402"/>
      <c r="D25" s="2597" t="s">
        <v>2677</v>
      </c>
      <c r="E25" s="4405"/>
      <c r="F25" s="4406"/>
      <c r="G25" s="4408"/>
      <c r="H25" s="4414"/>
      <c r="I25" s="4408"/>
      <c r="J25" s="2590"/>
      <c r="K25" s="2592"/>
      <c r="L25" s="4408"/>
      <c r="M25" s="2596"/>
      <c r="N25" s="2580"/>
    </row>
    <row r="26" spans="2:14" ht="7.5" customHeight="1">
      <c r="B26" s="2579"/>
      <c r="N26" s="2580"/>
    </row>
    <row r="27" spans="2:14">
      <c r="B27" s="2579" t="s">
        <v>2678</v>
      </c>
      <c r="N27" s="2580"/>
    </row>
    <row r="28" spans="2:14">
      <c r="B28" s="2579"/>
      <c r="C28" s="4415" t="s">
        <v>2679</v>
      </c>
      <c r="D28" s="4415"/>
      <c r="E28" s="4415"/>
      <c r="F28" s="4415"/>
      <c r="G28" s="4415"/>
      <c r="H28" s="4415"/>
      <c r="I28" s="4415"/>
      <c r="J28" s="4415"/>
      <c r="K28" s="4415"/>
      <c r="L28" s="4415"/>
      <c r="M28" s="4415"/>
      <c r="N28" s="2580"/>
    </row>
    <row r="29" spans="2:14">
      <c r="B29" s="2579"/>
      <c r="C29" s="4415" t="s">
        <v>2680</v>
      </c>
      <c r="D29" s="4415"/>
      <c r="E29" s="4415"/>
      <c r="F29" s="4415"/>
      <c r="G29" s="4415"/>
      <c r="H29" s="4415"/>
      <c r="I29" s="4415"/>
      <c r="J29" s="4415"/>
      <c r="K29" s="4415"/>
      <c r="L29" s="4415"/>
      <c r="M29" s="4415"/>
      <c r="N29" s="2580"/>
    </row>
    <row r="30" spans="2:14">
      <c r="B30" s="2579"/>
      <c r="C30" s="4415" t="s">
        <v>2681</v>
      </c>
      <c r="D30" s="4415"/>
      <c r="E30" s="4415"/>
      <c r="F30" s="4415"/>
      <c r="G30" s="4415"/>
      <c r="H30" s="4415"/>
      <c r="I30" s="4415"/>
      <c r="J30" s="4415"/>
      <c r="K30" s="4415"/>
      <c r="L30" s="4415"/>
      <c r="M30" s="4415"/>
      <c r="N30" s="2580"/>
    </row>
    <row r="31" spans="2:14">
      <c r="B31" s="2579"/>
      <c r="C31" s="4415" t="s">
        <v>2682</v>
      </c>
      <c r="D31" s="4415"/>
      <c r="E31" s="4415"/>
      <c r="F31" s="4415"/>
      <c r="G31" s="4415"/>
      <c r="H31" s="4415"/>
      <c r="I31" s="4415"/>
      <c r="J31" s="4415"/>
      <c r="K31" s="4415"/>
      <c r="L31" s="4415"/>
      <c r="M31" s="4415"/>
      <c r="N31" s="2580"/>
    </row>
    <row r="32" spans="2:14" ht="26.25" customHeight="1">
      <c r="B32" s="2579"/>
      <c r="C32" s="4416" t="s">
        <v>2683</v>
      </c>
      <c r="D32" s="4415"/>
      <c r="E32" s="4415"/>
      <c r="F32" s="4415"/>
      <c r="G32" s="4415"/>
      <c r="H32" s="4415"/>
      <c r="I32" s="4415"/>
      <c r="J32" s="4415"/>
      <c r="K32" s="4415"/>
      <c r="L32" s="4415"/>
      <c r="M32" s="4415"/>
      <c r="N32" s="2580"/>
    </row>
    <row r="33" spans="2:14">
      <c r="B33" s="2579"/>
      <c r="C33" s="4415" t="s">
        <v>2684</v>
      </c>
      <c r="D33" s="4415"/>
      <c r="E33" s="4415"/>
      <c r="F33" s="4415"/>
      <c r="G33" s="4415"/>
      <c r="H33" s="4415"/>
      <c r="I33" s="4415"/>
      <c r="J33" s="4415"/>
      <c r="K33" s="4415"/>
      <c r="L33" s="4415"/>
      <c r="M33" s="4415"/>
      <c r="N33" s="2580"/>
    </row>
    <row r="34" spans="2:14">
      <c r="B34" s="2579"/>
      <c r="C34" s="4415" t="s">
        <v>2685</v>
      </c>
      <c r="D34" s="4415"/>
      <c r="E34" s="4415"/>
      <c r="F34" s="4415"/>
      <c r="G34" s="4415"/>
      <c r="H34" s="4415"/>
      <c r="I34" s="4415"/>
      <c r="J34" s="4415"/>
      <c r="K34" s="4415"/>
      <c r="L34" s="4415"/>
      <c r="M34" s="4415"/>
      <c r="N34" s="2580"/>
    </row>
    <row r="35" spans="2:14">
      <c r="B35" s="2598"/>
      <c r="C35" s="2599"/>
      <c r="D35" s="2599"/>
      <c r="E35" s="2599"/>
      <c r="F35" s="2599"/>
      <c r="G35" s="2599"/>
      <c r="H35" s="2599"/>
      <c r="I35" s="2599"/>
      <c r="J35" s="2599"/>
      <c r="K35" s="2599"/>
      <c r="L35" s="2599"/>
      <c r="M35" s="2600" t="s">
        <v>2686</v>
      </c>
      <c r="N35" s="2601"/>
    </row>
  </sheetData>
  <mergeCells count="38">
    <mergeCell ref="C34:M34"/>
    <mergeCell ref="C28:M28"/>
    <mergeCell ref="C29:M29"/>
    <mergeCell ref="C30:M30"/>
    <mergeCell ref="C31:M31"/>
    <mergeCell ref="C32:M32"/>
    <mergeCell ref="C33:M33"/>
    <mergeCell ref="L24:L25"/>
    <mergeCell ref="C22:C23"/>
    <mergeCell ref="E22:F23"/>
    <mergeCell ref="G22:G23"/>
    <mergeCell ref="H22:H23"/>
    <mergeCell ref="I22:I23"/>
    <mergeCell ref="L22:L23"/>
    <mergeCell ref="C24:C25"/>
    <mergeCell ref="E24:F25"/>
    <mergeCell ref="G24:G25"/>
    <mergeCell ref="H24:H25"/>
    <mergeCell ref="I24:I25"/>
    <mergeCell ref="L18:L19"/>
    <mergeCell ref="C20:C21"/>
    <mergeCell ref="E20:F21"/>
    <mergeCell ref="G20:G21"/>
    <mergeCell ref="H20:H21"/>
    <mergeCell ref="I20:I21"/>
    <mergeCell ref="L20:L21"/>
    <mergeCell ref="I18:I19"/>
    <mergeCell ref="E17:F17"/>
    <mergeCell ref="C18:C19"/>
    <mergeCell ref="E18:F19"/>
    <mergeCell ref="G18:G19"/>
    <mergeCell ref="H18:H19"/>
    <mergeCell ref="B3:N3"/>
    <mergeCell ref="L4:M4"/>
    <mergeCell ref="C15:E15"/>
    <mergeCell ref="F15:J15"/>
    <mergeCell ref="C16:E16"/>
    <mergeCell ref="F16:I16"/>
  </mergeCells>
  <phoneticPr fontId="15"/>
  <printOptions horizontalCentered="1" verticalCentered="1"/>
  <pageMargins left="0.15748031496062992" right="0.39370078740157483" top="0.23622047244094491" bottom="0.19685039370078741" header="0.1574803149606299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92D050"/>
    <pageSetUpPr fitToPage="1"/>
  </sheetPr>
  <dimension ref="A1:AI292"/>
  <sheetViews>
    <sheetView view="pageBreakPreview" zoomScale="106" zoomScaleNormal="100" zoomScaleSheetLayoutView="106" workbookViewId="0">
      <selection activeCell="B1" sqref="B1"/>
    </sheetView>
  </sheetViews>
  <sheetFormatPr defaultColWidth="9" defaultRowHeight="13.5"/>
  <cols>
    <col min="1" max="1" width="3.125" style="356" customWidth="1"/>
    <col min="2" max="2" width="7.75" style="356" customWidth="1"/>
    <col min="3" max="3" width="8.625" style="356" customWidth="1"/>
    <col min="4" max="4" width="7.75" style="356" customWidth="1"/>
    <col min="5" max="5" width="11" style="356" customWidth="1"/>
    <col min="6" max="6" width="40.125" style="356" customWidth="1"/>
    <col min="7" max="7" width="13.75" style="356" customWidth="1"/>
    <col min="8" max="19" width="6.75" style="356" customWidth="1"/>
    <col min="20" max="20" width="7.125" style="357" customWidth="1"/>
    <col min="21" max="21" width="2.75" style="356" customWidth="1"/>
    <col min="22" max="22" width="26.375" style="356" customWidth="1"/>
    <col min="23" max="25" width="10.625" style="356" customWidth="1"/>
    <col min="26" max="26" width="3.875" style="356" customWidth="1"/>
    <col min="27" max="16384" width="9" style="356"/>
  </cols>
  <sheetData>
    <row r="1" spans="1:35">
      <c r="B1" s="531" t="s">
        <v>791</v>
      </c>
      <c r="G1" s="531" t="s">
        <v>791</v>
      </c>
      <c r="L1" s="531" t="s">
        <v>791</v>
      </c>
      <c r="Q1" s="531" t="s">
        <v>791</v>
      </c>
      <c r="U1" s="531" t="s">
        <v>791</v>
      </c>
      <c r="Y1" s="531" t="s">
        <v>791</v>
      </c>
    </row>
    <row r="2" spans="1:35" ht="18" customHeight="1">
      <c r="A2" s="4491" t="s">
        <v>1515</v>
      </c>
      <c r="B2" s="4492"/>
      <c r="C2" s="1302" t="s">
        <v>1583</v>
      </c>
      <c r="G2" s="4626"/>
      <c r="H2" s="4627"/>
      <c r="I2" s="2208"/>
      <c r="M2" s="4626"/>
      <c r="N2" s="4627"/>
      <c r="O2" s="2208"/>
      <c r="P2" s="4626" t="s">
        <v>3139</v>
      </c>
      <c r="Q2" s="4627"/>
      <c r="R2" s="2208" t="s">
        <v>1575</v>
      </c>
      <c r="W2" s="358" t="s">
        <v>337</v>
      </c>
      <c r="X2" s="358" t="s">
        <v>300</v>
      </c>
      <c r="Y2" s="358" t="s">
        <v>338</v>
      </c>
      <c r="AA2" s="1299" t="s">
        <v>1634</v>
      </c>
      <c r="AB2"/>
      <c r="AC2"/>
      <c r="AD2"/>
      <c r="AE2"/>
      <c r="AF2"/>
      <c r="AG2"/>
      <c r="AH2"/>
      <c r="AI2"/>
    </row>
    <row r="3" spans="1:35" ht="33.75" customHeight="1">
      <c r="B3" s="4493">
        <f>+トップ!N3</f>
        <v>2025</v>
      </c>
      <c r="C3" s="4493"/>
      <c r="D3" s="2978" t="s">
        <v>3179</v>
      </c>
      <c r="E3" s="2978"/>
      <c r="F3" s="2979" t="str">
        <f>+トップ!S3</f>
        <v>●期</v>
      </c>
      <c r="G3" s="2980" t="s">
        <v>3180</v>
      </c>
      <c r="H3" s="2981"/>
      <c r="I3" s="961"/>
      <c r="J3" s="961"/>
      <c r="O3" s="4494" t="s">
        <v>339</v>
      </c>
      <c r="P3" s="4494"/>
      <c r="Q3" s="4495" t="s">
        <v>2586</v>
      </c>
      <c r="R3" s="4495"/>
      <c r="S3" s="4495"/>
      <c r="T3" s="359"/>
      <c r="W3" s="93"/>
      <c r="X3" s="93"/>
      <c r="Y3" s="93"/>
      <c r="AA3" s="3452" t="s">
        <v>1682</v>
      </c>
      <c r="AB3" s="3452"/>
      <c r="AC3" s="3452"/>
      <c r="AD3" s="3452"/>
      <c r="AE3" s="3452"/>
      <c r="AF3" s="3452"/>
      <c r="AG3" s="3452"/>
      <c r="AH3" s="3452"/>
      <c r="AI3" s="3452"/>
    </row>
    <row r="4" spans="1:35" ht="13.5" customHeight="1" thickBot="1">
      <c r="O4" s="4496" t="s">
        <v>370</v>
      </c>
      <c r="P4" s="4496"/>
      <c r="Q4" s="4497"/>
      <c r="R4" s="4497"/>
      <c r="S4" s="4497"/>
      <c r="T4" s="359"/>
      <c r="W4" s="94" t="s">
        <v>211</v>
      </c>
      <c r="X4" s="94" t="s">
        <v>90</v>
      </c>
      <c r="Y4" s="94" t="s">
        <v>236</v>
      </c>
      <c r="AA4" s="3452"/>
      <c r="AB4" s="3452"/>
      <c r="AC4" s="3452"/>
      <c r="AD4" s="3452"/>
      <c r="AE4" s="3452"/>
      <c r="AF4" s="3452"/>
      <c r="AG4" s="3452"/>
      <c r="AH4" s="3452"/>
      <c r="AI4" s="3452"/>
    </row>
    <row r="5" spans="1:35" ht="16.5" customHeight="1" thickBot="1">
      <c r="A5" s="4498" t="s">
        <v>340</v>
      </c>
      <c r="B5" s="4640" t="s">
        <v>583</v>
      </c>
      <c r="C5" s="4641"/>
      <c r="D5" s="4641"/>
      <c r="E5" s="4642"/>
      <c r="F5" s="360" t="s">
        <v>341</v>
      </c>
      <c r="G5" s="361" t="s">
        <v>342</v>
      </c>
      <c r="H5" s="4522" t="s">
        <v>672</v>
      </c>
      <c r="I5" s="4522"/>
      <c r="J5" s="4522"/>
      <c r="K5" s="4522"/>
      <c r="L5" s="4522"/>
      <c r="M5" s="4522"/>
      <c r="N5" s="4522"/>
      <c r="O5" s="4522"/>
      <c r="P5" s="4522"/>
      <c r="Q5" s="4522"/>
      <c r="R5" s="4522"/>
      <c r="S5" s="4522"/>
      <c r="T5" s="5266" t="s">
        <v>817</v>
      </c>
      <c r="U5" s="4513" t="s">
        <v>816</v>
      </c>
      <c r="V5" s="4514"/>
      <c r="W5" s="4514"/>
      <c r="X5" s="4514"/>
      <c r="Y5" s="4515"/>
      <c r="AA5" s="3452"/>
      <c r="AB5" s="3452"/>
      <c r="AC5" s="3452"/>
      <c r="AD5" s="3452"/>
      <c r="AE5" s="3452"/>
      <c r="AF5" s="3452"/>
      <c r="AG5" s="3452"/>
      <c r="AH5" s="3452"/>
      <c r="AI5" s="3452"/>
    </row>
    <row r="6" spans="1:35" ht="26.25" customHeight="1" thickBot="1">
      <c r="A6" s="4499"/>
      <c r="B6" s="4643"/>
      <c r="C6" s="4644"/>
      <c r="D6" s="4644"/>
      <c r="E6" s="4645"/>
      <c r="F6" s="362" t="s">
        <v>584</v>
      </c>
      <c r="G6" s="5265" t="s">
        <v>1590</v>
      </c>
      <c r="H6" s="363" t="str">
        <f>+負荷記録表!E4</f>
        <v>4月</v>
      </c>
      <c r="I6" s="363" t="str">
        <f>+負荷記録表!F4</f>
        <v>5月</v>
      </c>
      <c r="J6" s="364" t="str">
        <f>+負荷記録表!G4</f>
        <v>6月</v>
      </c>
      <c r="K6" s="365" t="str">
        <f>+負荷記録表!H4</f>
        <v>7月</v>
      </c>
      <c r="L6" s="363" t="str">
        <f>+負荷記録表!I4</f>
        <v>8月</v>
      </c>
      <c r="M6" s="366" t="str">
        <f>+負荷記録表!J4</f>
        <v>9月</v>
      </c>
      <c r="N6" s="365" t="str">
        <f>+負荷記録表!K4</f>
        <v>10月</v>
      </c>
      <c r="O6" s="363" t="str">
        <f>+負荷記録表!L4</f>
        <v>11月</v>
      </c>
      <c r="P6" s="366" t="str">
        <f>+負荷記録表!M4</f>
        <v>12月</v>
      </c>
      <c r="Q6" s="367" t="str">
        <f>+負荷記録表!N4</f>
        <v>1月</v>
      </c>
      <c r="R6" s="363" t="str">
        <f>+負荷記録表!O4</f>
        <v>2月</v>
      </c>
      <c r="S6" s="363" t="str">
        <f>+負荷記録表!P4</f>
        <v>3月</v>
      </c>
      <c r="T6" s="5267"/>
      <c r="U6" s="4516"/>
      <c r="V6" s="4517"/>
      <c r="W6" s="4517"/>
      <c r="X6" s="4517"/>
      <c r="Y6" s="4518"/>
      <c r="AA6" s="1298"/>
      <c r="AB6" s="1277"/>
      <c r="AC6" s="1277"/>
      <c r="AD6" s="1277"/>
      <c r="AE6" s="1277"/>
      <c r="AF6" s="1277"/>
      <c r="AG6" s="1277"/>
      <c r="AH6" s="1277"/>
      <c r="AI6" s="1277"/>
    </row>
    <row r="7" spans="1:35" ht="15" customHeight="1" thickBot="1">
      <c r="A7" s="4500" t="s">
        <v>494</v>
      </c>
      <c r="B7" s="4634" t="s">
        <v>762</v>
      </c>
      <c r="C7" s="4635"/>
      <c r="D7" s="4635"/>
      <c r="E7" s="4636"/>
      <c r="F7" s="3092" t="s">
        <v>25</v>
      </c>
      <c r="G7" s="369"/>
      <c r="H7" s="370"/>
      <c r="I7" s="371"/>
      <c r="J7" s="372"/>
      <c r="K7" s="426" t="s">
        <v>849</v>
      </c>
      <c r="L7" s="371"/>
      <c r="M7" s="373"/>
      <c r="N7" s="370"/>
      <c r="O7" s="371"/>
      <c r="P7" s="373" t="s">
        <v>850</v>
      </c>
      <c r="Q7" s="374"/>
      <c r="R7" s="371"/>
      <c r="S7" s="372"/>
      <c r="T7" s="991" t="s">
        <v>243</v>
      </c>
      <c r="U7" s="4457" t="s">
        <v>313</v>
      </c>
      <c r="V7" s="4519"/>
      <c r="W7" s="4520"/>
      <c r="X7" s="4520"/>
      <c r="Y7" s="4521"/>
      <c r="AA7" s="1300" t="s">
        <v>1507</v>
      </c>
      <c r="AB7" s="1277"/>
      <c r="AC7" s="1277"/>
      <c r="AD7" s="1277"/>
      <c r="AE7" s="1277"/>
      <c r="AF7" s="1277"/>
      <c r="AG7" s="1277"/>
      <c r="AH7" s="1277"/>
      <c r="AI7" s="1277"/>
    </row>
    <row r="8" spans="1:35" ht="13.7" customHeight="1">
      <c r="A8" s="4501"/>
      <c r="B8" s="375" t="s">
        <v>585</v>
      </c>
      <c r="C8" s="376"/>
      <c r="D8" s="377">
        <f>+T12</f>
        <v>10100</v>
      </c>
      <c r="E8" s="378" t="s">
        <v>673</v>
      </c>
      <c r="F8" s="1183" t="s">
        <v>25</v>
      </c>
      <c r="G8" s="1848" t="s">
        <v>543</v>
      </c>
      <c r="H8" s="380" t="s">
        <v>851</v>
      </c>
      <c r="I8" s="381"/>
      <c r="J8" s="382"/>
      <c r="K8" s="380" t="s">
        <v>851</v>
      </c>
      <c r="L8" s="381"/>
      <c r="M8" s="383"/>
      <c r="N8" s="380" t="s">
        <v>851</v>
      </c>
      <c r="O8" s="381"/>
      <c r="P8" s="383"/>
      <c r="Q8" s="384" t="s">
        <v>851</v>
      </c>
      <c r="R8" s="381"/>
      <c r="S8" s="382"/>
      <c r="T8" s="1000" t="s">
        <v>1112</v>
      </c>
      <c r="U8" s="4458"/>
      <c r="V8" s="4439"/>
      <c r="W8" s="4440"/>
      <c r="X8" s="4440"/>
      <c r="Y8" s="4441"/>
      <c r="AA8" s="3453" t="s">
        <v>2380</v>
      </c>
      <c r="AB8" s="3481"/>
      <c r="AC8" s="3481"/>
      <c r="AD8" s="3481"/>
      <c r="AE8" s="3481"/>
      <c r="AF8" s="3481"/>
      <c r="AG8" s="3481"/>
      <c r="AH8" s="3481"/>
      <c r="AI8" s="3482"/>
    </row>
    <row r="9" spans="1:35" ht="13.7" customHeight="1">
      <c r="A9" s="4501"/>
      <c r="B9" s="1210">
        <f>+負荷記録表!C14</f>
        <v>2024</v>
      </c>
      <c r="C9" s="376" t="s">
        <v>505</v>
      </c>
      <c r="D9" s="377">
        <f>SUM(H14:S14)</f>
        <v>4191.5</v>
      </c>
      <c r="E9" s="386" t="s">
        <v>674</v>
      </c>
      <c r="F9" s="1183" t="s">
        <v>25</v>
      </c>
      <c r="G9" s="1848" t="s">
        <v>968</v>
      </c>
      <c r="H9" s="387"/>
      <c r="I9" s="381"/>
      <c r="J9" s="382"/>
      <c r="K9" s="380"/>
      <c r="L9" s="569"/>
      <c r="M9" s="383"/>
      <c r="N9" s="381"/>
      <c r="O9" s="381"/>
      <c r="P9" s="383" t="s">
        <v>854</v>
      </c>
      <c r="Q9" s="384" t="s">
        <v>853</v>
      </c>
      <c r="R9" s="381" t="s">
        <v>852</v>
      </c>
      <c r="S9" s="382"/>
      <c r="T9" s="1000"/>
      <c r="U9" s="4459"/>
      <c r="V9" s="4442"/>
      <c r="W9" s="4443"/>
      <c r="X9" s="4443"/>
      <c r="Y9" s="4444"/>
      <c r="AA9" s="3483"/>
      <c r="AB9" s="3452"/>
      <c r="AC9" s="3452"/>
      <c r="AD9" s="3452"/>
      <c r="AE9" s="3452"/>
      <c r="AF9" s="3452"/>
      <c r="AG9" s="3452"/>
      <c r="AH9" s="3452"/>
      <c r="AI9" s="3484"/>
    </row>
    <row r="10" spans="1:35" ht="13.7" customHeight="1">
      <c r="A10" s="4501"/>
      <c r="B10" s="4506" t="s">
        <v>2513</v>
      </c>
      <c r="C10" s="4507"/>
      <c r="D10" s="2436">
        <f>+負荷記録表!C14</f>
        <v>2024</v>
      </c>
      <c r="E10" s="960">
        <f>+負荷記録表!B17</f>
        <v>0.41499999999999998</v>
      </c>
      <c r="F10" s="1183" t="s">
        <v>25</v>
      </c>
      <c r="G10" s="388"/>
      <c r="H10" s="207"/>
      <c r="I10" s="47"/>
      <c r="J10" s="48"/>
      <c r="K10" s="208"/>
      <c r="L10" s="47"/>
      <c r="M10" s="107"/>
      <c r="N10" s="381"/>
      <c r="O10" s="381"/>
      <c r="P10" s="383" t="s">
        <v>854</v>
      </c>
      <c r="Q10" s="384" t="s">
        <v>853</v>
      </c>
      <c r="R10" s="381" t="s">
        <v>852</v>
      </c>
      <c r="S10" s="382"/>
      <c r="T10" s="1000"/>
      <c r="U10" s="4503" t="s">
        <v>314</v>
      </c>
      <c r="V10" s="4436"/>
      <c r="W10" s="4437"/>
      <c r="X10" s="4437"/>
      <c r="Y10" s="4438"/>
      <c r="AA10" s="3483"/>
      <c r="AB10" s="3452"/>
      <c r="AC10" s="3452"/>
      <c r="AD10" s="3452"/>
      <c r="AE10" s="3452"/>
      <c r="AF10" s="3452"/>
      <c r="AG10" s="3452"/>
      <c r="AH10" s="3452"/>
      <c r="AI10" s="3484"/>
    </row>
    <row r="11" spans="1:35" ht="13.7" customHeight="1">
      <c r="A11" s="4501"/>
      <c r="B11" s="555"/>
      <c r="C11" s="556"/>
      <c r="D11" s="2436">
        <f>+B12</f>
        <v>2025</v>
      </c>
      <c r="E11" s="2437">
        <f>+負荷記録表!B17</f>
        <v>0.41499999999999998</v>
      </c>
      <c r="F11" s="1183"/>
      <c r="G11" s="2918"/>
      <c r="H11" s="2919"/>
      <c r="I11" s="759"/>
      <c r="J11" s="2920"/>
      <c r="K11" s="2919"/>
      <c r="L11" s="759"/>
      <c r="M11" s="760"/>
      <c r="N11" s="2919"/>
      <c r="O11" s="759"/>
      <c r="P11" s="760"/>
      <c r="Q11" s="2919"/>
      <c r="R11" s="759"/>
      <c r="S11" s="2920"/>
      <c r="T11" s="2921"/>
      <c r="U11" s="4504"/>
      <c r="V11" s="4439"/>
      <c r="W11" s="4440"/>
      <c r="X11" s="4440"/>
      <c r="Y11" s="4441"/>
      <c r="AA11" s="3483"/>
      <c r="AB11" s="3452"/>
      <c r="AC11" s="3452"/>
      <c r="AD11" s="3452"/>
      <c r="AE11" s="3452"/>
      <c r="AF11" s="3452"/>
      <c r="AG11" s="3452"/>
      <c r="AH11" s="3452"/>
      <c r="AI11" s="3484"/>
    </row>
    <row r="12" spans="1:35" ht="13.7" customHeight="1">
      <c r="A12" s="4501"/>
      <c r="B12" s="389">
        <f>+B3</f>
        <v>2025</v>
      </c>
      <c r="C12" s="356" t="s">
        <v>675</v>
      </c>
      <c r="D12" s="390"/>
      <c r="E12" s="386"/>
      <c r="F12" s="1183"/>
      <c r="G12" s="2922" t="s">
        <v>586</v>
      </c>
      <c r="H12" s="2923">
        <f>+負荷記録表!E14</f>
        <v>500</v>
      </c>
      <c r="I12" s="2924">
        <f>+負荷記録表!F14</f>
        <v>600</v>
      </c>
      <c r="J12" s="2925">
        <f>+負荷記録表!G14</f>
        <v>700</v>
      </c>
      <c r="K12" s="2923">
        <f>+負荷記録表!H14</f>
        <v>1000</v>
      </c>
      <c r="L12" s="2924">
        <f>+負荷記録表!I14</f>
        <v>1200</v>
      </c>
      <c r="M12" s="2925">
        <f>+負荷記録表!J14</f>
        <v>1000</v>
      </c>
      <c r="N12" s="2923">
        <f>+負荷記録表!K14</f>
        <v>600</v>
      </c>
      <c r="O12" s="2924">
        <f>+負荷記録表!L14</f>
        <v>800</v>
      </c>
      <c r="P12" s="2925">
        <f>+負荷記録表!M14</f>
        <v>1000</v>
      </c>
      <c r="Q12" s="2923">
        <f>+負荷記録表!N14</f>
        <v>1000</v>
      </c>
      <c r="R12" s="2924">
        <f>+負荷記録表!O14</f>
        <v>1000</v>
      </c>
      <c r="S12" s="2926">
        <f>+負荷記録表!P14</f>
        <v>700</v>
      </c>
      <c r="T12" s="2927">
        <f>SUM(H12:S12)</f>
        <v>10100</v>
      </c>
      <c r="U12" s="4504"/>
      <c r="V12" s="4439"/>
      <c r="W12" s="4440"/>
      <c r="X12" s="4440"/>
      <c r="Y12" s="4441"/>
      <c r="AA12" s="3483"/>
      <c r="AB12" s="3452"/>
      <c r="AC12" s="3452"/>
      <c r="AD12" s="3452"/>
      <c r="AE12" s="3452"/>
      <c r="AF12" s="3452"/>
      <c r="AG12" s="3452"/>
      <c r="AH12" s="3452"/>
      <c r="AI12" s="3484"/>
    </row>
    <row r="13" spans="1:35" ht="13.7" customHeight="1">
      <c r="A13" s="4501"/>
      <c r="D13" s="390"/>
      <c r="E13" s="386"/>
      <c r="F13" s="1183"/>
      <c r="G13" s="2928" t="s">
        <v>3160</v>
      </c>
      <c r="H13" s="2929">
        <f>+H12</f>
        <v>500</v>
      </c>
      <c r="I13" s="2930">
        <f>+H13+I12</f>
        <v>1100</v>
      </c>
      <c r="J13" s="2931">
        <f t="shared" ref="J13:S13" si="0">+I13+J12</f>
        <v>1800</v>
      </c>
      <c r="K13" s="2929">
        <f t="shared" si="0"/>
        <v>2800</v>
      </c>
      <c r="L13" s="2930">
        <f t="shared" si="0"/>
        <v>4000</v>
      </c>
      <c r="M13" s="2932">
        <f t="shared" si="0"/>
        <v>5000</v>
      </c>
      <c r="N13" s="2929">
        <f t="shared" si="0"/>
        <v>5600</v>
      </c>
      <c r="O13" s="2930">
        <f t="shared" si="0"/>
        <v>6400</v>
      </c>
      <c r="P13" s="2932">
        <f t="shared" si="0"/>
        <v>7400</v>
      </c>
      <c r="Q13" s="2933">
        <f t="shared" si="0"/>
        <v>8400</v>
      </c>
      <c r="R13" s="2930">
        <f t="shared" si="0"/>
        <v>9400</v>
      </c>
      <c r="S13" s="2931">
        <f t="shared" si="0"/>
        <v>10100</v>
      </c>
      <c r="T13" s="2840"/>
      <c r="U13" s="4504"/>
      <c r="V13" s="4439"/>
      <c r="W13" s="4440"/>
      <c r="X13" s="4440"/>
      <c r="Y13" s="4441"/>
      <c r="AA13" s="3483"/>
      <c r="AB13" s="3452"/>
      <c r="AC13" s="3452"/>
      <c r="AD13" s="3452"/>
      <c r="AE13" s="3452"/>
      <c r="AF13" s="3452"/>
      <c r="AG13" s="3452"/>
      <c r="AH13" s="3452"/>
      <c r="AI13" s="3484"/>
    </row>
    <row r="14" spans="1:35" ht="13.7" customHeight="1">
      <c r="A14" s="4501"/>
      <c r="C14" s="391" t="s">
        <v>248</v>
      </c>
      <c r="D14" s="1906">
        <v>0.98</v>
      </c>
      <c r="E14" s="386"/>
      <c r="F14" s="1183"/>
      <c r="G14" s="393" t="s">
        <v>393</v>
      </c>
      <c r="H14" s="2438">
        <f t="shared" ref="H14:S14" si="1">+H12*$E$10</f>
        <v>207.5</v>
      </c>
      <c r="I14" s="2439">
        <f t="shared" si="1"/>
        <v>249</v>
      </c>
      <c r="J14" s="2440">
        <f t="shared" si="1"/>
        <v>290.5</v>
      </c>
      <c r="K14" s="2438">
        <f t="shared" si="1"/>
        <v>415</v>
      </c>
      <c r="L14" s="2439">
        <f t="shared" si="1"/>
        <v>498</v>
      </c>
      <c r="M14" s="2441">
        <f t="shared" si="1"/>
        <v>415</v>
      </c>
      <c r="N14" s="2438">
        <f t="shared" si="1"/>
        <v>249</v>
      </c>
      <c r="O14" s="2439">
        <f t="shared" si="1"/>
        <v>332</v>
      </c>
      <c r="P14" s="2441">
        <f t="shared" si="1"/>
        <v>415</v>
      </c>
      <c r="Q14" s="2442">
        <f t="shared" si="1"/>
        <v>415</v>
      </c>
      <c r="R14" s="2439">
        <f t="shared" si="1"/>
        <v>415</v>
      </c>
      <c r="S14" s="2440">
        <f t="shared" si="1"/>
        <v>290.5</v>
      </c>
      <c r="T14" s="2443"/>
      <c r="U14" s="4505"/>
      <c r="V14" s="4442"/>
      <c r="W14" s="4443"/>
      <c r="X14" s="4443"/>
      <c r="Y14" s="4444"/>
      <c r="AA14" s="3483"/>
      <c r="AB14" s="3452"/>
      <c r="AC14" s="3452"/>
      <c r="AD14" s="3452"/>
      <c r="AE14" s="3452"/>
      <c r="AF14" s="3452"/>
      <c r="AG14" s="3452"/>
      <c r="AH14" s="3452"/>
      <c r="AI14" s="3484"/>
    </row>
    <row r="15" spans="1:35" ht="13.7" customHeight="1">
      <c r="A15" s="4501"/>
      <c r="C15" s="390" t="s">
        <v>69</v>
      </c>
      <c r="D15" s="394">
        <f>+D14-1</f>
        <v>-2.0000000000000018E-2</v>
      </c>
      <c r="E15" s="386"/>
      <c r="F15" s="1183" t="s">
        <v>827</v>
      </c>
      <c r="G15" s="395" t="s">
        <v>70</v>
      </c>
      <c r="H15" s="2444">
        <f>+H14</f>
        <v>207.5</v>
      </c>
      <c r="I15" s="2445">
        <f t="shared" ref="I15:S15" si="2">+H15+I14</f>
        <v>456.5</v>
      </c>
      <c r="J15" s="2446">
        <f t="shared" si="2"/>
        <v>747</v>
      </c>
      <c r="K15" s="2444">
        <f t="shared" si="2"/>
        <v>1162</v>
      </c>
      <c r="L15" s="2445">
        <f t="shared" si="2"/>
        <v>1660</v>
      </c>
      <c r="M15" s="2447">
        <f t="shared" si="2"/>
        <v>2075</v>
      </c>
      <c r="N15" s="2444">
        <f t="shared" si="2"/>
        <v>2324</v>
      </c>
      <c r="O15" s="2445">
        <f t="shared" si="2"/>
        <v>2656</v>
      </c>
      <c r="P15" s="2447">
        <f t="shared" si="2"/>
        <v>3071</v>
      </c>
      <c r="Q15" s="2448">
        <f t="shared" si="2"/>
        <v>3486</v>
      </c>
      <c r="R15" s="2445">
        <f t="shared" si="2"/>
        <v>3901</v>
      </c>
      <c r="S15" s="2446">
        <f t="shared" si="2"/>
        <v>4191.5</v>
      </c>
      <c r="T15" s="2449"/>
      <c r="U15" s="4487" t="s">
        <v>840</v>
      </c>
      <c r="V15" s="4445"/>
      <c r="W15" s="4446"/>
      <c r="X15" s="4446"/>
      <c r="Y15" s="4447"/>
      <c r="AA15" s="3483"/>
      <c r="AB15" s="3452"/>
      <c r="AC15" s="3452"/>
      <c r="AD15" s="3452"/>
      <c r="AE15" s="3452"/>
      <c r="AF15" s="3452"/>
      <c r="AG15" s="3452"/>
      <c r="AH15" s="3452"/>
      <c r="AI15" s="3484"/>
    </row>
    <row r="16" spans="1:35" ht="13.7" customHeight="1">
      <c r="A16" s="4501"/>
      <c r="C16" s="390" t="s">
        <v>84</v>
      </c>
      <c r="D16" s="396">
        <f>+S19</f>
        <v>4107.6699999999992</v>
      </c>
      <c r="E16" s="386" t="str">
        <f>+E9</f>
        <v>kg-CO2</v>
      </c>
      <c r="F16" s="1183" t="s">
        <v>25</v>
      </c>
      <c r="G16" s="2934" t="s">
        <v>3161</v>
      </c>
      <c r="H16" s="2935">
        <f>+H12*$D$14</f>
        <v>490</v>
      </c>
      <c r="I16" s="2935">
        <f t="shared" ref="I16:S16" si="3">+I12*$D$14</f>
        <v>588</v>
      </c>
      <c r="J16" s="2936">
        <f t="shared" si="3"/>
        <v>686</v>
      </c>
      <c r="K16" s="2937">
        <f t="shared" si="3"/>
        <v>980</v>
      </c>
      <c r="L16" s="2935">
        <f t="shared" si="3"/>
        <v>1176</v>
      </c>
      <c r="M16" s="2938">
        <f t="shared" si="3"/>
        <v>980</v>
      </c>
      <c r="N16" s="2937">
        <f t="shared" si="3"/>
        <v>588</v>
      </c>
      <c r="O16" s="2935">
        <f t="shared" si="3"/>
        <v>784</v>
      </c>
      <c r="P16" s="2938">
        <f t="shared" si="3"/>
        <v>980</v>
      </c>
      <c r="Q16" s="2939">
        <f t="shared" si="3"/>
        <v>980</v>
      </c>
      <c r="R16" s="2935">
        <f t="shared" si="3"/>
        <v>980</v>
      </c>
      <c r="S16" s="2936">
        <f t="shared" si="3"/>
        <v>686</v>
      </c>
      <c r="T16" s="2940">
        <f>SUM(H16:S16)</f>
        <v>9898</v>
      </c>
      <c r="U16" s="4458"/>
      <c r="V16" s="4448"/>
      <c r="W16" s="4449"/>
      <c r="X16" s="4449"/>
      <c r="Y16" s="4450"/>
      <c r="AA16" s="3483"/>
      <c r="AB16" s="3452"/>
      <c r="AC16" s="3452"/>
      <c r="AD16" s="3452"/>
      <c r="AE16" s="3452"/>
      <c r="AF16" s="3452"/>
      <c r="AG16" s="3452"/>
      <c r="AH16" s="3452"/>
      <c r="AI16" s="3484"/>
    </row>
    <row r="17" spans="1:35" ht="13.7" customHeight="1">
      <c r="A17" s="4501"/>
      <c r="D17" s="356">
        <f>+D8*D14</f>
        <v>9898</v>
      </c>
      <c r="E17" s="386" t="str">
        <f>+E8</f>
        <v>kWh</v>
      </c>
      <c r="F17" s="1183" t="s">
        <v>25</v>
      </c>
      <c r="G17" s="2941" t="s">
        <v>3162</v>
      </c>
      <c r="H17" s="2942">
        <f>+H16</f>
        <v>490</v>
      </c>
      <c r="I17" s="2942">
        <f t="shared" ref="I17:S17" si="4">+H17+I16</f>
        <v>1078</v>
      </c>
      <c r="J17" s="2943">
        <f t="shared" si="4"/>
        <v>1764</v>
      </c>
      <c r="K17" s="2944">
        <f t="shared" si="4"/>
        <v>2744</v>
      </c>
      <c r="L17" s="2942">
        <f t="shared" si="4"/>
        <v>3920</v>
      </c>
      <c r="M17" s="2945">
        <f t="shared" si="4"/>
        <v>4900</v>
      </c>
      <c r="N17" s="2944">
        <f t="shared" si="4"/>
        <v>5488</v>
      </c>
      <c r="O17" s="2942">
        <f t="shared" si="4"/>
        <v>6272</v>
      </c>
      <c r="P17" s="2945">
        <f t="shared" si="4"/>
        <v>7252</v>
      </c>
      <c r="Q17" s="2946">
        <f t="shared" si="4"/>
        <v>8232</v>
      </c>
      <c r="R17" s="2942">
        <f t="shared" si="4"/>
        <v>9212</v>
      </c>
      <c r="S17" s="2943">
        <f t="shared" si="4"/>
        <v>9898</v>
      </c>
      <c r="T17" s="2947"/>
      <c r="U17" s="4458"/>
      <c r="V17" s="4448"/>
      <c r="W17" s="4449"/>
      <c r="X17" s="4449"/>
      <c r="Y17" s="4450"/>
      <c r="AA17" s="3483"/>
      <c r="AB17" s="3452"/>
      <c r="AC17" s="3452"/>
      <c r="AD17" s="3452"/>
      <c r="AE17" s="3452"/>
      <c r="AF17" s="3452"/>
      <c r="AG17" s="3452"/>
      <c r="AH17" s="3452"/>
      <c r="AI17" s="3484"/>
    </row>
    <row r="18" spans="1:35" ht="13.7" customHeight="1">
      <c r="A18" s="4501"/>
      <c r="F18" s="1183" t="s">
        <v>826</v>
      </c>
      <c r="G18" s="397" t="s">
        <v>216</v>
      </c>
      <c r="H18" s="2450">
        <f t="shared" ref="H18:S18" si="5">+H14*$D$14</f>
        <v>203.35</v>
      </c>
      <c r="I18" s="2450">
        <f t="shared" si="5"/>
        <v>244.01999999999998</v>
      </c>
      <c r="J18" s="2451">
        <f t="shared" si="5"/>
        <v>284.69</v>
      </c>
      <c r="K18" s="2452">
        <f t="shared" si="5"/>
        <v>406.7</v>
      </c>
      <c r="L18" s="2450">
        <f t="shared" si="5"/>
        <v>488.03999999999996</v>
      </c>
      <c r="M18" s="2453">
        <f t="shared" si="5"/>
        <v>406.7</v>
      </c>
      <c r="N18" s="2452">
        <f t="shared" si="5"/>
        <v>244.01999999999998</v>
      </c>
      <c r="O18" s="2450">
        <f t="shared" si="5"/>
        <v>325.36</v>
      </c>
      <c r="P18" s="2453">
        <f t="shared" si="5"/>
        <v>406.7</v>
      </c>
      <c r="Q18" s="2454">
        <f t="shared" si="5"/>
        <v>406.7</v>
      </c>
      <c r="R18" s="2450">
        <f t="shared" si="5"/>
        <v>406.7</v>
      </c>
      <c r="S18" s="2451">
        <f t="shared" si="5"/>
        <v>284.69</v>
      </c>
      <c r="T18" s="2455"/>
      <c r="U18" s="4458"/>
      <c r="V18" s="4448"/>
      <c r="W18" s="4449"/>
      <c r="X18" s="4449"/>
      <c r="Y18" s="4450"/>
      <c r="AA18" s="3483"/>
      <c r="AB18" s="3452"/>
      <c r="AC18" s="3452"/>
      <c r="AD18" s="3452"/>
      <c r="AE18" s="3452"/>
      <c r="AF18" s="3452"/>
      <c r="AG18" s="3452"/>
      <c r="AH18" s="3452"/>
      <c r="AI18" s="3484"/>
    </row>
    <row r="19" spans="1:35" ht="13.7" customHeight="1">
      <c r="A19" s="4501"/>
      <c r="B19" s="389">
        <f>+B12+1</f>
        <v>2026</v>
      </c>
      <c r="C19" s="356" t="s">
        <v>675</v>
      </c>
      <c r="D19" s="398">
        <f>+D9*E19</f>
        <v>4023.8399999999997</v>
      </c>
      <c r="E19" s="1906">
        <v>0.96</v>
      </c>
      <c r="F19" s="3093" t="s">
        <v>25</v>
      </c>
      <c r="G19" s="395" t="s">
        <v>70</v>
      </c>
      <c r="H19" s="2445">
        <f>+H18</f>
        <v>203.35</v>
      </c>
      <c r="I19" s="2445">
        <f t="shared" ref="I19:S19" si="6">+H19+I18</f>
        <v>447.37</v>
      </c>
      <c r="J19" s="2446">
        <f t="shared" si="6"/>
        <v>732.06</v>
      </c>
      <c r="K19" s="2444">
        <f t="shared" si="6"/>
        <v>1138.76</v>
      </c>
      <c r="L19" s="2445">
        <f t="shared" si="6"/>
        <v>1626.8</v>
      </c>
      <c r="M19" s="2447">
        <f t="shared" si="6"/>
        <v>2033.5</v>
      </c>
      <c r="N19" s="2444">
        <f t="shared" si="6"/>
        <v>2277.52</v>
      </c>
      <c r="O19" s="2445">
        <f t="shared" si="6"/>
        <v>2602.88</v>
      </c>
      <c r="P19" s="2447">
        <f t="shared" si="6"/>
        <v>3009.58</v>
      </c>
      <c r="Q19" s="2448">
        <f t="shared" si="6"/>
        <v>3416.2799999999997</v>
      </c>
      <c r="R19" s="2445">
        <f t="shared" si="6"/>
        <v>3822.9799999999996</v>
      </c>
      <c r="S19" s="2446">
        <f t="shared" si="6"/>
        <v>4107.6699999999992</v>
      </c>
      <c r="T19" s="2449"/>
      <c r="U19" s="4459"/>
      <c r="V19" s="4451"/>
      <c r="W19" s="4452"/>
      <c r="X19" s="4452"/>
      <c r="Y19" s="4453"/>
      <c r="AA19" s="3483"/>
      <c r="AB19" s="3452"/>
      <c r="AC19" s="3452"/>
      <c r="AD19" s="3452"/>
      <c r="AE19" s="3452"/>
      <c r="AF19" s="3452"/>
      <c r="AG19" s="3452"/>
      <c r="AH19" s="3452"/>
      <c r="AI19" s="3484"/>
    </row>
    <row r="20" spans="1:35" ht="13.7" customHeight="1">
      <c r="A20" s="4501"/>
      <c r="B20" s="389">
        <f>+B19+1</f>
        <v>2027</v>
      </c>
      <c r="C20" s="356" t="s">
        <v>675</v>
      </c>
      <c r="D20" s="398">
        <f>+D9*E20</f>
        <v>3981.9249999999997</v>
      </c>
      <c r="E20" s="1906">
        <v>0.95</v>
      </c>
      <c r="F20" s="2969" t="s">
        <v>25</v>
      </c>
      <c r="G20" s="2948" t="s">
        <v>217</v>
      </c>
      <c r="H20" s="2949">
        <f>IF(負荷記録表!E16="","",負荷記録表!E16)</f>
        <v>550</v>
      </c>
      <c r="I20" s="2949">
        <f>IF(負荷記録表!F16="","",負荷記録表!F16)</f>
        <v>610</v>
      </c>
      <c r="J20" s="2950">
        <f>IF(負荷記録表!G16="","",負荷記録表!G16)</f>
        <v>700</v>
      </c>
      <c r="K20" s="2951">
        <f>IF(負荷記録表!H16="","",負荷記録表!H16)</f>
        <v>1000</v>
      </c>
      <c r="L20" s="2949">
        <f>IF(負荷記録表!I16="","",負荷記録表!I16)</f>
        <v>1150</v>
      </c>
      <c r="M20" s="2952">
        <f>IF(負荷記録表!J16="","",負荷記録表!J16)</f>
        <v>950</v>
      </c>
      <c r="N20" s="2951">
        <f>IF(負荷記録表!K16="","",負荷記録表!K16)</f>
        <v>590</v>
      </c>
      <c r="O20" s="2949">
        <f>IF(負荷記録表!L16="","",負荷記録表!L16)</f>
        <v>780</v>
      </c>
      <c r="P20" s="2952">
        <f>IF(負荷記録表!M16="","",負荷記録表!M16)</f>
        <v>950</v>
      </c>
      <c r="Q20" s="2953">
        <f>IF(負荷記録表!N16="","",負荷記録表!N16)</f>
        <v>900</v>
      </c>
      <c r="R20" s="2949">
        <f>IF(負荷記録表!O16="","",負荷記録表!O16)</f>
        <v>900</v>
      </c>
      <c r="S20" s="2950">
        <f>IF(負荷記録表!P16="","",負荷記録表!P16)</f>
        <v>650</v>
      </c>
      <c r="T20" s="2927">
        <f>SUM(H20:S20)</f>
        <v>9730</v>
      </c>
      <c r="U20" s="4508" t="s">
        <v>3137</v>
      </c>
      <c r="V20" s="4436" t="s">
        <v>1629</v>
      </c>
      <c r="W20" s="4437"/>
      <c r="X20" s="4437"/>
      <c r="Y20" s="4438"/>
      <c r="AA20" s="3483"/>
      <c r="AB20" s="3452"/>
      <c r="AC20" s="3452"/>
      <c r="AD20" s="3452"/>
      <c r="AE20" s="3452"/>
      <c r="AF20" s="3452"/>
      <c r="AG20" s="3452"/>
      <c r="AH20" s="3452"/>
      <c r="AI20" s="3484"/>
    </row>
    <row r="21" spans="1:35" ht="13.7" customHeight="1">
      <c r="A21" s="4501"/>
      <c r="B21" s="389"/>
      <c r="F21" s="2970"/>
      <c r="G21" s="2928" t="s">
        <v>3160</v>
      </c>
      <c r="H21" s="2929">
        <f>+H20</f>
        <v>550</v>
      </c>
      <c r="I21" s="2930">
        <f>+H21+I20</f>
        <v>1160</v>
      </c>
      <c r="J21" s="2931">
        <f t="shared" ref="J21" si="7">+I21+J20</f>
        <v>1860</v>
      </c>
      <c r="K21" s="2929">
        <f t="shared" ref="K21" si="8">+J21+K20</f>
        <v>2860</v>
      </c>
      <c r="L21" s="2930">
        <f t="shared" ref="L21" si="9">+K21+L20</f>
        <v>4010</v>
      </c>
      <c r="M21" s="2932">
        <f t="shared" ref="M21" si="10">+L21+M20</f>
        <v>4960</v>
      </c>
      <c r="N21" s="2929">
        <f t="shared" ref="N21" si="11">+M21+N20</f>
        <v>5550</v>
      </c>
      <c r="O21" s="2930">
        <f t="shared" ref="O21" si="12">+N21+O20</f>
        <v>6330</v>
      </c>
      <c r="P21" s="2932">
        <f t="shared" ref="P21" si="13">+O21+P20</f>
        <v>7280</v>
      </c>
      <c r="Q21" s="2933">
        <f t="shared" ref="Q21" si="14">+P21+Q20</f>
        <v>8180</v>
      </c>
      <c r="R21" s="2930">
        <f t="shared" ref="R21" si="15">+Q21+R20</f>
        <v>9080</v>
      </c>
      <c r="S21" s="2931">
        <f t="shared" ref="S21" si="16">+R21+S20</f>
        <v>9730</v>
      </c>
      <c r="T21" s="2840"/>
      <c r="U21" s="4430"/>
      <c r="V21" s="4439"/>
      <c r="W21" s="4440"/>
      <c r="X21" s="4440"/>
      <c r="Y21" s="4441"/>
      <c r="AA21" s="3483"/>
      <c r="AB21" s="3452"/>
      <c r="AC21" s="3452"/>
      <c r="AD21" s="3452"/>
      <c r="AE21" s="3452"/>
      <c r="AF21" s="3452"/>
      <c r="AG21" s="3452"/>
      <c r="AH21" s="3452"/>
      <c r="AI21" s="3484"/>
    </row>
    <row r="22" spans="1:35" ht="13.7" customHeight="1">
      <c r="A22" s="4501"/>
      <c r="F22" s="2971"/>
      <c r="G22" s="399" t="s">
        <v>587</v>
      </c>
      <c r="H22" s="2456">
        <f>IF(H20="","",H20*$E$11)</f>
        <v>228.25</v>
      </c>
      <c r="I22" s="2457">
        <f t="shared" ref="I22:S22" si="17">IF(I20="","",I20*$E$11)</f>
        <v>253.14999999999998</v>
      </c>
      <c r="J22" s="2458">
        <f t="shared" si="17"/>
        <v>290.5</v>
      </c>
      <c r="K22" s="2456">
        <f t="shared" si="17"/>
        <v>415</v>
      </c>
      <c r="L22" s="2457">
        <f t="shared" si="17"/>
        <v>477.25</v>
      </c>
      <c r="M22" s="2459">
        <f t="shared" si="17"/>
        <v>394.25</v>
      </c>
      <c r="N22" s="2456">
        <f t="shared" si="17"/>
        <v>244.85</v>
      </c>
      <c r="O22" s="2457">
        <f t="shared" si="17"/>
        <v>323.7</v>
      </c>
      <c r="P22" s="2459">
        <f t="shared" si="17"/>
        <v>394.25</v>
      </c>
      <c r="Q22" s="2460">
        <f t="shared" si="17"/>
        <v>373.5</v>
      </c>
      <c r="R22" s="2457">
        <f t="shared" si="17"/>
        <v>373.5</v>
      </c>
      <c r="S22" s="2458">
        <f t="shared" si="17"/>
        <v>269.75</v>
      </c>
      <c r="T22" s="2461"/>
      <c r="U22" s="4430"/>
      <c r="V22" s="4439"/>
      <c r="W22" s="4440"/>
      <c r="X22" s="4440"/>
      <c r="Y22" s="4441"/>
      <c r="AA22" s="3483"/>
      <c r="AB22" s="3452"/>
      <c r="AC22" s="3452"/>
      <c r="AD22" s="3452"/>
      <c r="AE22" s="3452"/>
      <c r="AF22" s="3452"/>
      <c r="AG22" s="3452"/>
      <c r="AH22" s="3452"/>
      <c r="AI22" s="3484"/>
    </row>
    <row r="23" spans="1:35" ht="13.7" customHeight="1" thickBot="1">
      <c r="A23" s="4501"/>
      <c r="B23" s="2972" t="s">
        <v>3165</v>
      </c>
      <c r="C23" s="961"/>
      <c r="D23" s="2973"/>
      <c r="E23" s="961"/>
      <c r="F23" s="2969"/>
      <c r="G23" s="400" t="s">
        <v>334</v>
      </c>
      <c r="H23" s="2462">
        <f>IF(H22="","",H22)</f>
        <v>228.25</v>
      </c>
      <c r="I23" s="2462">
        <f t="shared" ref="I23:S23" si="18">IF(I22="","",(H23+I22))</f>
        <v>481.4</v>
      </c>
      <c r="J23" s="2463">
        <f t="shared" si="18"/>
        <v>771.9</v>
      </c>
      <c r="K23" s="2464">
        <f t="shared" si="18"/>
        <v>1186.9000000000001</v>
      </c>
      <c r="L23" s="2462">
        <f t="shared" si="18"/>
        <v>1664.15</v>
      </c>
      <c r="M23" s="2465">
        <f t="shared" si="18"/>
        <v>2058.4</v>
      </c>
      <c r="N23" s="2464">
        <f t="shared" si="18"/>
        <v>2303.25</v>
      </c>
      <c r="O23" s="2462">
        <f t="shared" si="18"/>
        <v>2626.95</v>
      </c>
      <c r="P23" s="2465">
        <f t="shared" si="18"/>
        <v>3021.2</v>
      </c>
      <c r="Q23" s="2466">
        <f t="shared" si="18"/>
        <v>3394.7</v>
      </c>
      <c r="R23" s="2462">
        <f t="shared" si="18"/>
        <v>3768.2</v>
      </c>
      <c r="S23" s="2463">
        <f t="shared" si="18"/>
        <v>4037.95</v>
      </c>
      <c r="T23" s="2467">
        <f>+S23/S15</f>
        <v>0.96336633663366333</v>
      </c>
      <c r="U23" s="4430"/>
      <c r="V23" s="4439"/>
      <c r="W23" s="4440"/>
      <c r="X23" s="4440"/>
      <c r="Y23" s="4441"/>
      <c r="AA23" s="3483"/>
      <c r="AB23" s="3452"/>
      <c r="AC23" s="3452"/>
      <c r="AD23" s="3452"/>
      <c r="AE23" s="3452"/>
      <c r="AF23" s="3452"/>
      <c r="AG23" s="3452"/>
      <c r="AH23" s="3452"/>
      <c r="AI23" s="3484"/>
    </row>
    <row r="24" spans="1:35" ht="13.7" customHeight="1">
      <c r="A24" s="4501"/>
      <c r="B24" s="2974">
        <v>2013</v>
      </c>
      <c r="C24" s="1185" t="s">
        <v>3166</v>
      </c>
      <c r="D24" s="2975">
        <v>1000</v>
      </c>
      <c r="E24" s="962" t="s">
        <v>674</v>
      </c>
      <c r="F24" s="2970"/>
      <c r="G24" s="2954" t="s">
        <v>3163</v>
      </c>
      <c r="H24" s="2955" t="str">
        <f>IF(H20="","",IF(H20&lt;=H16,"○","×"))</f>
        <v>×</v>
      </c>
      <c r="I24" s="2955" t="str">
        <f t="shared" ref="I24:S24" si="19">IF(I20="","",IF(I20&lt;=I16,"○","×"))</f>
        <v>×</v>
      </c>
      <c r="J24" s="2956" t="str">
        <f t="shared" si="19"/>
        <v>×</v>
      </c>
      <c r="K24" s="2957" t="str">
        <f t="shared" si="19"/>
        <v>×</v>
      </c>
      <c r="L24" s="2955" t="str">
        <f t="shared" si="19"/>
        <v>○</v>
      </c>
      <c r="M24" s="2958" t="str">
        <f t="shared" si="19"/>
        <v>○</v>
      </c>
      <c r="N24" s="2957" t="str">
        <f t="shared" si="19"/>
        <v>×</v>
      </c>
      <c r="O24" s="2955" t="str">
        <f t="shared" si="19"/>
        <v>○</v>
      </c>
      <c r="P24" s="2958" t="str">
        <f t="shared" si="19"/>
        <v>○</v>
      </c>
      <c r="Q24" s="2959" t="str">
        <f t="shared" si="19"/>
        <v>○</v>
      </c>
      <c r="R24" s="2955" t="str">
        <f t="shared" si="19"/>
        <v>○</v>
      </c>
      <c r="S24" s="2960" t="str">
        <f t="shared" si="19"/>
        <v>○</v>
      </c>
      <c r="T24" s="2961"/>
      <c r="U24" s="4430"/>
      <c r="V24" s="4439"/>
      <c r="W24" s="4440"/>
      <c r="X24" s="4440"/>
      <c r="Y24" s="4441"/>
      <c r="AA24" s="3483"/>
      <c r="AB24" s="3452"/>
      <c r="AC24" s="3452"/>
      <c r="AD24" s="3452"/>
      <c r="AE24" s="3452"/>
      <c r="AF24" s="3452"/>
      <c r="AG24" s="3452"/>
      <c r="AH24" s="3452"/>
      <c r="AI24" s="3484"/>
    </row>
    <row r="25" spans="1:35" ht="13.7" customHeight="1" thickBot="1">
      <c r="A25" s="4501"/>
      <c r="B25" s="961">
        <v>2030</v>
      </c>
      <c r="C25" s="961" t="s">
        <v>506</v>
      </c>
      <c r="D25" s="961">
        <f>+D24*E25</f>
        <v>500</v>
      </c>
      <c r="E25" s="2976">
        <v>0.5</v>
      </c>
      <c r="F25" s="2971"/>
      <c r="G25" s="2962" t="s">
        <v>3164</v>
      </c>
      <c r="H25" s="2963" t="str">
        <f>IF(H20="","",IF(H21&lt;=H17,"○","×"))</f>
        <v>×</v>
      </c>
      <c r="I25" s="2963" t="str">
        <f t="shared" ref="I25:S25" si="20">IF(I20="","",IF(I21&lt;=I17,"○","×"))</f>
        <v>×</v>
      </c>
      <c r="J25" s="2964" t="str">
        <f t="shared" si="20"/>
        <v>×</v>
      </c>
      <c r="K25" s="2965" t="str">
        <f t="shared" si="20"/>
        <v>×</v>
      </c>
      <c r="L25" s="2963" t="str">
        <f t="shared" si="20"/>
        <v>×</v>
      </c>
      <c r="M25" s="2966" t="str">
        <f t="shared" si="20"/>
        <v>×</v>
      </c>
      <c r="N25" s="2965" t="str">
        <f t="shared" si="20"/>
        <v>×</v>
      </c>
      <c r="O25" s="2963" t="str">
        <f t="shared" si="20"/>
        <v>×</v>
      </c>
      <c r="P25" s="2966" t="str">
        <f t="shared" si="20"/>
        <v>×</v>
      </c>
      <c r="Q25" s="2967" t="str">
        <f t="shared" si="20"/>
        <v>○</v>
      </c>
      <c r="R25" s="2963" t="str">
        <f t="shared" si="20"/>
        <v>○</v>
      </c>
      <c r="S25" s="2968" t="str">
        <f t="shared" si="20"/>
        <v>○</v>
      </c>
      <c r="T25" s="2961" t="str">
        <f>IF(T20="","",IF(T20&lt;=T16,"○","×"))</f>
        <v>○</v>
      </c>
      <c r="U25" s="4430"/>
      <c r="V25" s="4439"/>
      <c r="W25" s="4440"/>
      <c r="X25" s="4440"/>
      <c r="Y25" s="4441"/>
      <c r="AA25" s="3483"/>
      <c r="AB25" s="3452"/>
      <c r="AC25" s="3452"/>
      <c r="AD25" s="3452"/>
      <c r="AE25" s="3452"/>
      <c r="AF25" s="3452"/>
      <c r="AG25" s="3452"/>
      <c r="AH25" s="3452"/>
      <c r="AI25" s="3484"/>
    </row>
    <row r="26" spans="1:35" ht="13.7" customHeight="1">
      <c r="A26" s="4501"/>
      <c r="B26" s="961">
        <v>2050</v>
      </c>
      <c r="C26" s="961" t="s">
        <v>506</v>
      </c>
      <c r="D26" s="961">
        <f>+D24*E26</f>
        <v>0</v>
      </c>
      <c r="E26" s="2976">
        <v>0</v>
      </c>
      <c r="F26" s="2969"/>
      <c r="G26" s="598" t="s">
        <v>966</v>
      </c>
      <c r="H26" s="599" t="str">
        <f>IF(H20="","",IF(H22&lt;=H18,"○","×"))</f>
        <v>×</v>
      </c>
      <c r="I26" s="600" t="str">
        <f t="shared" ref="I26:S26" si="21">IF(I20="","",IF(I22&lt;=I18,"○","×"))</f>
        <v>×</v>
      </c>
      <c r="J26" s="601" t="str">
        <f t="shared" si="21"/>
        <v>×</v>
      </c>
      <c r="K26" s="602" t="str">
        <f t="shared" si="21"/>
        <v>×</v>
      </c>
      <c r="L26" s="600" t="str">
        <f t="shared" si="21"/>
        <v>○</v>
      </c>
      <c r="M26" s="603" t="str">
        <f t="shared" si="21"/>
        <v>○</v>
      </c>
      <c r="N26" s="602" t="str">
        <f t="shared" si="21"/>
        <v>×</v>
      </c>
      <c r="O26" s="600" t="str">
        <f t="shared" si="21"/>
        <v>○</v>
      </c>
      <c r="P26" s="603" t="str">
        <f t="shared" si="21"/>
        <v>○</v>
      </c>
      <c r="Q26" s="604" t="str">
        <f t="shared" si="21"/>
        <v>○</v>
      </c>
      <c r="R26" s="600" t="str">
        <f t="shared" si="21"/>
        <v>○</v>
      </c>
      <c r="S26" s="605" t="str">
        <f t="shared" si="21"/>
        <v>○</v>
      </c>
      <c r="T26" s="606"/>
      <c r="U26" s="4430"/>
      <c r="V26" s="4439"/>
      <c r="W26" s="4440"/>
      <c r="X26" s="4440"/>
      <c r="Y26" s="4441"/>
      <c r="AA26" s="3483"/>
      <c r="AB26" s="3452"/>
      <c r="AC26" s="3452"/>
      <c r="AD26" s="3452"/>
      <c r="AE26" s="3452"/>
      <c r="AF26" s="3452"/>
      <c r="AG26" s="3452"/>
      <c r="AH26" s="3452"/>
      <c r="AI26" s="3484"/>
    </row>
    <row r="27" spans="1:35" ht="13.7" customHeight="1" thickBot="1">
      <c r="A27" s="4501"/>
      <c r="B27" s="961"/>
      <c r="C27" s="961"/>
      <c r="D27" s="961"/>
      <c r="E27" s="961"/>
      <c r="F27" s="3094"/>
      <c r="G27" s="607" t="s">
        <v>967</v>
      </c>
      <c r="H27" s="608" t="str">
        <f>IF(H20="","",IF(H23&lt;=H19,"○","×"))</f>
        <v>×</v>
      </c>
      <c r="I27" s="608" t="str">
        <f t="shared" ref="I27:S27" si="22">IF(I20="","",IF(I23&lt;=I19,"○","×"))</f>
        <v>×</v>
      </c>
      <c r="J27" s="609" t="str">
        <f t="shared" si="22"/>
        <v>×</v>
      </c>
      <c r="K27" s="610" t="str">
        <f t="shared" si="22"/>
        <v>×</v>
      </c>
      <c r="L27" s="608" t="str">
        <f t="shared" si="22"/>
        <v>×</v>
      </c>
      <c r="M27" s="611" t="str">
        <f t="shared" si="22"/>
        <v>×</v>
      </c>
      <c r="N27" s="610" t="str">
        <f t="shared" si="22"/>
        <v>×</v>
      </c>
      <c r="O27" s="608" t="str">
        <f t="shared" si="22"/>
        <v>×</v>
      </c>
      <c r="P27" s="611" t="str">
        <f t="shared" si="22"/>
        <v>×</v>
      </c>
      <c r="Q27" s="612" t="str">
        <f t="shared" si="22"/>
        <v>○</v>
      </c>
      <c r="R27" s="608" t="str">
        <f t="shared" si="22"/>
        <v>○</v>
      </c>
      <c r="S27" s="613" t="str">
        <f t="shared" si="22"/>
        <v>○</v>
      </c>
      <c r="T27" s="614" t="str">
        <f>IF(S20="","",IF(S23&lt;=S19,"○","×"))</f>
        <v>○</v>
      </c>
      <c r="U27" s="4430"/>
      <c r="V27" s="4439"/>
      <c r="W27" s="4440"/>
      <c r="X27" s="4440"/>
      <c r="Y27" s="4441"/>
      <c r="AA27" s="3483"/>
      <c r="AB27" s="3452"/>
      <c r="AC27" s="3452"/>
      <c r="AD27" s="3452"/>
      <c r="AE27" s="3452"/>
      <c r="AF27" s="3452"/>
      <c r="AG27" s="3452"/>
      <c r="AH27" s="3452"/>
      <c r="AI27" s="3484"/>
    </row>
    <row r="28" spans="1:35" ht="13.7" customHeight="1">
      <c r="A28" s="4501"/>
      <c r="B28" s="961"/>
      <c r="C28" s="961"/>
      <c r="D28" s="961"/>
      <c r="E28" s="961"/>
      <c r="F28" s="963"/>
      <c r="G28" s="2869" t="s">
        <v>1240</v>
      </c>
      <c r="H28" s="2901">
        <f>+H12/負荷記録表!E5</f>
        <v>0.5</v>
      </c>
      <c r="I28" s="2902">
        <f>+I12/負荷記録表!F5</f>
        <v>0.6</v>
      </c>
      <c r="J28" s="2903">
        <f>+J12/負荷記録表!G5</f>
        <v>0.7</v>
      </c>
      <c r="K28" s="2901">
        <f>+K12/負荷記録表!H5</f>
        <v>1</v>
      </c>
      <c r="L28" s="2902">
        <f>+L12/負荷記録表!I5</f>
        <v>1.2</v>
      </c>
      <c r="M28" s="2903">
        <f>+M12/負荷記録表!J5</f>
        <v>1</v>
      </c>
      <c r="N28" s="2901">
        <f>+N12/負荷記録表!K5</f>
        <v>0.6</v>
      </c>
      <c r="O28" s="2902">
        <f>+O12/負荷記録表!L5</f>
        <v>0.8</v>
      </c>
      <c r="P28" s="2903">
        <f>+P12/負荷記録表!M5</f>
        <v>1</v>
      </c>
      <c r="Q28" s="2901">
        <f>+Q12/負荷記録表!N5</f>
        <v>1</v>
      </c>
      <c r="R28" s="2902">
        <f>+R12/負荷記録表!O5</f>
        <v>1</v>
      </c>
      <c r="S28" s="2904">
        <f>+S12/負荷記録表!P5</f>
        <v>0.7</v>
      </c>
      <c r="T28" s="2870"/>
      <c r="U28" s="4430"/>
      <c r="V28" s="4439"/>
      <c r="W28" s="4440"/>
      <c r="X28" s="4440"/>
      <c r="Y28" s="4441"/>
      <c r="AA28" s="3483"/>
      <c r="AB28" s="3452"/>
      <c r="AC28" s="3452"/>
      <c r="AD28" s="3452"/>
      <c r="AE28" s="3452"/>
      <c r="AF28" s="3452"/>
      <c r="AG28" s="3452"/>
      <c r="AH28" s="3452"/>
      <c r="AI28" s="3484"/>
    </row>
    <row r="29" spans="1:35" ht="13.7" customHeight="1">
      <c r="A29" s="4501"/>
      <c r="B29" s="961"/>
      <c r="C29" s="961"/>
      <c r="D29" s="961"/>
      <c r="E29" s="961"/>
      <c r="F29" s="963"/>
      <c r="G29" s="2871" t="s">
        <v>1167</v>
      </c>
      <c r="H29" s="2905">
        <f>+H13/負荷記録表!E6</f>
        <v>0.5</v>
      </c>
      <c r="I29" s="2905">
        <f>+I13/負荷記録表!F6</f>
        <v>0.55000000000000004</v>
      </c>
      <c r="J29" s="2906">
        <f>+J13/負荷記録表!G6</f>
        <v>0.6</v>
      </c>
      <c r="K29" s="2907">
        <f>+K13/負荷記録表!H6</f>
        <v>0.7</v>
      </c>
      <c r="L29" s="2905">
        <f>+L13/負荷記録表!I6</f>
        <v>0.8</v>
      </c>
      <c r="M29" s="2908">
        <f>+M13/負荷記録表!J6</f>
        <v>0.83333333333333337</v>
      </c>
      <c r="N29" s="2907">
        <f>+N13/負荷記録表!K6</f>
        <v>0.8</v>
      </c>
      <c r="O29" s="2905">
        <f>+O13/負荷記録表!L6</f>
        <v>0.8</v>
      </c>
      <c r="P29" s="2908">
        <f>+P13/負荷記録表!M6</f>
        <v>0.82222222222222219</v>
      </c>
      <c r="Q29" s="2909">
        <f>+Q13/負荷記録表!N6</f>
        <v>0.84</v>
      </c>
      <c r="R29" s="2905">
        <f>+R13/負荷記録表!O6</f>
        <v>0.8545454545454545</v>
      </c>
      <c r="S29" s="2906">
        <f>+S13/負荷記録表!P6</f>
        <v>0.84166666666666667</v>
      </c>
      <c r="T29" s="2872">
        <f>+S29</f>
        <v>0.84166666666666667</v>
      </c>
      <c r="U29" s="4430"/>
      <c r="V29" s="4439"/>
      <c r="W29" s="4440"/>
      <c r="X29" s="4440"/>
      <c r="Y29" s="4441"/>
      <c r="AA29" s="3483"/>
      <c r="AB29" s="3452"/>
      <c r="AC29" s="3452"/>
      <c r="AD29" s="3452"/>
      <c r="AE29" s="3452"/>
      <c r="AF29" s="3452"/>
      <c r="AG29" s="3452"/>
      <c r="AH29" s="3452"/>
      <c r="AI29" s="3484"/>
    </row>
    <row r="30" spans="1:35" ht="13.7" customHeight="1">
      <c r="A30" s="4501"/>
      <c r="B30" s="961"/>
      <c r="C30" s="961"/>
      <c r="D30" s="961"/>
      <c r="E30" s="962"/>
      <c r="F30" s="963" t="str">
        <f>+負荷記録表!B5&amp;"原単位評価"</f>
        <v>売上高原単位評価</v>
      </c>
      <c r="G30" s="2873" t="s">
        <v>1241</v>
      </c>
      <c r="H30" s="2910">
        <f>+H28*$D$14</f>
        <v>0.49</v>
      </c>
      <c r="I30" s="2911">
        <f t="shared" ref="I30:S30" si="23">+I28*$D$14</f>
        <v>0.58799999999999997</v>
      </c>
      <c r="J30" s="2912">
        <f t="shared" si="23"/>
        <v>0.68599999999999994</v>
      </c>
      <c r="K30" s="2910">
        <f t="shared" si="23"/>
        <v>0.98</v>
      </c>
      <c r="L30" s="2911">
        <f t="shared" si="23"/>
        <v>1.1759999999999999</v>
      </c>
      <c r="M30" s="2912">
        <f t="shared" si="23"/>
        <v>0.98</v>
      </c>
      <c r="N30" s="2910">
        <f t="shared" si="23"/>
        <v>0.58799999999999997</v>
      </c>
      <c r="O30" s="2911">
        <f t="shared" si="23"/>
        <v>0.78400000000000003</v>
      </c>
      <c r="P30" s="2912">
        <f t="shared" si="23"/>
        <v>0.98</v>
      </c>
      <c r="Q30" s="2910">
        <f t="shared" si="23"/>
        <v>0.98</v>
      </c>
      <c r="R30" s="2911">
        <f t="shared" si="23"/>
        <v>0.98</v>
      </c>
      <c r="S30" s="2913">
        <f t="shared" si="23"/>
        <v>0.68599999999999994</v>
      </c>
      <c r="T30" s="2874"/>
      <c r="U30" s="4430"/>
      <c r="V30" s="4439"/>
      <c r="W30" s="4440"/>
      <c r="X30" s="4440"/>
      <c r="Y30" s="4441"/>
      <c r="AA30" s="3483"/>
      <c r="AB30" s="3452"/>
      <c r="AC30" s="3452"/>
      <c r="AD30" s="3452"/>
      <c r="AE30" s="3452"/>
      <c r="AF30" s="3452"/>
      <c r="AG30" s="3452"/>
      <c r="AH30" s="3452"/>
      <c r="AI30" s="3484"/>
    </row>
    <row r="31" spans="1:35" ht="13.7" customHeight="1">
      <c r="A31" s="4501"/>
      <c r="B31" s="961"/>
      <c r="C31" s="961"/>
      <c r="D31" s="961"/>
      <c r="E31" s="962"/>
      <c r="F31" s="1441" t="str">
        <f>+負荷記録表!S14</f>
        <v>kWh/千円</v>
      </c>
      <c r="G31" s="2871" t="s">
        <v>1167</v>
      </c>
      <c r="H31" s="2905">
        <f>+H30*$D$14</f>
        <v>0.48019999999999996</v>
      </c>
      <c r="I31" s="2905">
        <f t="shared" ref="I31" si="24">+H31+I30</f>
        <v>1.0682</v>
      </c>
      <c r="J31" s="2906">
        <f t="shared" ref="J31" si="25">+I31+J30</f>
        <v>1.7542</v>
      </c>
      <c r="K31" s="2907">
        <f t="shared" ref="K31" si="26">+J31+K30</f>
        <v>2.7342</v>
      </c>
      <c r="L31" s="2905">
        <f t="shared" ref="L31" si="27">+K31+L30</f>
        <v>3.9101999999999997</v>
      </c>
      <c r="M31" s="2908">
        <f t="shared" ref="M31" si="28">+L31+M30</f>
        <v>4.8902000000000001</v>
      </c>
      <c r="N31" s="2907">
        <f t="shared" ref="N31" si="29">+M31+N30</f>
        <v>5.4782000000000002</v>
      </c>
      <c r="O31" s="2905">
        <f t="shared" ref="O31" si="30">+N31+O30</f>
        <v>6.2622</v>
      </c>
      <c r="P31" s="2908">
        <f t="shared" ref="P31" si="31">+O31+P30</f>
        <v>7.2422000000000004</v>
      </c>
      <c r="Q31" s="2909">
        <f t="shared" ref="Q31" si="32">+P31+Q30</f>
        <v>8.2222000000000008</v>
      </c>
      <c r="R31" s="2905">
        <f t="shared" ref="R31" si="33">+Q31+R30</f>
        <v>9.2022000000000013</v>
      </c>
      <c r="S31" s="2906">
        <f t="shared" ref="S31" si="34">+R31+S30</f>
        <v>9.8882000000000012</v>
      </c>
      <c r="T31" s="2875">
        <f>+S31</f>
        <v>9.8882000000000012</v>
      </c>
      <c r="U31" s="4430"/>
      <c r="V31" s="4439"/>
      <c r="W31" s="4440"/>
      <c r="X31" s="4440"/>
      <c r="Y31" s="4441"/>
      <c r="AA31" s="3483"/>
      <c r="AB31" s="3452"/>
      <c r="AC31" s="3452"/>
      <c r="AD31" s="3452"/>
      <c r="AE31" s="3452"/>
      <c r="AF31" s="3452"/>
      <c r="AG31" s="3452"/>
      <c r="AH31" s="3452"/>
      <c r="AI31" s="3484"/>
    </row>
    <row r="32" spans="1:35" ht="13.7" customHeight="1">
      <c r="A32" s="4501"/>
      <c r="B32" s="961"/>
      <c r="C32" s="961"/>
      <c r="D32" s="961"/>
      <c r="E32" s="962"/>
      <c r="F32" s="963"/>
      <c r="G32" s="2873" t="s">
        <v>1242</v>
      </c>
      <c r="H32" s="2910">
        <f>+H20/負荷記録表!E7</f>
        <v>0.5</v>
      </c>
      <c r="I32" s="2911">
        <f>+I20/負荷記録表!F7</f>
        <v>0.55454545454545456</v>
      </c>
      <c r="J32" s="2912">
        <f>+J20/負荷記録表!G7</f>
        <v>0.63636363636363635</v>
      </c>
      <c r="K32" s="2910">
        <f>+K20/負荷記録表!H7</f>
        <v>0.90909090909090906</v>
      </c>
      <c r="L32" s="2911">
        <f>+L20/負荷記録表!I7</f>
        <v>1.0454545454545454</v>
      </c>
      <c r="M32" s="2912">
        <f>+M20/負荷記録表!J7</f>
        <v>0.86363636363636365</v>
      </c>
      <c r="N32" s="2914">
        <f>+N20/負荷記録表!K7</f>
        <v>0.53636363636363638</v>
      </c>
      <c r="O32" s="2915">
        <f>+O20/負荷記録表!L7</f>
        <v>0.70909090909090911</v>
      </c>
      <c r="P32" s="2916">
        <f>+P20/負荷記録表!M7</f>
        <v>0.86363636363636365</v>
      </c>
      <c r="Q32" s="2914">
        <f>+Q20/負荷記録表!N7</f>
        <v>0.81818181818181823</v>
      </c>
      <c r="R32" s="2915">
        <f>+R20/負荷記録表!O7</f>
        <v>0.81818181818181823</v>
      </c>
      <c r="S32" s="2917">
        <f>+S20/負荷記録表!P7</f>
        <v>0.59090909090909094</v>
      </c>
      <c r="T32" s="2876"/>
      <c r="U32" s="4430"/>
      <c r="V32" s="4439"/>
      <c r="W32" s="4440"/>
      <c r="X32" s="4440"/>
      <c r="Y32" s="4441"/>
      <c r="AA32" s="3483"/>
      <c r="AB32" s="3452"/>
      <c r="AC32" s="3452"/>
      <c r="AD32" s="3452"/>
      <c r="AE32" s="3452"/>
      <c r="AF32" s="3452"/>
      <c r="AG32" s="3452"/>
      <c r="AH32" s="3452"/>
      <c r="AI32" s="3484"/>
    </row>
    <row r="33" spans="1:35" ht="13.7" customHeight="1" thickBot="1">
      <c r="A33" s="4501"/>
      <c r="B33" s="961"/>
      <c r="C33" s="961"/>
      <c r="D33" s="961"/>
      <c r="E33" s="962"/>
      <c r="F33" s="963"/>
      <c r="G33" s="2877" t="s">
        <v>1167</v>
      </c>
      <c r="H33" s="2905">
        <f>+H13/負荷記録表!E8</f>
        <v>0.45454545454545453</v>
      </c>
      <c r="I33" s="2905">
        <f>+I13/負荷記録表!F8</f>
        <v>0.5</v>
      </c>
      <c r="J33" s="2906">
        <f>+J13/負荷記録表!G8</f>
        <v>0.54545454545454541</v>
      </c>
      <c r="K33" s="2907">
        <f>+K13/負荷記録表!H8</f>
        <v>0.63636363636363635</v>
      </c>
      <c r="L33" s="2905">
        <f>+L13/負荷記録表!I8</f>
        <v>0.72727272727272729</v>
      </c>
      <c r="M33" s="2908">
        <f>+M13/負荷記録表!J8</f>
        <v>0.75757575757575757</v>
      </c>
      <c r="N33" s="2907">
        <f>+N13/負荷記録表!K8</f>
        <v>0.72727272727272729</v>
      </c>
      <c r="O33" s="2905">
        <f>+O13/負荷記録表!L8</f>
        <v>0.72727272727272729</v>
      </c>
      <c r="P33" s="2908">
        <f>+P13/負荷記録表!M8</f>
        <v>0.74747474747474751</v>
      </c>
      <c r="Q33" s="2909">
        <f>+Q13/負荷記録表!N8</f>
        <v>0.76363636363636367</v>
      </c>
      <c r="R33" s="2905">
        <f>+R13/負荷記録表!O8</f>
        <v>0.77685950413223137</v>
      </c>
      <c r="S33" s="2906">
        <f>+S13/負荷記録表!P8</f>
        <v>0.76515151515151514</v>
      </c>
      <c r="T33" s="2878"/>
      <c r="U33" s="4430"/>
      <c r="V33" s="4439"/>
      <c r="W33" s="4440"/>
      <c r="X33" s="4440"/>
      <c r="Y33" s="4441"/>
      <c r="AA33" s="3483"/>
      <c r="AB33" s="3452"/>
      <c r="AC33" s="3452"/>
      <c r="AD33" s="3452"/>
      <c r="AE33" s="3452"/>
      <c r="AF33" s="3452"/>
      <c r="AG33" s="3452"/>
      <c r="AH33" s="3452"/>
      <c r="AI33" s="3484"/>
    </row>
    <row r="34" spans="1:35" ht="13.7" customHeight="1">
      <c r="A34" s="4501"/>
      <c r="E34" s="2868"/>
      <c r="F34" s="963"/>
      <c r="G34" s="2879" t="s">
        <v>966</v>
      </c>
      <c r="H34" s="2880" t="str">
        <f>IF(H32="","",IF(H32&lt;=H30,"○","×"))</f>
        <v>×</v>
      </c>
      <c r="I34" s="2881" t="str">
        <f t="shared" ref="I34:S34" si="35">IF(I32="","",IF(I32&lt;=I30,"○","×"))</f>
        <v>○</v>
      </c>
      <c r="J34" s="2882" t="str">
        <f t="shared" si="35"/>
        <v>○</v>
      </c>
      <c r="K34" s="2880" t="str">
        <f t="shared" si="35"/>
        <v>○</v>
      </c>
      <c r="L34" s="2881" t="str">
        <f t="shared" si="35"/>
        <v>○</v>
      </c>
      <c r="M34" s="2883" t="str">
        <f t="shared" si="35"/>
        <v>○</v>
      </c>
      <c r="N34" s="2884" t="str">
        <f t="shared" si="35"/>
        <v>○</v>
      </c>
      <c r="O34" s="2885" t="str">
        <f t="shared" si="35"/>
        <v>○</v>
      </c>
      <c r="P34" s="2886" t="str">
        <f t="shared" si="35"/>
        <v>○</v>
      </c>
      <c r="Q34" s="2884" t="str">
        <f t="shared" si="35"/>
        <v>○</v>
      </c>
      <c r="R34" s="2885" t="str">
        <f t="shared" si="35"/>
        <v>○</v>
      </c>
      <c r="S34" s="2887" t="str">
        <f t="shared" si="35"/>
        <v>○</v>
      </c>
      <c r="T34" s="2888"/>
      <c r="U34" s="4430"/>
      <c r="V34" s="4439"/>
      <c r="W34" s="4440"/>
      <c r="X34" s="4440"/>
      <c r="Y34" s="4441"/>
      <c r="AA34" s="3483"/>
      <c r="AB34" s="3452"/>
      <c r="AC34" s="3452"/>
      <c r="AD34" s="3452"/>
      <c r="AE34" s="3452"/>
      <c r="AF34" s="3452"/>
      <c r="AG34" s="3452"/>
      <c r="AH34" s="3452"/>
      <c r="AI34" s="3484"/>
    </row>
    <row r="35" spans="1:35" ht="13.7" customHeight="1" thickBot="1">
      <c r="A35" s="4501"/>
      <c r="E35" s="2868"/>
      <c r="F35" s="2889"/>
      <c r="G35" s="2890" t="s">
        <v>967</v>
      </c>
      <c r="H35" s="2891" t="str">
        <f>IF(H32="","",IF(H33&lt;=H31,"○","×"))</f>
        <v>○</v>
      </c>
      <c r="I35" s="2891" t="str">
        <f t="shared" ref="I35:S35" si="36">IF(I32="","",IF(I33&lt;=I31,"○","×"))</f>
        <v>○</v>
      </c>
      <c r="J35" s="2892" t="str">
        <f t="shared" si="36"/>
        <v>○</v>
      </c>
      <c r="K35" s="2893" t="str">
        <f t="shared" si="36"/>
        <v>○</v>
      </c>
      <c r="L35" s="2891" t="str">
        <f t="shared" si="36"/>
        <v>○</v>
      </c>
      <c r="M35" s="2894" t="str">
        <f t="shared" si="36"/>
        <v>○</v>
      </c>
      <c r="N35" s="2895" t="str">
        <f t="shared" si="36"/>
        <v>○</v>
      </c>
      <c r="O35" s="2896" t="str">
        <f t="shared" si="36"/>
        <v>○</v>
      </c>
      <c r="P35" s="2897" t="str">
        <f t="shared" si="36"/>
        <v>○</v>
      </c>
      <c r="Q35" s="2898" t="str">
        <f t="shared" si="36"/>
        <v>○</v>
      </c>
      <c r="R35" s="2896" t="str">
        <f t="shared" si="36"/>
        <v>○</v>
      </c>
      <c r="S35" s="2899" t="str">
        <f t="shared" si="36"/>
        <v>○</v>
      </c>
      <c r="T35" s="2900" t="str">
        <f>+S35</f>
        <v>○</v>
      </c>
      <c r="U35" s="4430"/>
      <c r="V35" s="4439"/>
      <c r="W35" s="4440"/>
      <c r="X35" s="4440"/>
      <c r="Y35" s="4441"/>
      <c r="AA35" s="3483"/>
      <c r="AB35" s="3452"/>
      <c r="AC35" s="3452"/>
      <c r="AD35" s="3452"/>
      <c r="AE35" s="3452"/>
      <c r="AF35" s="3452"/>
      <c r="AG35" s="3452"/>
      <c r="AH35" s="3452"/>
      <c r="AI35" s="3484"/>
    </row>
    <row r="36" spans="1:35" s="961" customFormat="1" ht="13.7" customHeight="1">
      <c r="A36" s="4501"/>
      <c r="E36" s="962"/>
      <c r="F36" s="963"/>
      <c r="G36" s="964" t="s">
        <v>1240</v>
      </c>
      <c r="H36" s="2841">
        <f>+H14/負荷記録表!E5</f>
        <v>0.20749999999999999</v>
      </c>
      <c r="I36" s="2842">
        <f>+I14/負荷記録表!F5</f>
        <v>0.249</v>
      </c>
      <c r="J36" s="2843">
        <f>+J14/負荷記録表!G5</f>
        <v>0.29049999999999998</v>
      </c>
      <c r="K36" s="2841">
        <f>+K14/負荷記録表!H5</f>
        <v>0.41499999999999998</v>
      </c>
      <c r="L36" s="2842">
        <f>+L14/負荷記録表!I5</f>
        <v>0.498</v>
      </c>
      <c r="M36" s="2843">
        <f>+M14/負荷記録表!J5</f>
        <v>0.41499999999999998</v>
      </c>
      <c r="N36" s="2841">
        <f>+N14/負荷記録表!K5</f>
        <v>0.249</v>
      </c>
      <c r="O36" s="2842">
        <f>+O14/負荷記録表!L5</f>
        <v>0.33200000000000002</v>
      </c>
      <c r="P36" s="2843">
        <f>+P14/負荷記録表!M5</f>
        <v>0.41499999999999998</v>
      </c>
      <c r="Q36" s="2841">
        <f>+Q14/負荷記録表!N5</f>
        <v>0.41499999999999998</v>
      </c>
      <c r="R36" s="2842">
        <f>+R14/負荷記録表!O5</f>
        <v>0.41499999999999998</v>
      </c>
      <c r="S36" s="2844">
        <f>+S14/負荷記録表!P5</f>
        <v>0.29049999999999998</v>
      </c>
      <c r="T36" s="2845"/>
      <c r="U36" s="4430"/>
      <c r="V36" s="4439"/>
      <c r="W36" s="4440"/>
      <c r="X36" s="4440"/>
      <c r="Y36" s="4441"/>
      <c r="AA36" s="3483"/>
      <c r="AB36" s="3452"/>
      <c r="AC36" s="3452"/>
      <c r="AD36" s="3452"/>
      <c r="AE36" s="3452"/>
      <c r="AF36" s="3452"/>
      <c r="AG36" s="3452"/>
      <c r="AH36" s="3452"/>
      <c r="AI36" s="3484"/>
    </row>
    <row r="37" spans="1:35" s="961" customFormat="1" ht="13.7" customHeight="1">
      <c r="A37" s="4501"/>
      <c r="E37" s="962"/>
      <c r="F37" s="963"/>
      <c r="G37" s="791" t="s">
        <v>1167</v>
      </c>
      <c r="H37" s="2846">
        <f>+H15/負荷記録表!E6</f>
        <v>0.20749999999999999</v>
      </c>
      <c r="I37" s="2847">
        <f>+I15/負荷記録表!F6</f>
        <v>0.22825000000000001</v>
      </c>
      <c r="J37" s="2848">
        <f>+J15/負荷記録表!G6</f>
        <v>0.249</v>
      </c>
      <c r="K37" s="2846">
        <f>+K15/負荷記録表!H6</f>
        <v>0.29049999999999998</v>
      </c>
      <c r="L37" s="2847">
        <f>+L15/負荷記録表!I6</f>
        <v>0.33200000000000002</v>
      </c>
      <c r="M37" s="2848">
        <f>+M15/負荷記録表!J6</f>
        <v>0.34583333333333333</v>
      </c>
      <c r="N37" s="2846">
        <f>+N15/負荷記録表!K6</f>
        <v>0.33200000000000002</v>
      </c>
      <c r="O37" s="2847">
        <f>+O15/負荷記録表!L6</f>
        <v>0.33200000000000002</v>
      </c>
      <c r="P37" s="2848">
        <f>+P15/負荷記録表!M6</f>
        <v>0.3412222222222222</v>
      </c>
      <c r="Q37" s="2846">
        <f>+Q15/負荷記録表!N6</f>
        <v>0.34860000000000002</v>
      </c>
      <c r="R37" s="2847">
        <f>+R15/負荷記録表!O6</f>
        <v>0.35463636363636364</v>
      </c>
      <c r="S37" s="2849">
        <f>+S15/負荷記録表!P6</f>
        <v>0.34929166666666667</v>
      </c>
      <c r="T37" s="2850">
        <f>+S37</f>
        <v>0.34929166666666667</v>
      </c>
      <c r="U37" s="4430"/>
      <c r="V37" s="4439"/>
      <c r="W37" s="4440"/>
      <c r="X37" s="4440"/>
      <c r="Y37" s="4441"/>
      <c r="AA37" s="3483"/>
      <c r="AB37" s="3452"/>
      <c r="AC37" s="3452"/>
      <c r="AD37" s="3452"/>
      <c r="AE37" s="3452"/>
      <c r="AF37" s="3452"/>
      <c r="AG37" s="3452"/>
      <c r="AH37" s="3452"/>
      <c r="AI37" s="3484"/>
    </row>
    <row r="38" spans="1:35" s="961" customFormat="1" ht="13.7" customHeight="1">
      <c r="A38" s="4501"/>
      <c r="E38" s="962"/>
      <c r="F38" s="963" t="str">
        <f>+負荷記録表!B5&amp;"原単位評価"</f>
        <v>売上高原単位評価</v>
      </c>
      <c r="G38" s="92" t="s">
        <v>1241</v>
      </c>
      <c r="H38" s="2851">
        <f>+H36*D14</f>
        <v>0.20334999999999998</v>
      </c>
      <c r="I38" s="2852">
        <f>+I36*D14</f>
        <v>0.24401999999999999</v>
      </c>
      <c r="J38" s="2853">
        <f>+J36*D14</f>
        <v>0.28469</v>
      </c>
      <c r="K38" s="2851">
        <f>+K36*D14</f>
        <v>0.40669999999999995</v>
      </c>
      <c r="L38" s="2852">
        <f>+L36*D14</f>
        <v>0.48803999999999997</v>
      </c>
      <c r="M38" s="2853">
        <f>+M36*D14</f>
        <v>0.40669999999999995</v>
      </c>
      <c r="N38" s="2851">
        <f>+N36*D14</f>
        <v>0.24401999999999999</v>
      </c>
      <c r="O38" s="2852">
        <f>+O36*D14</f>
        <v>0.32536000000000004</v>
      </c>
      <c r="P38" s="2853">
        <f>+P36*D14</f>
        <v>0.40669999999999995</v>
      </c>
      <c r="Q38" s="2851">
        <f>+Q36*D14</f>
        <v>0.40669999999999995</v>
      </c>
      <c r="R38" s="2852">
        <f>+R36*D14</f>
        <v>0.40669999999999995</v>
      </c>
      <c r="S38" s="2854">
        <f>+S36*D14</f>
        <v>0.28469</v>
      </c>
      <c r="T38" s="2855"/>
      <c r="U38" s="4430"/>
      <c r="V38" s="4439"/>
      <c r="W38" s="4440"/>
      <c r="X38" s="4440"/>
      <c r="Y38" s="4441"/>
      <c r="AA38" s="3483"/>
      <c r="AB38" s="3452"/>
      <c r="AC38" s="3452"/>
      <c r="AD38" s="3452"/>
      <c r="AE38" s="3452"/>
      <c r="AF38" s="3452"/>
      <c r="AG38" s="3452"/>
      <c r="AH38" s="3452"/>
      <c r="AI38" s="3484"/>
    </row>
    <row r="39" spans="1:35" s="961" customFormat="1" ht="13.7" customHeight="1">
      <c r="A39" s="4501"/>
      <c r="E39" s="962"/>
      <c r="F39" t="str">
        <f>+"kg-CO2/"&amp;負荷記録表!D5</f>
        <v>kg-CO2/千円</v>
      </c>
      <c r="G39" s="791" t="s">
        <v>1167</v>
      </c>
      <c r="H39" s="2846">
        <f>+H37*D14</f>
        <v>0.20334999999999998</v>
      </c>
      <c r="I39" s="2847">
        <f>+I37*D14</f>
        <v>0.22368499999999999</v>
      </c>
      <c r="J39" s="2848">
        <f>+J37*D14</f>
        <v>0.24401999999999999</v>
      </c>
      <c r="K39" s="2846">
        <f>+K37*D14</f>
        <v>0.28469</v>
      </c>
      <c r="L39" s="2847">
        <f>+L37*D14</f>
        <v>0.32536000000000004</v>
      </c>
      <c r="M39" s="2848">
        <f>+M37*D14</f>
        <v>0.33891666666666664</v>
      </c>
      <c r="N39" s="2846">
        <f>+N37*D14</f>
        <v>0.32536000000000004</v>
      </c>
      <c r="O39" s="2847">
        <f>+O37*D14</f>
        <v>0.32536000000000004</v>
      </c>
      <c r="P39" s="2848">
        <f>+P37*D14</f>
        <v>0.33439777777777774</v>
      </c>
      <c r="Q39" s="2846">
        <f>+Q37*D14</f>
        <v>0.34162799999999999</v>
      </c>
      <c r="R39" s="2847">
        <f>+R37*D14</f>
        <v>0.34754363636363633</v>
      </c>
      <c r="S39" s="2849">
        <f>+S37*D14</f>
        <v>0.34230583333333331</v>
      </c>
      <c r="T39" s="2850">
        <f>+S39</f>
        <v>0.34230583333333331</v>
      </c>
      <c r="U39" s="4430"/>
      <c r="V39" s="4439"/>
      <c r="W39" s="4440"/>
      <c r="X39" s="4440"/>
      <c r="Y39" s="4441"/>
      <c r="AA39" s="3483"/>
      <c r="AB39" s="3452"/>
      <c r="AC39" s="3452"/>
      <c r="AD39" s="3452"/>
      <c r="AE39" s="3452"/>
      <c r="AF39" s="3452"/>
      <c r="AG39" s="3452"/>
      <c r="AH39" s="3452"/>
      <c r="AI39" s="3484"/>
    </row>
    <row r="40" spans="1:35" s="961" customFormat="1" ht="13.7" customHeight="1">
      <c r="A40" s="4501"/>
      <c r="E40" s="962"/>
      <c r="F40" s="963"/>
      <c r="G40" s="92" t="s">
        <v>1242</v>
      </c>
      <c r="H40" s="2851">
        <f>+H22/負荷記録表!E7</f>
        <v>0.20749999999999999</v>
      </c>
      <c r="I40" s="2852">
        <f>+I22/負荷記録表!F7</f>
        <v>0.23013636363636361</v>
      </c>
      <c r="J40" s="2853">
        <f>+J22/負荷記録表!G7</f>
        <v>0.2640909090909091</v>
      </c>
      <c r="K40" s="2851">
        <f>+K22/負荷記録表!H7</f>
        <v>0.37727272727272726</v>
      </c>
      <c r="L40" s="2852">
        <f>+L22/負荷記録表!I7</f>
        <v>0.43386363636363634</v>
      </c>
      <c r="M40" s="2853">
        <f>+M22/負荷記録表!J7</f>
        <v>0.3584090909090909</v>
      </c>
      <c r="N40" s="2851">
        <f>+N22/負荷記録表!K7</f>
        <v>0.22259090909090909</v>
      </c>
      <c r="O40" s="2852">
        <f>+O22/負荷記録表!L7</f>
        <v>0.29427272727272724</v>
      </c>
      <c r="P40" s="2853">
        <f>+P22/負荷記録表!M7</f>
        <v>0.3584090909090909</v>
      </c>
      <c r="Q40" s="2851">
        <f>+Q22/負荷記録表!N7</f>
        <v>0.33954545454545454</v>
      </c>
      <c r="R40" s="2852">
        <f>+R22/負荷記録表!O7</f>
        <v>0.33954545454545454</v>
      </c>
      <c r="S40" s="2854">
        <f>+S22/負荷記録表!P7</f>
        <v>0.24522727272727274</v>
      </c>
      <c r="T40" s="2855"/>
      <c r="U40" s="4430"/>
      <c r="V40" s="4439"/>
      <c r="W40" s="4440"/>
      <c r="X40" s="4440"/>
      <c r="Y40" s="4441"/>
      <c r="AA40" s="3483"/>
      <c r="AB40" s="3452"/>
      <c r="AC40" s="3452"/>
      <c r="AD40" s="3452"/>
      <c r="AE40" s="3452"/>
      <c r="AF40" s="3452"/>
      <c r="AG40" s="3452"/>
      <c r="AH40" s="3452"/>
      <c r="AI40" s="3484"/>
    </row>
    <row r="41" spans="1:35" s="961" customFormat="1" ht="13.7" customHeight="1" thickBot="1">
      <c r="A41" s="4501"/>
      <c r="E41" s="962"/>
      <c r="F41" s="963"/>
      <c r="G41" s="967" t="s">
        <v>1167</v>
      </c>
      <c r="H41" s="2856">
        <f>+H23/負荷記録表!E8</f>
        <v>0.20749999999999999</v>
      </c>
      <c r="I41" s="2857">
        <f>+I23/負荷記録表!F8</f>
        <v>0.2188181818181818</v>
      </c>
      <c r="J41" s="2858">
        <f>+J23/負荷記録表!G8</f>
        <v>0.2339090909090909</v>
      </c>
      <c r="K41" s="2856">
        <f>+K23/負荷記録表!H8</f>
        <v>0.26975000000000005</v>
      </c>
      <c r="L41" s="2857">
        <f>+L23/負荷記録表!I8</f>
        <v>0.30257272727272727</v>
      </c>
      <c r="M41" s="2858">
        <f>+M23/負荷記録表!J8</f>
        <v>0.31187878787878787</v>
      </c>
      <c r="N41" s="2856">
        <f>+N23/負荷記録表!K8</f>
        <v>0.29912337662337662</v>
      </c>
      <c r="O41" s="2857">
        <f>+O23/負荷記録表!L8</f>
        <v>0.29851704545454544</v>
      </c>
      <c r="P41" s="2858">
        <f>+P23/負荷記録表!M8</f>
        <v>0.30517171717171715</v>
      </c>
      <c r="Q41" s="2859">
        <f>+Q23/負荷記録表!N8</f>
        <v>0.30860909090909089</v>
      </c>
      <c r="R41" s="2860">
        <f>+R23/負荷記録表!O8</f>
        <v>0.31142148760330579</v>
      </c>
      <c r="S41" s="2861">
        <f>+S23/負荷記録表!P8</f>
        <v>0.305905303030303</v>
      </c>
      <c r="T41" s="2862">
        <f>+S41</f>
        <v>0.305905303030303</v>
      </c>
      <c r="U41" s="4430"/>
      <c r="V41" s="4439"/>
      <c r="W41" s="4440"/>
      <c r="X41" s="4440"/>
      <c r="Y41" s="4441"/>
      <c r="AA41" s="3483"/>
      <c r="AB41" s="3452"/>
      <c r="AC41" s="3452"/>
      <c r="AD41" s="3452"/>
      <c r="AE41" s="3452"/>
      <c r="AF41" s="3452"/>
      <c r="AG41" s="3452"/>
      <c r="AH41" s="3452"/>
      <c r="AI41" s="3484"/>
    </row>
    <row r="42" spans="1:35" s="961" customFormat="1" ht="13.7" customHeight="1">
      <c r="A42" s="4501"/>
      <c r="E42" s="962"/>
      <c r="F42" s="963"/>
      <c r="G42" s="968" t="s">
        <v>966</v>
      </c>
      <c r="H42" s="969" t="str">
        <f>IF(H40="","",IF(H40&lt;=H38,"○","×"))</f>
        <v>×</v>
      </c>
      <c r="I42" s="970" t="str">
        <f t="shared" ref="I42:S42" si="37">IF(I40="","",IF(I40&lt;=I38,"○","×"))</f>
        <v>○</v>
      </c>
      <c r="J42" s="971" t="str">
        <f t="shared" si="37"/>
        <v>○</v>
      </c>
      <c r="K42" s="972" t="str">
        <f t="shared" si="37"/>
        <v>○</v>
      </c>
      <c r="L42" s="970" t="str">
        <f t="shared" si="37"/>
        <v>○</v>
      </c>
      <c r="M42" s="973" t="str">
        <f t="shared" si="37"/>
        <v>○</v>
      </c>
      <c r="N42" s="972" t="str">
        <f t="shared" si="37"/>
        <v>○</v>
      </c>
      <c r="O42" s="970" t="str">
        <f t="shared" si="37"/>
        <v>○</v>
      </c>
      <c r="P42" s="973" t="str">
        <f t="shared" si="37"/>
        <v>○</v>
      </c>
      <c r="Q42" s="972" t="str">
        <f t="shared" si="37"/>
        <v>○</v>
      </c>
      <c r="R42" s="970" t="str">
        <f t="shared" si="37"/>
        <v>○</v>
      </c>
      <c r="S42" s="971" t="str">
        <f t="shared" si="37"/>
        <v>○</v>
      </c>
      <c r="T42" s="974"/>
      <c r="U42" s="4430"/>
      <c r="V42" s="4439"/>
      <c r="W42" s="4440"/>
      <c r="X42" s="4440"/>
      <c r="Y42" s="4441"/>
      <c r="AA42" s="3483"/>
      <c r="AB42" s="3452"/>
      <c r="AC42" s="3452"/>
      <c r="AD42" s="3452"/>
      <c r="AE42" s="3452"/>
      <c r="AF42" s="3452"/>
      <c r="AG42" s="3452"/>
      <c r="AH42" s="3452"/>
      <c r="AI42" s="3484"/>
    </row>
    <row r="43" spans="1:35" s="961" customFormat="1" ht="13.7" customHeight="1" thickBot="1">
      <c r="A43" s="4501"/>
      <c r="E43" s="962"/>
      <c r="F43" s="975"/>
      <c r="G43" s="976" t="s">
        <v>967</v>
      </c>
      <c r="H43" s="977" t="str">
        <f>IF(H40="","",IF(H41&lt;=H39,"○","×"))</f>
        <v>×</v>
      </c>
      <c r="I43" s="977" t="str">
        <f t="shared" ref="I43:S43" si="38">IF(I40="","",IF(I41&lt;=I39,"○","×"))</f>
        <v>○</v>
      </c>
      <c r="J43" s="978" t="str">
        <f t="shared" si="38"/>
        <v>○</v>
      </c>
      <c r="K43" s="979" t="str">
        <f t="shared" si="38"/>
        <v>○</v>
      </c>
      <c r="L43" s="977" t="str">
        <f t="shared" si="38"/>
        <v>○</v>
      </c>
      <c r="M43" s="980" t="str">
        <f t="shared" si="38"/>
        <v>○</v>
      </c>
      <c r="N43" s="979" t="str">
        <f t="shared" si="38"/>
        <v>○</v>
      </c>
      <c r="O43" s="977" t="str">
        <f t="shared" si="38"/>
        <v>○</v>
      </c>
      <c r="P43" s="980" t="str">
        <f t="shared" si="38"/>
        <v>○</v>
      </c>
      <c r="Q43" s="981" t="str">
        <f t="shared" si="38"/>
        <v>○</v>
      </c>
      <c r="R43" s="977" t="str">
        <f t="shared" si="38"/>
        <v>○</v>
      </c>
      <c r="S43" s="982" t="str">
        <f t="shared" si="38"/>
        <v>○</v>
      </c>
      <c r="T43" s="983" t="str">
        <f>+S43</f>
        <v>○</v>
      </c>
      <c r="U43" s="4509"/>
      <c r="V43" s="4542"/>
      <c r="W43" s="4543"/>
      <c r="X43" s="4543"/>
      <c r="Y43" s="4544"/>
      <c r="AA43" s="3483"/>
      <c r="AB43" s="3452"/>
      <c r="AC43" s="3452"/>
      <c r="AD43" s="3452"/>
      <c r="AE43" s="3452"/>
      <c r="AF43" s="3452"/>
      <c r="AG43" s="3452"/>
      <c r="AH43" s="3452"/>
      <c r="AI43" s="3484"/>
    </row>
    <row r="44" spans="1:35" s="961" customFormat="1" ht="15" customHeight="1" thickBot="1">
      <c r="A44" s="4501"/>
      <c r="B44" s="4419" t="s">
        <v>1243</v>
      </c>
      <c r="C44" s="4420"/>
      <c r="D44" s="4420"/>
      <c r="E44" s="4421"/>
      <c r="F44" s="3092" t="s">
        <v>25</v>
      </c>
      <c r="G44" s="984"/>
      <c r="H44" s="985"/>
      <c r="I44" s="986"/>
      <c r="J44" s="987"/>
      <c r="K44" s="988" t="s">
        <v>1244</v>
      </c>
      <c r="L44" s="986"/>
      <c r="M44" s="989"/>
      <c r="N44" s="985"/>
      <c r="O44" s="986"/>
      <c r="P44" s="989" t="s">
        <v>1245</v>
      </c>
      <c r="Q44" s="990"/>
      <c r="R44" s="986"/>
      <c r="S44" s="987"/>
      <c r="T44" s="991" t="s">
        <v>243</v>
      </c>
      <c r="U44" s="4490" t="s">
        <v>313</v>
      </c>
      <c r="V44" s="4597"/>
      <c r="W44" s="4598"/>
      <c r="X44" s="4598"/>
      <c r="Y44" s="4599"/>
      <c r="AA44" s="3485"/>
      <c r="AB44" s="3486"/>
      <c r="AC44" s="3486"/>
      <c r="AD44" s="3486"/>
      <c r="AE44" s="3486"/>
      <c r="AF44" s="3486"/>
      <c r="AG44" s="3486"/>
      <c r="AH44" s="3486"/>
      <c r="AI44" s="3487"/>
    </row>
    <row r="45" spans="1:35" s="961" customFormat="1" ht="13.7" customHeight="1">
      <c r="A45" s="4501"/>
      <c r="B45" s="992" t="s">
        <v>585</v>
      </c>
      <c r="C45" s="992"/>
      <c r="D45" s="993">
        <f>+T49</f>
        <v>6900</v>
      </c>
      <c r="E45" t="s">
        <v>581</v>
      </c>
      <c r="F45" s="1183" t="s">
        <v>25</v>
      </c>
      <c r="G45" s="994" t="s">
        <v>543</v>
      </c>
      <c r="H45" s="995" t="s">
        <v>851</v>
      </c>
      <c r="I45" s="996"/>
      <c r="J45" s="997"/>
      <c r="K45" s="995" t="s">
        <v>851</v>
      </c>
      <c r="L45" s="996"/>
      <c r="M45" s="998"/>
      <c r="N45" s="995" t="s">
        <v>851</v>
      </c>
      <c r="O45" s="996"/>
      <c r="P45" s="998"/>
      <c r="Q45" s="999" t="s">
        <v>851</v>
      </c>
      <c r="R45" s="996"/>
      <c r="S45" s="997"/>
      <c r="T45" s="1000" t="s">
        <v>243</v>
      </c>
      <c r="U45" s="4475"/>
      <c r="V45" s="4536"/>
      <c r="W45" s="4537"/>
      <c r="X45" s="4537"/>
      <c r="Y45" s="4538"/>
    </row>
    <row r="46" spans="1:35" s="961" customFormat="1" ht="13.7" customHeight="1">
      <c r="A46" s="4501"/>
      <c r="B46" s="1210">
        <f>+負荷記録表!C22</f>
        <v>2024</v>
      </c>
      <c r="C46" s="992" t="s">
        <v>505</v>
      </c>
      <c r="D46" s="993">
        <f>SUM(H50:S50)</f>
        <v>14145</v>
      </c>
      <c r="E46" s="962" t="s">
        <v>1246</v>
      </c>
      <c r="F46" s="1183" t="s">
        <v>25</v>
      </c>
      <c r="G46" s="994" t="s">
        <v>968</v>
      </c>
      <c r="H46" s="1001"/>
      <c r="I46" s="996"/>
      <c r="J46" s="997"/>
      <c r="K46" s="995"/>
      <c r="L46" s="1002"/>
      <c r="M46" s="998"/>
      <c r="N46" s="996"/>
      <c r="O46" s="996"/>
      <c r="P46" s="998" t="s">
        <v>854</v>
      </c>
      <c r="Q46" s="999" t="s">
        <v>853</v>
      </c>
      <c r="R46" s="996" t="s">
        <v>852</v>
      </c>
      <c r="S46" s="997"/>
      <c r="T46" s="1000" t="s">
        <v>1112</v>
      </c>
      <c r="U46" s="4476"/>
      <c r="V46" s="4600"/>
      <c r="W46" s="4601"/>
      <c r="X46" s="4601"/>
      <c r="Y46" s="4602"/>
      <c r="AA46" s="309" t="s">
        <v>1509</v>
      </c>
    </row>
    <row r="47" spans="1:35" s="961" customFormat="1" ht="13.7" customHeight="1">
      <c r="A47" s="4501"/>
      <c r="B47" s="4523" t="s">
        <v>449</v>
      </c>
      <c r="C47" s="4523"/>
      <c r="D47" s="4523"/>
      <c r="E47">
        <f>+負荷記録表!B25</f>
        <v>2.0499999999999998</v>
      </c>
      <c r="F47" s="1183" t="s">
        <v>25</v>
      </c>
      <c r="G47" s="1003"/>
      <c r="H47" s="1004"/>
      <c r="I47" s="1005"/>
      <c r="J47" s="1006"/>
      <c r="K47" s="1007"/>
      <c r="L47" s="1005"/>
      <c r="M47" s="1008"/>
      <c r="N47" s="996"/>
      <c r="O47" s="996"/>
      <c r="P47" s="998" t="s">
        <v>854</v>
      </c>
      <c r="Q47" s="999" t="s">
        <v>853</v>
      </c>
      <c r="R47" s="996" t="s">
        <v>852</v>
      </c>
      <c r="S47" s="997"/>
      <c r="T47" s="1000"/>
      <c r="U47" s="4524" t="s">
        <v>314</v>
      </c>
      <c r="V47" s="4533"/>
      <c r="W47" s="4534"/>
      <c r="X47" s="4534"/>
      <c r="Y47" s="4535"/>
      <c r="AA47" s="3461" t="s">
        <v>2381</v>
      </c>
      <c r="AB47" s="3657"/>
      <c r="AC47" s="3657"/>
      <c r="AD47" s="3657"/>
      <c r="AE47" s="3657"/>
      <c r="AF47" s="3657"/>
      <c r="AG47" s="3657"/>
      <c r="AH47" s="3657"/>
      <c r="AI47" s="3658"/>
    </row>
    <row r="48" spans="1:35" s="961" customFormat="1" ht="13.7" customHeight="1">
      <c r="A48" s="4501"/>
      <c r="B48" s="1009"/>
      <c r="C48" s="1009"/>
      <c r="D48" s="1009"/>
      <c r="E48" s="962"/>
      <c r="F48" s="1183"/>
      <c r="G48" s="1010"/>
      <c r="H48" s="1011"/>
      <c r="I48" s="1012"/>
      <c r="J48" s="1013"/>
      <c r="K48" s="1011"/>
      <c r="L48" s="1012"/>
      <c r="M48" s="1014"/>
      <c r="N48" s="1011"/>
      <c r="O48" s="1012"/>
      <c r="P48" s="1014"/>
      <c r="Q48" s="1011"/>
      <c r="R48" s="1012"/>
      <c r="S48" s="1013"/>
      <c r="T48" s="1000"/>
      <c r="U48" s="4525"/>
      <c r="V48" s="4536"/>
      <c r="W48" s="4537"/>
      <c r="X48" s="4537"/>
      <c r="Y48" s="4538"/>
      <c r="AA48" s="3659"/>
      <c r="AB48" s="3452"/>
      <c r="AC48" s="3452"/>
      <c r="AD48" s="3452"/>
      <c r="AE48" s="3452"/>
      <c r="AF48" s="3452"/>
      <c r="AG48" s="3452"/>
      <c r="AH48" s="3452"/>
      <c r="AI48" s="3660"/>
    </row>
    <row r="49" spans="1:35" s="961" customFormat="1" ht="13.7" customHeight="1">
      <c r="A49" s="4501"/>
      <c r="B49" s="961">
        <f>+B3</f>
        <v>2025</v>
      </c>
      <c r="C49" s="961" t="s">
        <v>506</v>
      </c>
      <c r="D49" s="1015"/>
      <c r="E49" s="962"/>
      <c r="F49" s="1183"/>
      <c r="G49" t="s">
        <v>1247</v>
      </c>
      <c r="H49" s="2863">
        <f>+負荷記録表!E22</f>
        <v>500</v>
      </c>
      <c r="I49" s="2864">
        <f>+負荷記録表!F22</f>
        <v>520</v>
      </c>
      <c r="J49" s="2865">
        <f>+負荷記録表!G22</f>
        <v>530</v>
      </c>
      <c r="K49" s="2863">
        <f>+負荷記録表!H22</f>
        <v>550</v>
      </c>
      <c r="L49" s="2864">
        <f>+負荷記録表!I22</f>
        <v>600</v>
      </c>
      <c r="M49" s="2865">
        <f>+負荷記録表!J22</f>
        <v>600</v>
      </c>
      <c r="N49" s="2863">
        <f>+負荷記録表!K22</f>
        <v>600</v>
      </c>
      <c r="O49" s="2864">
        <f>+負荷記録表!L22</f>
        <v>600</v>
      </c>
      <c r="P49" s="2865">
        <f>+負荷記録表!M22</f>
        <v>600</v>
      </c>
      <c r="Q49" s="2863">
        <f>+負荷記録表!N22</f>
        <v>600</v>
      </c>
      <c r="R49" s="2864">
        <f>+負荷記録表!O22</f>
        <v>600</v>
      </c>
      <c r="S49" s="2866">
        <f>+負荷記録表!P22</f>
        <v>600</v>
      </c>
      <c r="T49" s="2867">
        <f>SUM(H49:S49)</f>
        <v>6900</v>
      </c>
      <c r="U49" s="4525"/>
      <c r="V49" s="4536"/>
      <c r="W49" s="4537"/>
      <c r="X49" s="4537"/>
      <c r="Y49" s="4538"/>
      <c r="AA49" s="3659"/>
      <c r="AB49" s="3452"/>
      <c r="AC49" s="3452"/>
      <c r="AD49" s="3452"/>
      <c r="AE49" s="3452"/>
      <c r="AF49" s="3452"/>
      <c r="AG49" s="3452"/>
      <c r="AH49" s="3452"/>
      <c r="AI49" s="3660"/>
    </row>
    <row r="50" spans="1:35" s="961" customFormat="1" ht="13.7" customHeight="1">
      <c r="A50" s="4501"/>
      <c r="C50" s="1016" t="s">
        <v>248</v>
      </c>
      <c r="D50" s="1017">
        <v>0.98</v>
      </c>
      <c r="E50" s="962"/>
      <c r="F50" s="1183" t="s">
        <v>827</v>
      </c>
      <c r="G50" s="1019" t="s">
        <v>393</v>
      </c>
      <c r="H50" s="1020">
        <f>+H49*E47</f>
        <v>1025</v>
      </c>
      <c r="I50" s="1021">
        <f>+I49*E47</f>
        <v>1066</v>
      </c>
      <c r="J50" s="1022">
        <f>+J49*E47</f>
        <v>1086.5</v>
      </c>
      <c r="K50" s="1020">
        <f>+K49*E47</f>
        <v>1127.5</v>
      </c>
      <c r="L50" s="1021">
        <f>+L49*E47</f>
        <v>1230</v>
      </c>
      <c r="M50" s="1023">
        <f>+M49*E47</f>
        <v>1230</v>
      </c>
      <c r="N50" s="1020">
        <f>+N49*E47</f>
        <v>1230</v>
      </c>
      <c r="O50" s="1021">
        <f>+O49*E47</f>
        <v>1230</v>
      </c>
      <c r="P50" s="1023">
        <f>+P49*E47</f>
        <v>1230</v>
      </c>
      <c r="Q50" s="1024">
        <f>+Q49*E47</f>
        <v>1230</v>
      </c>
      <c r="R50" s="1021">
        <f>+R49*E47</f>
        <v>1230</v>
      </c>
      <c r="S50" s="1022">
        <f>+S49*E47</f>
        <v>1230</v>
      </c>
      <c r="T50" s="1025"/>
      <c r="U50" s="4526"/>
      <c r="V50" s="4600"/>
      <c r="W50" s="4601"/>
      <c r="X50" s="4601"/>
      <c r="Y50" s="4602"/>
      <c r="AA50" s="3659"/>
      <c r="AB50" s="3452"/>
      <c r="AC50" s="3452"/>
      <c r="AD50" s="3452"/>
      <c r="AE50" s="3452"/>
      <c r="AF50" s="3452"/>
      <c r="AG50" s="3452"/>
      <c r="AH50" s="3452"/>
      <c r="AI50" s="3660"/>
    </row>
    <row r="51" spans="1:35" s="961" customFormat="1" ht="13.7" customHeight="1">
      <c r="A51" s="4501"/>
      <c r="C51" s="1015" t="s">
        <v>69</v>
      </c>
      <c r="D51" s="1026">
        <f>+D50-1</f>
        <v>-2.0000000000000018E-2</v>
      </c>
      <c r="E51" s="962"/>
      <c r="F51" s="1183" t="s">
        <v>25</v>
      </c>
      <c r="G51" s="1027" t="s">
        <v>70</v>
      </c>
      <c r="H51" s="1028">
        <f>+H50</f>
        <v>1025</v>
      </c>
      <c r="I51" s="1029">
        <f t="shared" ref="I51:S51" si="39">+H51+I50</f>
        <v>2091</v>
      </c>
      <c r="J51" s="1030">
        <f t="shared" si="39"/>
        <v>3177.5</v>
      </c>
      <c r="K51" s="1028">
        <f t="shared" si="39"/>
        <v>4305</v>
      </c>
      <c r="L51" s="1029">
        <f t="shared" si="39"/>
        <v>5535</v>
      </c>
      <c r="M51" s="1031">
        <f t="shared" si="39"/>
        <v>6765</v>
      </c>
      <c r="N51" s="1028">
        <f t="shared" si="39"/>
        <v>7995</v>
      </c>
      <c r="O51" s="1029">
        <f t="shared" si="39"/>
        <v>9225</v>
      </c>
      <c r="P51" s="1031">
        <f t="shared" si="39"/>
        <v>10455</v>
      </c>
      <c r="Q51" s="1032">
        <f t="shared" si="39"/>
        <v>11685</v>
      </c>
      <c r="R51" s="1029">
        <f t="shared" si="39"/>
        <v>12915</v>
      </c>
      <c r="S51" s="1030">
        <f t="shared" si="39"/>
        <v>14145</v>
      </c>
      <c r="T51" s="1033"/>
      <c r="U51" s="4474" t="s">
        <v>840</v>
      </c>
      <c r="V51" s="4527"/>
      <c r="W51" s="4528"/>
      <c r="X51" s="4528"/>
      <c r="Y51" s="4529"/>
      <c r="AA51" s="3659"/>
      <c r="AB51" s="3452"/>
      <c r="AC51" s="3452"/>
      <c r="AD51" s="3452"/>
      <c r="AE51" s="3452"/>
      <c r="AF51" s="3452"/>
      <c r="AG51" s="3452"/>
      <c r="AH51" s="3452"/>
      <c r="AI51" s="3660"/>
    </row>
    <row r="52" spans="1:35" s="961" customFormat="1" ht="13.7" customHeight="1">
      <c r="A52" s="4501"/>
      <c r="C52" s="1015" t="s">
        <v>84</v>
      </c>
      <c r="D52" s="1034">
        <f>+S53</f>
        <v>13862.099999999999</v>
      </c>
      <c r="E52" s="962" t="str">
        <f>+E46</f>
        <v>kg-CO2</v>
      </c>
      <c r="F52" s="1183" t="s">
        <v>25</v>
      </c>
      <c r="G52" s="1035" t="s">
        <v>216</v>
      </c>
      <c r="H52" s="1036">
        <f>+H50*D50</f>
        <v>1004.5</v>
      </c>
      <c r="I52" s="1036">
        <f>+I50*D50</f>
        <v>1044.68</v>
      </c>
      <c r="J52" s="1037">
        <f>+J50*D50</f>
        <v>1064.77</v>
      </c>
      <c r="K52" s="1038">
        <f>+K50*D50</f>
        <v>1104.95</v>
      </c>
      <c r="L52" s="1036">
        <f>+L50*D50</f>
        <v>1205.4000000000001</v>
      </c>
      <c r="M52" s="1039">
        <f>+M50*D50</f>
        <v>1205.4000000000001</v>
      </c>
      <c r="N52" s="1038">
        <f>+N50*D50</f>
        <v>1205.4000000000001</v>
      </c>
      <c r="O52" s="1036">
        <f>+O50*D50</f>
        <v>1205.4000000000001</v>
      </c>
      <c r="P52" s="1039">
        <f>+P50*D50</f>
        <v>1205.4000000000001</v>
      </c>
      <c r="Q52" s="1040">
        <f>+Q50*D50</f>
        <v>1205.4000000000001</v>
      </c>
      <c r="R52" s="1036">
        <f>+R50*D50</f>
        <v>1205.4000000000001</v>
      </c>
      <c r="S52" s="1037">
        <f>+S50*D50</f>
        <v>1205.4000000000001</v>
      </c>
      <c r="T52" s="1041"/>
      <c r="U52" s="4475"/>
      <c r="V52" s="4431"/>
      <c r="W52" s="4432"/>
      <c r="X52" s="4432"/>
      <c r="Y52" s="4433"/>
      <c r="AA52" s="3659"/>
      <c r="AB52" s="3452"/>
      <c r="AC52" s="3452"/>
      <c r="AD52" s="3452"/>
      <c r="AE52" s="3452"/>
      <c r="AF52" s="3452"/>
      <c r="AG52" s="3452"/>
      <c r="AH52" s="3452"/>
      <c r="AI52" s="3660"/>
    </row>
    <row r="53" spans="1:35" s="961" customFormat="1" ht="13.7" customHeight="1">
      <c r="A53" s="4501"/>
      <c r="D53" s="1042">
        <f>+D45*D50</f>
        <v>6762</v>
      </c>
      <c r="E53" s="962" t="str">
        <f>+E45</f>
        <v>㎥</v>
      </c>
      <c r="F53" s="1183"/>
      <c r="G53" s="1027" t="s">
        <v>70</v>
      </c>
      <c r="H53" s="1029">
        <f>+H52</f>
        <v>1004.5</v>
      </c>
      <c r="I53" s="1029">
        <f t="shared" ref="I53:S53" si="40">+H53+I52</f>
        <v>2049.1800000000003</v>
      </c>
      <c r="J53" s="1030">
        <f t="shared" si="40"/>
        <v>3113.9500000000003</v>
      </c>
      <c r="K53" s="1028">
        <f t="shared" si="40"/>
        <v>4218.9000000000005</v>
      </c>
      <c r="L53" s="1029">
        <f t="shared" si="40"/>
        <v>5424.3000000000011</v>
      </c>
      <c r="M53" s="1031">
        <f t="shared" si="40"/>
        <v>6629.7000000000007</v>
      </c>
      <c r="N53" s="1028">
        <f t="shared" si="40"/>
        <v>7835.1</v>
      </c>
      <c r="O53" s="1029">
        <f t="shared" si="40"/>
        <v>9040.5</v>
      </c>
      <c r="P53" s="1031">
        <f t="shared" si="40"/>
        <v>10245.9</v>
      </c>
      <c r="Q53" s="1032">
        <f t="shared" si="40"/>
        <v>11451.3</v>
      </c>
      <c r="R53" s="1029">
        <f t="shared" si="40"/>
        <v>12656.699999999999</v>
      </c>
      <c r="S53" s="1030">
        <f t="shared" si="40"/>
        <v>13862.099999999999</v>
      </c>
      <c r="T53" s="1033"/>
      <c r="U53" s="4476"/>
      <c r="V53" s="4530"/>
      <c r="W53" s="4531"/>
      <c r="X53" s="4531"/>
      <c r="Y53" s="4532"/>
      <c r="AA53" s="3659"/>
      <c r="AB53" s="3452"/>
      <c r="AC53" s="3452"/>
      <c r="AD53" s="3452"/>
      <c r="AE53" s="3452"/>
      <c r="AF53" s="3452"/>
      <c r="AG53" s="3452"/>
      <c r="AH53" s="3452"/>
      <c r="AI53" s="3660"/>
    </row>
    <row r="54" spans="1:35" s="961" customFormat="1" ht="13.7" customHeight="1">
      <c r="A54" s="4501"/>
      <c r="E54" s="962"/>
      <c r="F54" s="1183" t="s">
        <v>826</v>
      </c>
      <c r="G54" s="1043" t="s">
        <v>1248</v>
      </c>
      <c r="H54" s="1044">
        <f>IF(負荷記録表!E24="","",負荷記録表!E24)</f>
        <v>490</v>
      </c>
      <c r="I54" s="1044">
        <f>IF(負荷記録表!F24="","",負荷記録表!F24)</f>
        <v>500</v>
      </c>
      <c r="J54" s="1045">
        <f>IF(負荷記録表!G24="","",負荷記録表!G24)</f>
        <v>510</v>
      </c>
      <c r="K54" s="1046">
        <f>IF(負荷記録表!H24="","",負荷記録表!H24)</f>
        <v>540</v>
      </c>
      <c r="L54" s="1044">
        <f>IF(負荷記録表!I24="","",負荷記録表!I24)</f>
        <v>580</v>
      </c>
      <c r="M54" s="1047">
        <f>IF(負荷記録表!J24="","",負荷記録表!J24)</f>
        <v>550</v>
      </c>
      <c r="N54" s="1046">
        <f>IF(負荷記録表!K24="","",負荷記録表!K24)</f>
        <v>550</v>
      </c>
      <c r="O54" s="1044">
        <f>IF(負荷記録表!L24="","",負荷記録表!L24)</f>
        <v>550</v>
      </c>
      <c r="P54" s="1047">
        <f>IF(負荷記録表!M24="","",負荷記録表!M24)</f>
        <v>550</v>
      </c>
      <c r="Q54" s="1048">
        <f>IF(負荷記録表!N24="","",負荷記録表!N24)</f>
        <v>550</v>
      </c>
      <c r="R54" s="1044">
        <f>IF(負荷記録表!O24="","",負荷記録表!O24)</f>
        <v>550</v>
      </c>
      <c r="S54" s="1045">
        <f>IF(負荷記録表!P24="","",負荷記録表!P24)</f>
        <v>550</v>
      </c>
      <c r="T54" s="2867">
        <f>SUM(H54:S54)</f>
        <v>6470</v>
      </c>
      <c r="U54" s="4463" t="s">
        <v>218</v>
      </c>
      <c r="V54" s="4533"/>
      <c r="W54" s="4534"/>
      <c r="X54" s="4534"/>
      <c r="Y54" s="4535"/>
      <c r="AA54" s="3659"/>
      <c r="AB54" s="3452"/>
      <c r="AC54" s="3452"/>
      <c r="AD54" s="3452"/>
      <c r="AE54" s="3452"/>
      <c r="AF54" s="3452"/>
      <c r="AG54" s="3452"/>
      <c r="AH54" s="3452"/>
      <c r="AI54" s="3660"/>
    </row>
    <row r="55" spans="1:35" s="961" customFormat="1" ht="13.7" customHeight="1">
      <c r="A55" s="4501"/>
      <c r="B55" s="961">
        <f>+B49+1</f>
        <v>2026</v>
      </c>
      <c r="C55" s="961" t="s">
        <v>1249</v>
      </c>
      <c r="D55" s="1042">
        <f>+D46*E55</f>
        <v>13579.199999999999</v>
      </c>
      <c r="E55" s="1049">
        <v>0.96</v>
      </c>
      <c r="F55" s="1183" t="s">
        <v>25</v>
      </c>
      <c r="G55" s="1050" t="s">
        <v>587</v>
      </c>
      <c r="H55" s="1051">
        <f>IF(H54="","",H54*E47)</f>
        <v>1004.4999999999999</v>
      </c>
      <c r="I55" s="1052">
        <f>IF(I54="","",I54*E47)</f>
        <v>1025</v>
      </c>
      <c r="J55" s="1053">
        <f>IF(J54="","",J54*E47)</f>
        <v>1045.5</v>
      </c>
      <c r="K55" s="1051">
        <f>IF(K54="","",K54*E47)</f>
        <v>1107</v>
      </c>
      <c r="L55" s="1052">
        <f>IF(L54="","",L54*E47)</f>
        <v>1189</v>
      </c>
      <c r="M55" s="1054">
        <f>IF(M54="","",M54*E47)</f>
        <v>1127.5</v>
      </c>
      <c r="N55" s="1051">
        <f>IF(N54="","",N54*E47)</f>
        <v>1127.5</v>
      </c>
      <c r="O55" s="1052">
        <f>IF(O54="","",O54*E47)</f>
        <v>1127.5</v>
      </c>
      <c r="P55" s="1054">
        <f>IF(P54="","",P54*E47)</f>
        <v>1127.5</v>
      </c>
      <c r="Q55" s="1055">
        <f>IF(Q54="","",Q54*E47)</f>
        <v>1127.5</v>
      </c>
      <c r="R55" s="1052">
        <f>IF(R54="","",R54*E47)</f>
        <v>1127.5</v>
      </c>
      <c r="S55" s="1053">
        <f>IF(S54="","",S54*E47)</f>
        <v>1127.5</v>
      </c>
      <c r="T55" s="1056">
        <f>SUM(H55:S55)</f>
        <v>13263.5</v>
      </c>
      <c r="U55" s="4464"/>
      <c r="V55" s="4536"/>
      <c r="W55" s="4537"/>
      <c r="X55" s="4537"/>
      <c r="Y55" s="4538"/>
      <c r="AA55" s="3659"/>
      <c r="AB55" s="3452"/>
      <c r="AC55" s="3452"/>
      <c r="AD55" s="3452"/>
      <c r="AE55" s="3452"/>
      <c r="AF55" s="3452"/>
      <c r="AG55" s="3452"/>
      <c r="AH55" s="3452"/>
      <c r="AI55" s="3660"/>
    </row>
    <row r="56" spans="1:35" s="961" customFormat="1" ht="13.7" customHeight="1" thickBot="1">
      <c r="A56" s="4501"/>
      <c r="B56" s="961">
        <f>+B55+1</f>
        <v>2027</v>
      </c>
      <c r="C56" s="961" t="s">
        <v>1249</v>
      </c>
      <c r="D56" s="1042">
        <f>+D46*E56</f>
        <v>13437.75</v>
      </c>
      <c r="E56" s="1049">
        <v>0.95</v>
      </c>
      <c r="F56" s="1183" t="s">
        <v>25</v>
      </c>
      <c r="G56" s="1057" t="s">
        <v>334</v>
      </c>
      <c r="H56" s="1058">
        <f>IF(H55="","",H55)</f>
        <v>1004.4999999999999</v>
      </c>
      <c r="I56" s="1058">
        <f t="shared" ref="I56:S56" si="41">IF(I55="","",(H56+I55))</f>
        <v>2029.5</v>
      </c>
      <c r="J56" s="1059">
        <f t="shared" si="41"/>
        <v>3075</v>
      </c>
      <c r="K56" s="1060">
        <f t="shared" si="41"/>
        <v>4182</v>
      </c>
      <c r="L56" s="1058">
        <f t="shared" si="41"/>
        <v>5371</v>
      </c>
      <c r="M56" s="1061">
        <f t="shared" si="41"/>
        <v>6498.5</v>
      </c>
      <c r="N56" s="1060">
        <f t="shared" si="41"/>
        <v>7626</v>
      </c>
      <c r="O56" s="1058">
        <f t="shared" si="41"/>
        <v>8753.5</v>
      </c>
      <c r="P56" s="1061">
        <f t="shared" si="41"/>
        <v>9881</v>
      </c>
      <c r="Q56" s="1062">
        <f t="shared" si="41"/>
        <v>11008.5</v>
      </c>
      <c r="R56" s="1058">
        <f t="shared" si="41"/>
        <v>12136</v>
      </c>
      <c r="S56" s="1059">
        <f t="shared" si="41"/>
        <v>13263.5</v>
      </c>
      <c r="T56" s="1063">
        <f>+T54/T49</f>
        <v>0.93768115942028984</v>
      </c>
      <c r="U56" s="4464"/>
      <c r="V56" s="4536"/>
      <c r="W56" s="4537"/>
      <c r="X56" s="4537"/>
      <c r="Y56" s="4538"/>
      <c r="AA56" s="3659"/>
      <c r="AB56" s="3452"/>
      <c r="AC56" s="3452"/>
      <c r="AD56" s="3452"/>
      <c r="AE56" s="3452"/>
      <c r="AF56" s="3452"/>
      <c r="AG56" s="3452"/>
      <c r="AH56" s="3452"/>
      <c r="AI56" s="3660"/>
    </row>
    <row r="57" spans="1:35" s="961" customFormat="1" ht="13.7" customHeight="1">
      <c r="A57" s="4501"/>
      <c r="D57" s="1042"/>
      <c r="E57" s="962"/>
      <c r="F57" s="1839"/>
      <c r="G57" s="968" t="s">
        <v>966</v>
      </c>
      <c r="H57" s="1064" t="str">
        <f>IF(H54="","",IF(H55&lt;=H52,"○","×"))</f>
        <v>○</v>
      </c>
      <c r="I57" s="1064" t="str">
        <f t="shared" ref="I57:S57" si="42">IF(I54="","",IF(I55&lt;=I52,"○","×"))</f>
        <v>○</v>
      </c>
      <c r="J57" s="1065" t="str">
        <f t="shared" si="42"/>
        <v>○</v>
      </c>
      <c r="K57" s="969" t="str">
        <f t="shared" si="42"/>
        <v>×</v>
      </c>
      <c r="L57" s="1064" t="str">
        <f t="shared" si="42"/>
        <v>○</v>
      </c>
      <c r="M57" s="1066" t="str">
        <f t="shared" si="42"/>
        <v>○</v>
      </c>
      <c r="N57" s="969" t="str">
        <f t="shared" si="42"/>
        <v>○</v>
      </c>
      <c r="O57" s="1064" t="str">
        <f t="shared" si="42"/>
        <v>○</v>
      </c>
      <c r="P57" s="1066" t="str">
        <f t="shared" si="42"/>
        <v>○</v>
      </c>
      <c r="Q57" s="969" t="str">
        <f t="shared" si="42"/>
        <v>○</v>
      </c>
      <c r="R57" s="1064" t="str">
        <f t="shared" si="42"/>
        <v>○</v>
      </c>
      <c r="S57" s="1065" t="str">
        <f t="shared" si="42"/>
        <v>○</v>
      </c>
      <c r="T57" s="1067"/>
      <c r="U57" s="4464"/>
      <c r="V57" s="4536"/>
      <c r="W57" s="4537"/>
      <c r="X57" s="4537"/>
      <c r="Y57" s="4538"/>
      <c r="AA57" s="3659"/>
      <c r="AB57" s="3452"/>
      <c r="AC57" s="3452"/>
      <c r="AD57" s="3452"/>
      <c r="AE57" s="3452"/>
      <c r="AF57" s="3452"/>
      <c r="AG57" s="3452"/>
      <c r="AH57" s="3452"/>
      <c r="AI57" s="3660"/>
    </row>
    <row r="58" spans="1:35" s="961" customFormat="1" ht="13.15" customHeight="1" thickBot="1">
      <c r="A58" s="4501"/>
      <c r="B58" s="2237"/>
      <c r="C58" s="1269"/>
      <c r="D58" s="1269"/>
      <c r="E58" s="1849"/>
      <c r="F58" s="1840"/>
      <c r="G58" s="976" t="s">
        <v>967</v>
      </c>
      <c r="H58" s="1068" t="str">
        <f>IF(H54="","",IF(H56&lt;=H53,"○","×"))</f>
        <v>○</v>
      </c>
      <c r="I58" s="1068" t="str">
        <f t="shared" ref="I58:S58" si="43">IF(I54="","",IF(I56&lt;=I53,"○","×"))</f>
        <v>○</v>
      </c>
      <c r="J58" s="1069" t="str">
        <f t="shared" si="43"/>
        <v>○</v>
      </c>
      <c r="K58" s="1070" t="str">
        <f t="shared" si="43"/>
        <v>○</v>
      </c>
      <c r="L58" s="1068" t="str">
        <f t="shared" si="43"/>
        <v>○</v>
      </c>
      <c r="M58" s="1071" t="str">
        <f t="shared" si="43"/>
        <v>○</v>
      </c>
      <c r="N58" s="1070" t="str">
        <f t="shared" si="43"/>
        <v>○</v>
      </c>
      <c r="O58" s="1068" t="str">
        <f t="shared" si="43"/>
        <v>○</v>
      </c>
      <c r="P58" s="1071" t="str">
        <f t="shared" si="43"/>
        <v>○</v>
      </c>
      <c r="Q58" s="1070" t="str">
        <f t="shared" si="43"/>
        <v>○</v>
      </c>
      <c r="R58" s="1068" t="str">
        <f t="shared" si="43"/>
        <v>○</v>
      </c>
      <c r="S58" s="1069" t="str">
        <f t="shared" si="43"/>
        <v>○</v>
      </c>
      <c r="T58" s="1072" t="str">
        <f>IF(S54="","",IF(S56&lt;=S53,"○","×"))</f>
        <v>○</v>
      </c>
      <c r="U58" s="4502"/>
      <c r="V58" s="4539"/>
      <c r="W58" s="4540"/>
      <c r="X58" s="4540"/>
      <c r="Y58" s="4541"/>
      <c r="AA58" s="3659"/>
      <c r="AB58" s="3452"/>
      <c r="AC58" s="3452"/>
      <c r="AD58" s="3452"/>
      <c r="AE58" s="3452"/>
      <c r="AF58" s="3452"/>
      <c r="AG58" s="3452"/>
      <c r="AH58" s="3452"/>
      <c r="AI58" s="3660"/>
    </row>
    <row r="59" spans="1:35" s="961" customFormat="1" ht="13.7" hidden="1" customHeight="1">
      <c r="A59" s="4501"/>
      <c r="E59" s="962"/>
      <c r="F59" s="1841"/>
      <c r="G59" s="964" t="s">
        <v>1240</v>
      </c>
      <c r="H59" s="2248">
        <f>+H50/負荷記録表!E5</f>
        <v>1.0249999999999999</v>
      </c>
      <c r="I59" s="2249">
        <f>+I50/負荷記録表!F5</f>
        <v>1.0660000000000001</v>
      </c>
      <c r="J59" s="2250">
        <f>+J50/負荷記録表!G5</f>
        <v>1.0865</v>
      </c>
      <c r="K59" s="2248">
        <f>+K50/負荷記録表!H5</f>
        <v>1.1274999999999999</v>
      </c>
      <c r="L59" s="2249">
        <f>+L50/負荷記録表!I5</f>
        <v>1.23</v>
      </c>
      <c r="M59" s="2250">
        <f>+M50/負荷記録表!J5</f>
        <v>1.23</v>
      </c>
      <c r="N59" s="2248">
        <f>+N50/負荷記録表!K5</f>
        <v>1.23</v>
      </c>
      <c r="O59" s="2249">
        <f>+O50/負荷記録表!L5</f>
        <v>1.23</v>
      </c>
      <c r="P59" s="2250">
        <f>+P50/負荷記録表!M5</f>
        <v>1.23</v>
      </c>
      <c r="Q59" s="2248">
        <f>+Q50/負荷記録表!N5</f>
        <v>1.23</v>
      </c>
      <c r="R59" s="2249">
        <f>+R50/負荷記録表!O5</f>
        <v>1.23</v>
      </c>
      <c r="S59" s="2251">
        <f>+S50/負荷記録表!P5</f>
        <v>1.23</v>
      </c>
      <c r="T59" s="2252"/>
      <c r="U59" s="965"/>
      <c r="V59" s="1861"/>
      <c r="W59" s="1862"/>
      <c r="X59" s="1862"/>
      <c r="Y59" s="1863"/>
      <c r="AA59" s="3659"/>
      <c r="AB59" s="3452"/>
      <c r="AC59" s="3452"/>
      <c r="AD59" s="3452"/>
      <c r="AE59" s="3452"/>
      <c r="AF59" s="3452"/>
      <c r="AG59" s="3452"/>
      <c r="AH59" s="3452"/>
      <c r="AI59" s="3660"/>
    </row>
    <row r="60" spans="1:35" s="961" customFormat="1" ht="13.7" hidden="1" customHeight="1">
      <c r="A60" s="4501"/>
      <c r="E60" s="962"/>
      <c r="F60" s="1841"/>
      <c r="G60" s="791" t="s">
        <v>1167</v>
      </c>
      <c r="H60" s="2245">
        <f>+H51/負荷記録表!E6</f>
        <v>1.0249999999999999</v>
      </c>
      <c r="I60" s="2243">
        <f>+I51/負荷記録表!F6</f>
        <v>1.0455000000000001</v>
      </c>
      <c r="J60" s="2244">
        <f>+J51/負荷記録表!G6</f>
        <v>1.0591666666666666</v>
      </c>
      <c r="K60" s="2245">
        <f>+K51/負荷記録表!H6</f>
        <v>1.0762499999999999</v>
      </c>
      <c r="L60" s="2243">
        <f>+L51/負荷記録表!I6</f>
        <v>1.107</v>
      </c>
      <c r="M60" s="2244">
        <f>+M51/負荷記録表!J6</f>
        <v>1.1274999999999999</v>
      </c>
      <c r="N60" s="2245">
        <f>+N51/負荷記録表!K6</f>
        <v>1.1421428571428571</v>
      </c>
      <c r="O60" s="2243">
        <f>+O51/負荷記録表!L6</f>
        <v>1.153125</v>
      </c>
      <c r="P60" s="2244">
        <f>+P51/負荷記録表!M6</f>
        <v>1.1616666666666666</v>
      </c>
      <c r="Q60" s="2245">
        <f>+Q51/負荷記録表!N6</f>
        <v>1.1685000000000001</v>
      </c>
      <c r="R60" s="2243">
        <f>+R51/負荷記録表!O6</f>
        <v>1.1740909090909091</v>
      </c>
      <c r="S60" s="2246">
        <f>+S51/負荷記録表!P6</f>
        <v>1.17875</v>
      </c>
      <c r="T60" s="2247">
        <f>+S60</f>
        <v>1.17875</v>
      </c>
      <c r="U60" s="965"/>
      <c r="V60" s="1861"/>
      <c r="W60" s="1862"/>
      <c r="X60" s="1862"/>
      <c r="Y60" s="1863"/>
      <c r="AA60" s="3659"/>
      <c r="AB60" s="3452"/>
      <c r="AC60" s="3452"/>
      <c r="AD60" s="3452"/>
      <c r="AE60" s="3452"/>
      <c r="AF60" s="3452"/>
      <c r="AG60" s="3452"/>
      <c r="AH60" s="3452"/>
      <c r="AI60" s="3660"/>
    </row>
    <row r="61" spans="1:35" s="961" customFormat="1" ht="13.7" hidden="1" customHeight="1">
      <c r="A61" s="4501"/>
      <c r="E61" s="962"/>
      <c r="F61" s="1841" t="str">
        <f>+負荷記録表!B5&amp;"原単位評価"</f>
        <v>売上高原単位評価</v>
      </c>
      <c r="G61" s="92" t="s">
        <v>1241</v>
      </c>
      <c r="H61" s="2240">
        <f>+H59*D50</f>
        <v>1.0044999999999999</v>
      </c>
      <c r="I61" s="2238">
        <f>+I59*D50</f>
        <v>1.0446800000000001</v>
      </c>
      <c r="J61" s="2239">
        <f>+J59*D50</f>
        <v>1.06477</v>
      </c>
      <c r="K61" s="2240">
        <f>+K59*D50</f>
        <v>1.1049499999999999</v>
      </c>
      <c r="L61" s="2238">
        <f>+L59*D50</f>
        <v>1.2054</v>
      </c>
      <c r="M61" s="2239">
        <f>+M59*D50</f>
        <v>1.2054</v>
      </c>
      <c r="N61" s="2240">
        <f>+N59*D50</f>
        <v>1.2054</v>
      </c>
      <c r="O61" s="2238">
        <f>+O59*D50</f>
        <v>1.2054</v>
      </c>
      <c r="P61" s="2239">
        <f>+P59*D50</f>
        <v>1.2054</v>
      </c>
      <c r="Q61" s="2240">
        <f>+Q59*D50</f>
        <v>1.2054</v>
      </c>
      <c r="R61" s="2238">
        <f>+R59*D50</f>
        <v>1.2054</v>
      </c>
      <c r="S61" s="2241">
        <f>+S59*D50</f>
        <v>1.2054</v>
      </c>
      <c r="T61" s="2242"/>
      <c r="U61" s="965"/>
      <c r="V61" s="1861"/>
      <c r="W61" s="1862"/>
      <c r="X61" s="1862"/>
      <c r="Y61" s="1863"/>
      <c r="AA61" s="3659"/>
      <c r="AB61" s="3452"/>
      <c r="AC61" s="3452"/>
      <c r="AD61" s="3452"/>
      <c r="AE61" s="3452"/>
      <c r="AF61" s="3452"/>
      <c r="AG61" s="3452"/>
      <c r="AH61" s="3452"/>
      <c r="AI61" s="3660"/>
    </row>
    <row r="62" spans="1:35" s="961" customFormat="1" ht="13.7" hidden="1" customHeight="1">
      <c r="A62" s="4501"/>
      <c r="E62" s="962"/>
      <c r="F62" s="1182" t="str">
        <f>+"kg-CO2/"&amp;負荷記録表!D5</f>
        <v>kg-CO2/千円</v>
      </c>
      <c r="G62" s="791" t="s">
        <v>1167</v>
      </c>
      <c r="H62" s="2245">
        <f>+H60*D50</f>
        <v>1.0044999999999999</v>
      </c>
      <c r="I62" s="2243">
        <f>+I60*D50</f>
        <v>1.0245900000000001</v>
      </c>
      <c r="J62" s="2244">
        <f>+J60*D50</f>
        <v>1.0379833333333333</v>
      </c>
      <c r="K62" s="2245">
        <f>+K60*D50</f>
        <v>1.0547249999999999</v>
      </c>
      <c r="L62" s="2243">
        <f>+L60*D50</f>
        <v>1.0848599999999999</v>
      </c>
      <c r="M62" s="2244">
        <f>+M60*D50</f>
        <v>1.1049499999999999</v>
      </c>
      <c r="N62" s="2245">
        <f>+N60*D50</f>
        <v>1.1193</v>
      </c>
      <c r="O62" s="2243">
        <f>+O60*D50</f>
        <v>1.1300625</v>
      </c>
      <c r="P62" s="2244">
        <f>+P60*D50</f>
        <v>1.1384333333333332</v>
      </c>
      <c r="Q62" s="2245">
        <f>+Q60*D50</f>
        <v>1.14513</v>
      </c>
      <c r="R62" s="2243">
        <f>+R60*D50</f>
        <v>1.1506090909090909</v>
      </c>
      <c r="S62" s="2246">
        <f>+S60*D50</f>
        <v>1.1551749999999998</v>
      </c>
      <c r="T62" s="2247">
        <f>+S62</f>
        <v>1.1551749999999998</v>
      </c>
      <c r="U62" s="965"/>
      <c r="V62" s="1861"/>
      <c r="W62" s="1862"/>
      <c r="X62" s="1862"/>
      <c r="Y62" s="1863"/>
      <c r="AA62" s="3659"/>
      <c r="AB62" s="3452"/>
      <c r="AC62" s="3452"/>
      <c r="AD62" s="3452"/>
      <c r="AE62" s="3452"/>
      <c r="AF62" s="3452"/>
      <c r="AG62" s="3452"/>
      <c r="AH62" s="3452"/>
      <c r="AI62" s="3660"/>
    </row>
    <row r="63" spans="1:35" s="961" customFormat="1" ht="13.7" hidden="1" customHeight="1">
      <c r="A63" s="4501"/>
      <c r="E63" s="962"/>
      <c r="F63" s="1841"/>
      <c r="G63" s="92" t="s">
        <v>1242</v>
      </c>
      <c r="H63" s="2240">
        <f>+H55/負荷記録表!E7</f>
        <v>0.91318181818181809</v>
      </c>
      <c r="I63" s="2238">
        <f>+I55/負荷記録表!F7</f>
        <v>0.93181818181818177</v>
      </c>
      <c r="J63" s="2239">
        <f>+J55/負荷記録表!G7</f>
        <v>0.95045454545454544</v>
      </c>
      <c r="K63" s="2240">
        <f>+K55/負荷記録表!H7</f>
        <v>1.0063636363636363</v>
      </c>
      <c r="L63" s="2238">
        <f>+L55/負荷記録表!I7</f>
        <v>1.0809090909090908</v>
      </c>
      <c r="M63" s="2239">
        <f>+M55/負荷記録表!J7</f>
        <v>1.0249999999999999</v>
      </c>
      <c r="N63" s="2240">
        <f>+N55/負荷記録表!K7</f>
        <v>1.0249999999999999</v>
      </c>
      <c r="O63" s="2238">
        <f>+O55/負荷記録表!L7</f>
        <v>1.0249999999999999</v>
      </c>
      <c r="P63" s="2239">
        <f>+P55/負荷記録表!M7</f>
        <v>1.0249999999999999</v>
      </c>
      <c r="Q63" s="2240">
        <f>+Q55/負荷記録表!N7</f>
        <v>1.0249999999999999</v>
      </c>
      <c r="R63" s="2238">
        <f>+R55/負荷記録表!O7</f>
        <v>1.0249999999999999</v>
      </c>
      <c r="S63" s="2241">
        <f>+S55/負荷記録表!P7</f>
        <v>1.0249999999999999</v>
      </c>
      <c r="T63" s="2242"/>
      <c r="U63" s="965"/>
      <c r="V63" s="1861"/>
      <c r="W63" s="1862"/>
      <c r="X63" s="1862"/>
      <c r="Y63" s="1863"/>
      <c r="AA63" s="3659"/>
      <c r="AB63" s="3452"/>
      <c r="AC63" s="3452"/>
      <c r="AD63" s="3452"/>
      <c r="AE63" s="3452"/>
      <c r="AF63" s="3452"/>
      <c r="AG63" s="3452"/>
      <c r="AH63" s="3452"/>
      <c r="AI63" s="3660"/>
    </row>
    <row r="64" spans="1:35" s="961" customFormat="1" ht="13.7" hidden="1" customHeight="1" thickBot="1">
      <c r="A64" s="4501"/>
      <c r="E64" s="962"/>
      <c r="F64" s="1841"/>
      <c r="G64" s="967" t="s">
        <v>1167</v>
      </c>
      <c r="H64" s="2253">
        <f>+H56/負荷記録表!E8</f>
        <v>0.91318181818181809</v>
      </c>
      <c r="I64" s="2254">
        <f>+I56/負荷記録表!F8</f>
        <v>0.92249999999999999</v>
      </c>
      <c r="J64" s="2255">
        <f>+J56/負荷記録表!G8</f>
        <v>0.93181818181818177</v>
      </c>
      <c r="K64" s="2253">
        <f>+K56/負荷記録表!H8</f>
        <v>0.95045454545454544</v>
      </c>
      <c r="L64" s="2254">
        <f>+L56/負荷記録表!I8</f>
        <v>0.97654545454545449</v>
      </c>
      <c r="M64" s="2255">
        <f>+M56/負荷記録表!J8</f>
        <v>0.98462121212121212</v>
      </c>
      <c r="N64" s="2253">
        <f>+N56/負荷記録表!K8</f>
        <v>0.99038961038961038</v>
      </c>
      <c r="O64" s="2254">
        <f>+O56/負荷記録表!L8</f>
        <v>0.99471590909090912</v>
      </c>
      <c r="P64" s="2255">
        <f>+P56/負荷記録表!M8</f>
        <v>0.99808080808080812</v>
      </c>
      <c r="Q64" s="2256">
        <f>+Q56/負荷記録表!N8</f>
        <v>1.0007727272727274</v>
      </c>
      <c r="R64" s="2257">
        <f>+R56/負荷記録表!O8</f>
        <v>1.0029752066115702</v>
      </c>
      <c r="S64" s="2258">
        <f>+S56/負荷記録表!P8</f>
        <v>1.0048106060606061</v>
      </c>
      <c r="T64" s="2259">
        <f>+S64</f>
        <v>1.0048106060606061</v>
      </c>
      <c r="U64" s="965"/>
      <c r="V64" s="1861"/>
      <c r="W64" s="1862"/>
      <c r="X64" s="1862"/>
      <c r="Y64" s="1863"/>
      <c r="AA64" s="3659"/>
      <c r="AB64" s="3452"/>
      <c r="AC64" s="3452"/>
      <c r="AD64" s="3452"/>
      <c r="AE64" s="3452"/>
      <c r="AF64" s="3452"/>
      <c r="AG64" s="3452"/>
      <c r="AH64" s="3452"/>
      <c r="AI64" s="3660"/>
    </row>
    <row r="65" spans="1:35" s="961" customFormat="1" ht="13.7" hidden="1" customHeight="1">
      <c r="A65" s="4501"/>
      <c r="E65" s="962"/>
      <c r="F65" s="1841"/>
      <c r="G65" s="968" t="s">
        <v>966</v>
      </c>
      <c r="H65" s="969" t="str">
        <f>IF(H63="","",IF(H63&lt;=H61,"○","×"))</f>
        <v>○</v>
      </c>
      <c r="I65" s="970" t="str">
        <f t="shared" ref="I65:S65" si="44">IF(I63="","",IF(I63&lt;=I61,"○","×"))</f>
        <v>○</v>
      </c>
      <c r="J65" s="971" t="str">
        <f t="shared" si="44"/>
        <v>○</v>
      </c>
      <c r="K65" s="972" t="str">
        <f t="shared" si="44"/>
        <v>○</v>
      </c>
      <c r="L65" s="970" t="str">
        <f t="shared" si="44"/>
        <v>○</v>
      </c>
      <c r="M65" s="973" t="str">
        <f t="shared" si="44"/>
        <v>○</v>
      </c>
      <c r="N65" s="972" t="str">
        <f t="shared" si="44"/>
        <v>○</v>
      </c>
      <c r="O65" s="970" t="str">
        <f t="shared" si="44"/>
        <v>○</v>
      </c>
      <c r="P65" s="973" t="str">
        <f t="shared" si="44"/>
        <v>○</v>
      </c>
      <c r="Q65" s="972" t="str">
        <f t="shared" si="44"/>
        <v>○</v>
      </c>
      <c r="R65" s="970" t="str">
        <f t="shared" si="44"/>
        <v>○</v>
      </c>
      <c r="S65" s="971" t="str">
        <f t="shared" si="44"/>
        <v>○</v>
      </c>
      <c r="T65" s="974"/>
      <c r="U65" s="965"/>
      <c r="V65" s="1861"/>
      <c r="W65" s="1862"/>
      <c r="X65" s="1862"/>
      <c r="Y65" s="1863"/>
      <c r="AA65" s="3659"/>
      <c r="AB65" s="3452"/>
      <c r="AC65" s="3452"/>
      <c r="AD65" s="3452"/>
      <c r="AE65" s="3452"/>
      <c r="AF65" s="3452"/>
      <c r="AG65" s="3452"/>
      <c r="AH65" s="3452"/>
      <c r="AI65" s="3660"/>
    </row>
    <row r="66" spans="1:35" s="961" customFormat="1" ht="13.7" hidden="1" customHeight="1" thickBot="1">
      <c r="A66" s="4501"/>
      <c r="E66" s="962"/>
      <c r="F66" s="1841"/>
      <c r="G66" s="976" t="s">
        <v>967</v>
      </c>
      <c r="H66" s="977" t="str">
        <f>IF(H63="","",IF(H64&lt;=H62,"○","×"))</f>
        <v>○</v>
      </c>
      <c r="I66" s="977" t="str">
        <f t="shared" ref="I66:S66" si="45">IF(I63="","",IF(I64&lt;=I62,"○","×"))</f>
        <v>○</v>
      </c>
      <c r="J66" s="978" t="str">
        <f t="shared" si="45"/>
        <v>○</v>
      </c>
      <c r="K66" s="979" t="str">
        <f t="shared" si="45"/>
        <v>○</v>
      </c>
      <c r="L66" s="977" t="str">
        <f t="shared" si="45"/>
        <v>○</v>
      </c>
      <c r="M66" s="980" t="str">
        <f t="shared" si="45"/>
        <v>○</v>
      </c>
      <c r="N66" s="979" t="str">
        <f t="shared" si="45"/>
        <v>○</v>
      </c>
      <c r="O66" s="977" t="str">
        <f t="shared" si="45"/>
        <v>○</v>
      </c>
      <c r="P66" s="980" t="str">
        <f t="shared" si="45"/>
        <v>○</v>
      </c>
      <c r="Q66" s="981" t="str">
        <f t="shared" si="45"/>
        <v>○</v>
      </c>
      <c r="R66" s="977" t="str">
        <f t="shared" si="45"/>
        <v>○</v>
      </c>
      <c r="S66" s="2260" t="str">
        <f t="shared" si="45"/>
        <v>○</v>
      </c>
      <c r="T66" s="983" t="str">
        <f>+S66</f>
        <v>○</v>
      </c>
      <c r="U66" s="965"/>
      <c r="V66" s="1861"/>
      <c r="W66" s="1862"/>
      <c r="X66" s="1862"/>
      <c r="Y66" s="1863"/>
      <c r="AA66" s="3659"/>
      <c r="AB66" s="3452"/>
      <c r="AC66" s="3452"/>
      <c r="AD66" s="3452"/>
      <c r="AE66" s="3452"/>
      <c r="AF66" s="3452"/>
      <c r="AG66" s="3452"/>
      <c r="AH66" s="3452"/>
      <c r="AI66" s="3660"/>
    </row>
    <row r="67" spans="1:35" ht="21" customHeight="1">
      <c r="A67" s="4501"/>
      <c r="B67" s="4510" t="s">
        <v>763</v>
      </c>
      <c r="C67" s="4511"/>
      <c r="D67" s="4511"/>
      <c r="E67" s="4512"/>
      <c r="F67" s="3095" t="s">
        <v>25</v>
      </c>
      <c r="G67" s="1843"/>
      <c r="H67" s="370"/>
      <c r="I67" s="371"/>
      <c r="J67" s="372"/>
      <c r="K67" s="370"/>
      <c r="L67" s="371"/>
      <c r="M67" s="373"/>
      <c r="N67" s="370"/>
      <c r="O67" s="371"/>
      <c r="P67" s="373"/>
      <c r="Q67" s="374"/>
      <c r="R67" s="371"/>
      <c r="S67" s="372"/>
      <c r="T67" s="991" t="s">
        <v>243</v>
      </c>
      <c r="U67" s="4457" t="str">
        <f>+U7</f>
        <v>1/4半期</v>
      </c>
      <c r="V67" s="4519"/>
      <c r="W67" s="4520"/>
      <c r="X67" s="4520"/>
      <c r="Y67" s="4521"/>
      <c r="AA67" s="3659"/>
      <c r="AB67" s="3452"/>
      <c r="AC67" s="3452"/>
      <c r="AD67" s="3452"/>
      <c r="AE67" s="3452"/>
      <c r="AF67" s="3452"/>
      <c r="AG67" s="3452"/>
      <c r="AH67" s="3452"/>
      <c r="AI67" s="3660"/>
    </row>
    <row r="68" spans="1:35" ht="15" customHeight="1">
      <c r="A68" s="4501"/>
      <c r="B68" s="560"/>
      <c r="C68" s="561"/>
      <c r="D68" s="561"/>
      <c r="E68" s="562"/>
      <c r="F68" s="1183" t="s">
        <v>25</v>
      </c>
      <c r="G68" s="1844"/>
      <c r="H68" s="432"/>
      <c r="I68" s="433"/>
      <c r="J68" s="434"/>
      <c r="K68" s="432"/>
      <c r="L68" s="433"/>
      <c r="M68" s="435"/>
      <c r="N68" s="432"/>
      <c r="O68" s="433"/>
      <c r="P68" s="435"/>
      <c r="Q68" s="436"/>
      <c r="R68" s="433"/>
      <c r="S68" s="434"/>
      <c r="T68" s="1000"/>
      <c r="U68" s="4458"/>
      <c r="V68" s="4439"/>
      <c r="W68" s="4440"/>
      <c r="X68" s="4440"/>
      <c r="Y68" s="4441"/>
      <c r="AA68" s="1279"/>
      <c r="AB68" s="1277"/>
      <c r="AC68" s="1277"/>
      <c r="AD68" s="1277"/>
      <c r="AE68" s="1277"/>
      <c r="AF68" s="1277"/>
      <c r="AG68" s="1277"/>
      <c r="AH68" s="1277"/>
      <c r="AI68" s="1280"/>
    </row>
    <row r="69" spans="1:35" ht="13.7" customHeight="1">
      <c r="A69" s="4501"/>
      <c r="B69" s="375" t="s">
        <v>585</v>
      </c>
      <c r="C69" s="376"/>
      <c r="D69" s="376"/>
      <c r="E69" s="378"/>
      <c r="F69" s="3096" t="s">
        <v>25</v>
      </c>
      <c r="G69" s="1845"/>
      <c r="H69" s="380"/>
      <c r="I69" s="381"/>
      <c r="J69" s="382"/>
      <c r="K69" s="380"/>
      <c r="L69" s="381"/>
      <c r="M69" s="383"/>
      <c r="N69" s="380"/>
      <c r="O69" s="381"/>
      <c r="P69" s="383"/>
      <c r="Q69" s="384"/>
      <c r="R69" s="381"/>
      <c r="S69" s="382"/>
      <c r="T69" s="1000"/>
      <c r="U69" s="4459"/>
      <c r="V69" s="4442"/>
      <c r="W69" s="4443"/>
      <c r="X69" s="4443"/>
      <c r="Y69" s="4444"/>
      <c r="AA69" s="1303" t="s">
        <v>1516</v>
      </c>
      <c r="AB69" s="4609" t="s">
        <v>1520</v>
      </c>
      <c r="AC69" s="4610"/>
      <c r="AD69" s="4609" t="s">
        <v>1519</v>
      </c>
      <c r="AE69" s="4611"/>
      <c r="AF69" s="4610"/>
      <c r="AG69" s="4609" t="s">
        <v>1518</v>
      </c>
      <c r="AH69" s="4612"/>
      <c r="AI69" s="4613"/>
    </row>
    <row r="70" spans="1:35" ht="13.7" customHeight="1">
      <c r="A70" s="4501"/>
      <c r="B70" s="1210">
        <f>+負荷記録表!C36</f>
        <v>2024</v>
      </c>
      <c r="C70" s="376" t="s">
        <v>1</v>
      </c>
      <c r="D70" s="377">
        <f>SUM(H71:S71)</f>
        <v>1200</v>
      </c>
      <c r="E70" s="378" t="s">
        <v>588</v>
      </c>
      <c r="F70" s="1183"/>
      <c r="G70" s="1845"/>
      <c r="H70" s="563"/>
      <c r="I70" s="68"/>
      <c r="J70" s="210"/>
      <c r="K70" s="563"/>
      <c r="L70" s="68"/>
      <c r="M70" s="121"/>
      <c r="N70" s="563"/>
      <c r="O70" s="68"/>
      <c r="P70" s="121"/>
      <c r="Q70" s="563"/>
      <c r="R70" s="68"/>
      <c r="S70" s="210"/>
      <c r="T70" s="1000"/>
      <c r="U70" s="4460" t="str">
        <f>+U10</f>
        <v>上半期</v>
      </c>
      <c r="V70" s="4436"/>
      <c r="W70" s="4437"/>
      <c r="X70" s="4437"/>
      <c r="Y70" s="4438"/>
      <c r="AA70" s="2107">
        <v>1</v>
      </c>
      <c r="AB70" s="4545" t="s">
        <v>1517</v>
      </c>
      <c r="AC70" s="4547"/>
      <c r="AD70" s="4546" t="s">
        <v>2382</v>
      </c>
      <c r="AE70" s="4546"/>
      <c r="AF70" s="4546"/>
      <c r="AG70" s="4545" t="s">
        <v>2383</v>
      </c>
      <c r="AH70" s="4546"/>
      <c r="AI70" s="4547"/>
    </row>
    <row r="71" spans="1:35" ht="13.7" customHeight="1">
      <c r="A71" s="4501"/>
      <c r="B71" s="405"/>
      <c r="C71" s="376" t="s">
        <v>2</v>
      </c>
      <c r="D71" s="377">
        <f>SUM(H72:S72)</f>
        <v>2400</v>
      </c>
      <c r="E71" s="378" t="s">
        <v>588</v>
      </c>
      <c r="F71" s="1183"/>
      <c r="G71" s="406" t="s">
        <v>392</v>
      </c>
      <c r="H71" s="1080">
        <f>+負荷記録表!E36</f>
        <v>100</v>
      </c>
      <c r="I71" s="1081">
        <f>+負荷記録表!F36</f>
        <v>100</v>
      </c>
      <c r="J71" s="1082">
        <f>+負荷記録表!G36</f>
        <v>100</v>
      </c>
      <c r="K71" s="1080">
        <f>+負荷記録表!H36</f>
        <v>100</v>
      </c>
      <c r="L71" s="1081">
        <f>+負荷記録表!I36</f>
        <v>100</v>
      </c>
      <c r="M71" s="1083">
        <f>+負荷記録表!J36</f>
        <v>100</v>
      </c>
      <c r="N71" s="1080">
        <f>+負荷記録表!K36</f>
        <v>100</v>
      </c>
      <c r="O71" s="1081">
        <f>+負荷記録表!L36</f>
        <v>100</v>
      </c>
      <c r="P71" s="1083">
        <f>+負荷記録表!M36</f>
        <v>100</v>
      </c>
      <c r="Q71" s="1084">
        <f>+負荷記録表!N36</f>
        <v>100</v>
      </c>
      <c r="R71" s="1081">
        <f>+負荷記録表!O36</f>
        <v>100</v>
      </c>
      <c r="S71" s="1082">
        <f>+負荷記録表!P36</f>
        <v>100</v>
      </c>
      <c r="T71" s="232">
        <f>SUM(H71:S71)</f>
        <v>1200</v>
      </c>
      <c r="U71" s="4461"/>
      <c r="V71" s="4439"/>
      <c r="W71" s="4440"/>
      <c r="X71" s="4440"/>
      <c r="Y71" s="4441"/>
      <c r="AA71" s="2105"/>
      <c r="AB71" s="4548"/>
      <c r="AC71" s="4550"/>
      <c r="AD71" s="4549"/>
      <c r="AE71" s="4549"/>
      <c r="AF71" s="4549"/>
      <c r="AG71" s="4548"/>
      <c r="AH71" s="4549"/>
      <c r="AI71" s="4550"/>
    </row>
    <row r="72" spans="1:35" ht="13.7" customHeight="1">
      <c r="A72" s="4501"/>
      <c r="B72" s="405"/>
      <c r="C72" s="376"/>
      <c r="D72" s="377">
        <f>S75</f>
        <v>9036</v>
      </c>
      <c r="E72" s="2385" t="s">
        <v>1143</v>
      </c>
      <c r="F72" s="1183"/>
      <c r="G72" s="399" t="s">
        <v>28</v>
      </c>
      <c r="H72" s="1090">
        <f>+負荷記録表!E40</f>
        <v>200</v>
      </c>
      <c r="I72" s="1091">
        <f>+負荷記録表!F40</f>
        <v>200</v>
      </c>
      <c r="J72" s="1092">
        <f>+負荷記録表!G40</f>
        <v>200</v>
      </c>
      <c r="K72" s="1090">
        <f>+負荷記録表!H40</f>
        <v>200</v>
      </c>
      <c r="L72" s="1091">
        <f>+負荷記録表!I40</f>
        <v>200</v>
      </c>
      <c r="M72" s="1093">
        <f>+負荷記録表!J40</f>
        <v>200</v>
      </c>
      <c r="N72" s="1090">
        <f>+負荷記録表!K40</f>
        <v>200</v>
      </c>
      <c r="O72" s="1091">
        <f>+負荷記録表!L40</f>
        <v>200</v>
      </c>
      <c r="P72" s="1093">
        <f>+負荷記録表!M40</f>
        <v>200</v>
      </c>
      <c r="Q72" s="1094">
        <f>+負荷記録表!N40</f>
        <v>200</v>
      </c>
      <c r="R72" s="1091">
        <f>+負荷記録表!O40</f>
        <v>200</v>
      </c>
      <c r="S72" s="1092">
        <f>+負荷記録表!P40</f>
        <v>200</v>
      </c>
      <c r="T72" s="232">
        <f>SUM(H72:S72)</f>
        <v>2400</v>
      </c>
      <c r="U72" s="4461"/>
      <c r="V72" s="4439"/>
      <c r="W72" s="4440"/>
      <c r="X72" s="4440"/>
      <c r="Y72" s="4441"/>
      <c r="AA72" s="2105"/>
      <c r="AB72" s="4548"/>
      <c r="AC72" s="4550"/>
      <c r="AD72" s="4549"/>
      <c r="AE72" s="4549"/>
      <c r="AF72" s="4549"/>
      <c r="AG72" s="4548"/>
      <c r="AH72" s="4549"/>
      <c r="AI72" s="4550"/>
    </row>
    <row r="73" spans="1:35" ht="13.15" hidden="1" customHeight="1">
      <c r="A73" s="4501"/>
      <c r="B73" s="405"/>
      <c r="C73" s="376"/>
      <c r="D73" s="377"/>
      <c r="E73" s="386"/>
      <c r="F73" s="1183"/>
      <c r="G73" s="399"/>
      <c r="H73" s="1085">
        <f>+H72</f>
        <v>200</v>
      </c>
      <c r="I73" s="1086">
        <f>+H73+I72</f>
        <v>400</v>
      </c>
      <c r="J73" s="1087">
        <f t="shared" ref="J73" si="46">+I73+J72</f>
        <v>600</v>
      </c>
      <c r="K73" s="1085">
        <f t="shared" ref="K73" si="47">+J73+K72</f>
        <v>800</v>
      </c>
      <c r="L73" s="1086">
        <f t="shared" ref="L73" si="48">+K73+L72</f>
        <v>1000</v>
      </c>
      <c r="M73" s="1088">
        <f t="shared" ref="M73" si="49">+L73+M72</f>
        <v>1200</v>
      </c>
      <c r="N73" s="1085">
        <f t="shared" ref="N73" si="50">+M73+N72</f>
        <v>1400</v>
      </c>
      <c r="O73" s="1086">
        <f t="shared" ref="O73" si="51">+N73+O72</f>
        <v>1600</v>
      </c>
      <c r="P73" s="1088">
        <f t="shared" ref="P73" si="52">+O73+P72</f>
        <v>1800</v>
      </c>
      <c r="Q73" s="1089">
        <f t="shared" ref="Q73" si="53">+P73+Q72</f>
        <v>2000</v>
      </c>
      <c r="R73" s="1086">
        <f t="shared" ref="R73" si="54">+Q73+R72</f>
        <v>2200</v>
      </c>
      <c r="S73" s="1087">
        <f t="shared" ref="S73" si="55">+R73+S72</f>
        <v>2400</v>
      </c>
      <c r="T73" s="1073"/>
      <c r="U73" s="4461"/>
      <c r="V73" s="4439"/>
      <c r="W73" s="4440"/>
      <c r="X73" s="4440"/>
      <c r="Y73" s="4441"/>
      <c r="AA73" s="2106"/>
      <c r="AB73" s="4548"/>
      <c r="AC73" s="4550"/>
      <c r="AD73" s="4549"/>
      <c r="AE73" s="4549"/>
      <c r="AF73" s="4549"/>
      <c r="AG73" s="4548"/>
      <c r="AH73" s="4549"/>
      <c r="AI73" s="4550"/>
    </row>
    <row r="74" spans="1:35" ht="13.7" customHeight="1">
      <c r="A74" s="4501"/>
      <c r="B74" s="4523" t="s">
        <v>449</v>
      </c>
      <c r="C74" s="4523"/>
      <c r="D74" s="4523"/>
      <c r="E74" s="1185" t="s">
        <v>2492</v>
      </c>
      <c r="F74" s="1183" t="s">
        <v>827</v>
      </c>
      <c r="G74" s="407" t="s">
        <v>394</v>
      </c>
      <c r="H74" s="1080">
        <f>+H71*$E$75+H72*$E$76</f>
        <v>753</v>
      </c>
      <c r="I74" s="1081">
        <f t="shared" ref="I74:S74" si="56">+I71*$E$75+I72*$E$76</f>
        <v>753</v>
      </c>
      <c r="J74" s="1082">
        <f t="shared" si="56"/>
        <v>753</v>
      </c>
      <c r="K74" s="1080">
        <f t="shared" si="56"/>
        <v>753</v>
      </c>
      <c r="L74" s="1081">
        <f t="shared" si="56"/>
        <v>753</v>
      </c>
      <c r="M74" s="1083">
        <f t="shared" si="56"/>
        <v>753</v>
      </c>
      <c r="N74" s="1080">
        <f t="shared" si="56"/>
        <v>753</v>
      </c>
      <c r="O74" s="1081">
        <f t="shared" si="56"/>
        <v>753</v>
      </c>
      <c r="P74" s="1083">
        <f t="shared" si="56"/>
        <v>753</v>
      </c>
      <c r="Q74" s="1084">
        <f t="shared" si="56"/>
        <v>753</v>
      </c>
      <c r="R74" s="1081">
        <f t="shared" si="56"/>
        <v>753</v>
      </c>
      <c r="S74" s="1082">
        <f t="shared" si="56"/>
        <v>753</v>
      </c>
      <c r="T74" s="230">
        <f>SUM(H74:S74)</f>
        <v>9036</v>
      </c>
      <c r="U74" s="4462"/>
      <c r="V74" s="4442"/>
      <c r="W74" s="4443"/>
      <c r="X74" s="4443"/>
      <c r="Y74" s="4444"/>
      <c r="AA74" s="2105"/>
      <c r="AB74" s="4548"/>
      <c r="AC74" s="4550"/>
      <c r="AD74" s="4549"/>
      <c r="AE74" s="4549"/>
      <c r="AF74" s="4549"/>
      <c r="AG74" s="4548"/>
      <c r="AH74" s="4549"/>
      <c r="AI74" s="4550"/>
    </row>
    <row r="75" spans="1:35" ht="13.7" customHeight="1">
      <c r="A75" s="4501"/>
      <c r="B75" s="1015"/>
      <c r="C75" s="1015"/>
      <c r="D75" s="1184" t="s">
        <v>1284</v>
      </c>
      <c r="E75" s="961">
        <f>+負荷記録表!B39</f>
        <v>2.29</v>
      </c>
      <c r="F75" s="1183" t="s">
        <v>25</v>
      </c>
      <c r="G75" s="408" t="s">
        <v>395</v>
      </c>
      <c r="H75" s="1090">
        <f>+H74</f>
        <v>753</v>
      </c>
      <c r="I75" s="1091">
        <f t="shared" ref="I75:S75" si="57">+H75+I74</f>
        <v>1506</v>
      </c>
      <c r="J75" s="1092">
        <f t="shared" si="57"/>
        <v>2259</v>
      </c>
      <c r="K75" s="1090">
        <f t="shared" si="57"/>
        <v>3012</v>
      </c>
      <c r="L75" s="1091">
        <f t="shared" si="57"/>
        <v>3765</v>
      </c>
      <c r="M75" s="1093">
        <f t="shared" si="57"/>
        <v>4518</v>
      </c>
      <c r="N75" s="1090">
        <f t="shared" si="57"/>
        <v>5271</v>
      </c>
      <c r="O75" s="1091">
        <f t="shared" si="57"/>
        <v>6024</v>
      </c>
      <c r="P75" s="1093">
        <f t="shared" si="57"/>
        <v>6777</v>
      </c>
      <c r="Q75" s="1094">
        <f t="shared" si="57"/>
        <v>7530</v>
      </c>
      <c r="R75" s="1091">
        <f t="shared" si="57"/>
        <v>8283</v>
      </c>
      <c r="S75" s="1092">
        <f t="shared" si="57"/>
        <v>9036</v>
      </c>
      <c r="T75" s="228"/>
      <c r="U75" s="4487" t="str">
        <f>+U15</f>
        <v>3/4半期</v>
      </c>
      <c r="V75" s="4436"/>
      <c r="W75" s="4437"/>
      <c r="X75" s="4437"/>
      <c r="Y75" s="4438"/>
      <c r="AA75" s="1304"/>
      <c r="AB75" s="4551"/>
      <c r="AC75" s="4553"/>
      <c r="AD75" s="4552"/>
      <c r="AE75" s="4552"/>
      <c r="AF75" s="4552"/>
      <c r="AG75" s="4551"/>
      <c r="AH75" s="4552"/>
      <c r="AI75" s="4553"/>
    </row>
    <row r="76" spans="1:35" ht="13.7" customHeight="1">
      <c r="A76" s="4501"/>
      <c r="B76" s="961"/>
      <c r="C76" s="961"/>
      <c r="D76" s="1185" t="s">
        <v>1186</v>
      </c>
      <c r="E76" s="961">
        <f>+負荷記録表!B43</f>
        <v>2.62</v>
      </c>
      <c r="F76" s="1183" t="s">
        <v>25</v>
      </c>
      <c r="G76" s="397" t="s">
        <v>29</v>
      </c>
      <c r="H76" s="1095">
        <f>+H74*D78</f>
        <v>737.93999999999994</v>
      </c>
      <c r="I76" s="1096">
        <f>+I74*D78</f>
        <v>737.93999999999994</v>
      </c>
      <c r="J76" s="1097">
        <f>+J74*D78</f>
        <v>737.93999999999994</v>
      </c>
      <c r="K76" s="1095">
        <f>+K74*D78</f>
        <v>737.93999999999994</v>
      </c>
      <c r="L76" s="1096">
        <f>+L74*D78</f>
        <v>737.93999999999994</v>
      </c>
      <c r="M76" s="1098">
        <f>+M74*D78</f>
        <v>737.93999999999994</v>
      </c>
      <c r="N76" s="1095">
        <f>+N74*D78</f>
        <v>737.93999999999994</v>
      </c>
      <c r="O76" s="1096">
        <f>+O74*D78</f>
        <v>737.93999999999994</v>
      </c>
      <c r="P76" s="1098">
        <f>+P74*D78</f>
        <v>737.93999999999994</v>
      </c>
      <c r="Q76" s="1099">
        <f>+Q74*D78</f>
        <v>737.93999999999994</v>
      </c>
      <c r="R76" s="1096">
        <f>+R74*D78</f>
        <v>737.93999999999994</v>
      </c>
      <c r="S76" s="1097">
        <f>+S74*D78</f>
        <v>737.93999999999994</v>
      </c>
      <c r="T76" s="230">
        <f>SUM(H76:S76)</f>
        <v>8855.279999999997</v>
      </c>
      <c r="U76" s="4458"/>
      <c r="V76" s="4439"/>
      <c r="W76" s="4440"/>
      <c r="X76" s="4440"/>
      <c r="Y76" s="4441"/>
      <c r="AA76" s="2083">
        <v>2</v>
      </c>
      <c r="AB76" s="4545" t="s">
        <v>2384</v>
      </c>
      <c r="AC76" s="4547"/>
      <c r="AD76" s="4545" t="s">
        <v>2385</v>
      </c>
      <c r="AE76" s="4546"/>
      <c r="AF76" s="4547"/>
      <c r="AG76" s="4545" t="s">
        <v>2386</v>
      </c>
      <c r="AH76" s="4546"/>
      <c r="AI76" s="4547"/>
    </row>
    <row r="77" spans="1:35" ht="13.7" customHeight="1">
      <c r="A77" s="4501"/>
      <c r="B77" s="389">
        <f>+B12</f>
        <v>2025</v>
      </c>
      <c r="C77" s="356" t="s">
        <v>676</v>
      </c>
      <c r="D77" s="390"/>
      <c r="E77" s="386"/>
      <c r="F77" s="1183"/>
      <c r="G77" s="395" t="s">
        <v>70</v>
      </c>
      <c r="H77" s="1100">
        <f>+H76</f>
        <v>737.93999999999994</v>
      </c>
      <c r="I77" s="1101">
        <f t="shared" ref="I77:S77" si="58">+H77+I76</f>
        <v>1475.8799999999999</v>
      </c>
      <c r="J77" s="1102">
        <f t="shared" si="58"/>
        <v>2213.8199999999997</v>
      </c>
      <c r="K77" s="1100">
        <f t="shared" si="58"/>
        <v>2951.7599999999998</v>
      </c>
      <c r="L77" s="1101">
        <f t="shared" si="58"/>
        <v>3689.7</v>
      </c>
      <c r="M77" s="1103">
        <f t="shared" si="58"/>
        <v>4427.6399999999994</v>
      </c>
      <c r="N77" s="1100">
        <f t="shared" si="58"/>
        <v>5165.579999999999</v>
      </c>
      <c r="O77" s="1101">
        <f t="shared" si="58"/>
        <v>5903.5199999999986</v>
      </c>
      <c r="P77" s="1103">
        <f t="shared" si="58"/>
        <v>6641.4599999999982</v>
      </c>
      <c r="Q77" s="1104">
        <f t="shared" si="58"/>
        <v>7379.3999999999978</v>
      </c>
      <c r="R77" s="1101">
        <f t="shared" si="58"/>
        <v>8117.3399999999974</v>
      </c>
      <c r="S77" s="1102">
        <f t="shared" si="58"/>
        <v>8855.279999999997</v>
      </c>
      <c r="T77" s="228"/>
      <c r="U77" s="4459"/>
      <c r="V77" s="4442"/>
      <c r="W77" s="4443"/>
      <c r="X77" s="4443"/>
      <c r="Y77" s="4444"/>
      <c r="AA77" s="2103"/>
      <c r="AB77" s="4548"/>
      <c r="AC77" s="4550"/>
      <c r="AD77" s="4548"/>
      <c r="AE77" s="4549"/>
      <c r="AF77" s="4550"/>
      <c r="AG77" s="4548"/>
      <c r="AH77" s="4549"/>
      <c r="AI77" s="4550"/>
    </row>
    <row r="78" spans="1:35" ht="13.7" customHeight="1">
      <c r="A78" s="4501"/>
      <c r="C78" s="405" t="s">
        <v>248</v>
      </c>
      <c r="D78" s="1906">
        <v>0.98</v>
      </c>
      <c r="F78" s="1183" t="s">
        <v>826</v>
      </c>
      <c r="G78" s="1074" t="s">
        <v>30</v>
      </c>
      <c r="H78" s="1096">
        <f>IF(負荷記録表!E38="","",負荷記録表!E38)</f>
        <v>90</v>
      </c>
      <c r="I78" s="955">
        <f>IF(負荷記録表!F38="","",負荷記録表!F38)</f>
        <v>90</v>
      </c>
      <c r="J78" s="956">
        <f>IF(負荷記録表!G38="","",負荷記録表!G38)</f>
        <v>90</v>
      </c>
      <c r="K78" s="957">
        <f>IF(負荷記録表!H38="","",負荷記録表!H38)</f>
        <v>90</v>
      </c>
      <c r="L78" s="955">
        <f>IF(負荷記録表!I38="","",負荷記録表!I38)</f>
        <v>90</v>
      </c>
      <c r="M78" s="958">
        <f>IF(負荷記録表!J38="","",負荷記録表!J38)</f>
        <v>90</v>
      </c>
      <c r="N78" s="957">
        <f>IF(負荷記録表!K38="","",負荷記録表!K38)</f>
        <v>90</v>
      </c>
      <c r="O78" s="955">
        <f>IF(負荷記録表!L38="","",負荷記録表!L38)</f>
        <v>90</v>
      </c>
      <c r="P78" s="958">
        <f>IF(負荷記録表!M38="","",負荷記録表!M38)</f>
        <v>90</v>
      </c>
      <c r="Q78" s="959">
        <f>IF(負荷記録表!N38="","",負荷記録表!N38)</f>
        <v>90</v>
      </c>
      <c r="R78" s="955">
        <f>IF(負荷記録表!O38="","",負荷記録表!O38)</f>
        <v>90</v>
      </c>
      <c r="S78" s="956">
        <f>IF(負荷記録表!P38="","",負荷記録表!P38)</f>
        <v>90</v>
      </c>
      <c r="T78" s="230">
        <f>SUM(H78:S78)</f>
        <v>1080</v>
      </c>
      <c r="U78" s="4487" t="s">
        <v>3138</v>
      </c>
      <c r="V78" s="4445"/>
      <c r="W78" s="4446"/>
      <c r="X78" s="4446"/>
      <c r="Y78" s="4447"/>
      <c r="AA78" s="2103"/>
      <c r="AB78" s="4548"/>
      <c r="AC78" s="4550"/>
      <c r="AD78" s="4548"/>
      <c r="AE78" s="4549"/>
      <c r="AF78" s="4550"/>
      <c r="AG78" s="4548"/>
      <c r="AH78" s="4549"/>
      <c r="AI78" s="4550"/>
    </row>
    <row r="79" spans="1:35" ht="13.7" customHeight="1">
      <c r="A79" s="4501"/>
      <c r="B79" s="389"/>
      <c r="C79" s="390" t="s">
        <v>69</v>
      </c>
      <c r="D79" s="409">
        <f>+D78-1</f>
        <v>-2.0000000000000018E-2</v>
      </c>
      <c r="E79" s="386"/>
      <c r="F79" s="1183" t="s">
        <v>25</v>
      </c>
      <c r="G79" s="407" t="s">
        <v>336</v>
      </c>
      <c r="H79" s="1105">
        <f>IF(負荷記録表!E42="","",負荷記録表!E42)</f>
        <v>150</v>
      </c>
      <c r="I79" s="1106">
        <f>IF(負荷記録表!F42="","",負荷記録表!F42)</f>
        <v>150</v>
      </c>
      <c r="J79" s="1107">
        <f>IF(負荷記録表!G42="","",負荷記録表!G42)</f>
        <v>150</v>
      </c>
      <c r="K79" s="1105">
        <f>IF(負荷記録表!H42="","",負荷記録表!H42)</f>
        <v>150</v>
      </c>
      <c r="L79" s="1106">
        <f>IF(負荷記録表!I42="","",負荷記録表!I42)</f>
        <v>150</v>
      </c>
      <c r="M79" s="1108">
        <f>IF(負荷記録表!J42="","",負荷記録表!J42)</f>
        <v>150</v>
      </c>
      <c r="N79" s="1105">
        <f>IF(負荷記録表!K42="","",負荷記録表!K42)</f>
        <v>150</v>
      </c>
      <c r="O79" s="1106">
        <f>IF(負荷記録表!L42="","",負荷記録表!L42)</f>
        <v>150</v>
      </c>
      <c r="P79" s="1108">
        <f>IF(負荷記録表!M42="","",負荷記録表!M42)</f>
        <v>150</v>
      </c>
      <c r="Q79" s="1109">
        <f>IF(負荷記録表!N42="","",負荷記録表!N42)</f>
        <v>150</v>
      </c>
      <c r="R79" s="1106">
        <f>IF(負荷記録表!O42="","",負荷記録表!O42)</f>
        <v>150</v>
      </c>
      <c r="S79" s="1107">
        <f>IF(負荷記録表!P42="","",負荷記録表!P42)</f>
        <v>150</v>
      </c>
      <c r="T79" s="231">
        <f>SUM(H79:S79)</f>
        <v>1800</v>
      </c>
      <c r="U79" s="4458"/>
      <c r="V79" s="4448"/>
      <c r="W79" s="4449"/>
      <c r="X79" s="4449"/>
      <c r="Y79" s="4450"/>
      <c r="AA79" s="2104"/>
      <c r="AB79" s="4551"/>
      <c r="AC79" s="4553"/>
      <c r="AD79" s="4551"/>
      <c r="AE79" s="4552"/>
      <c r="AF79" s="4553"/>
      <c r="AG79" s="4551"/>
      <c r="AH79" s="4552"/>
      <c r="AI79" s="4553"/>
    </row>
    <row r="80" spans="1:35" ht="13.7" customHeight="1">
      <c r="A80" s="4501"/>
      <c r="C80" s="390" t="s">
        <v>84</v>
      </c>
      <c r="D80" s="396">
        <f>+D72*D78</f>
        <v>8855.2800000000007</v>
      </c>
      <c r="E80" s="386" t="str">
        <f>+E72</f>
        <v>kg-CO2</v>
      </c>
      <c r="F80" s="1183" t="s">
        <v>25</v>
      </c>
      <c r="G80" s="407" t="s">
        <v>394</v>
      </c>
      <c r="H80" s="211">
        <f>IF(H78="","",H78*$E$75+H79*$E$76)</f>
        <v>599.1</v>
      </c>
      <c r="I80" s="212">
        <f t="shared" ref="I80:S80" si="59">IF(I78="","",I78*$E$75+I79*$E$76)</f>
        <v>599.1</v>
      </c>
      <c r="J80" s="213">
        <f t="shared" si="59"/>
        <v>599.1</v>
      </c>
      <c r="K80" s="211">
        <f t="shared" si="59"/>
        <v>599.1</v>
      </c>
      <c r="L80" s="212">
        <f t="shared" si="59"/>
        <v>599.1</v>
      </c>
      <c r="M80" s="214">
        <f t="shared" si="59"/>
        <v>599.1</v>
      </c>
      <c r="N80" s="211">
        <f t="shared" si="59"/>
        <v>599.1</v>
      </c>
      <c r="O80" s="212">
        <f t="shared" si="59"/>
        <v>599.1</v>
      </c>
      <c r="P80" s="214">
        <f t="shared" si="59"/>
        <v>599.1</v>
      </c>
      <c r="Q80" s="215">
        <f t="shared" si="59"/>
        <v>599.1</v>
      </c>
      <c r="R80" s="212">
        <f t="shared" si="59"/>
        <v>599.1</v>
      </c>
      <c r="S80" s="213">
        <f t="shared" si="59"/>
        <v>599.1</v>
      </c>
      <c r="T80" s="230">
        <f>SUM(H80:S80)</f>
        <v>7189.2000000000016</v>
      </c>
      <c r="U80" s="4458"/>
      <c r="V80" s="4448"/>
      <c r="W80" s="4449"/>
      <c r="X80" s="4449"/>
      <c r="Y80" s="4450"/>
      <c r="AA80" s="4623">
        <v>3</v>
      </c>
      <c r="AB80" s="4580" t="s">
        <v>1521</v>
      </c>
      <c r="AC80" s="4580"/>
      <c r="AD80" s="4580" t="s">
        <v>1683</v>
      </c>
      <c r="AE80" s="4581"/>
      <c r="AF80" s="4581"/>
      <c r="AG80" s="4580" t="s">
        <v>1522</v>
      </c>
      <c r="AH80" s="4582"/>
      <c r="AI80" s="4582"/>
    </row>
    <row r="81" spans="1:35" ht="13.7" customHeight="1" thickBot="1">
      <c r="A81" s="4501"/>
      <c r="F81" s="2531"/>
      <c r="G81" s="410" t="s">
        <v>677</v>
      </c>
      <c r="H81" s="1058">
        <f>IF(H80="","",H80)</f>
        <v>599.1</v>
      </c>
      <c r="I81" s="1058">
        <f t="shared" ref="I81" si="60">IF(I80="","",(H81+I80))</f>
        <v>1198.2</v>
      </c>
      <c r="J81" s="1059">
        <f t="shared" ref="J81" si="61">IF(J80="","",(I81+J80))</f>
        <v>1797.3000000000002</v>
      </c>
      <c r="K81" s="1060">
        <f t="shared" ref="K81" si="62">IF(K80="","",(J81+K80))</f>
        <v>2396.4</v>
      </c>
      <c r="L81" s="1058">
        <f t="shared" ref="L81" si="63">IF(L80="","",(K81+L80))</f>
        <v>2995.5</v>
      </c>
      <c r="M81" s="1061">
        <f t="shared" ref="M81" si="64">IF(M80="","",(L81+M80))</f>
        <v>3594.6</v>
      </c>
      <c r="N81" s="1060">
        <f t="shared" ref="N81" si="65">IF(N80="","",(M81+N80))</f>
        <v>4193.7</v>
      </c>
      <c r="O81" s="1058">
        <f t="shared" ref="O81" si="66">IF(O80="","",(N81+O80))</f>
        <v>4792.8</v>
      </c>
      <c r="P81" s="1061">
        <f t="shared" ref="P81" si="67">IF(P80="","",(O81+P80))</f>
        <v>5391.9000000000005</v>
      </c>
      <c r="Q81" s="1062">
        <f t="shared" ref="Q81" si="68">IF(Q80="","",(P81+Q80))</f>
        <v>5991.0000000000009</v>
      </c>
      <c r="R81" s="1058">
        <f t="shared" ref="R81" si="69">IF(R80="","",(Q81+R80))</f>
        <v>6590.1000000000013</v>
      </c>
      <c r="S81" s="1059">
        <f t="shared" ref="S81" si="70">IF(S80="","",(R81+S80))</f>
        <v>7189.2000000000016</v>
      </c>
      <c r="T81" s="566">
        <f>+T80/T74</f>
        <v>0.79561752988047829</v>
      </c>
      <c r="U81" s="4458"/>
      <c r="V81" s="4448"/>
      <c r="W81" s="4449"/>
      <c r="X81" s="4449"/>
      <c r="Y81" s="4450"/>
      <c r="AA81" s="4624"/>
      <c r="AB81" s="4580"/>
      <c r="AC81" s="4580"/>
      <c r="AD81" s="4581"/>
      <c r="AE81" s="4581"/>
      <c r="AF81" s="4581"/>
      <c r="AG81" s="4582"/>
      <c r="AH81" s="4582"/>
      <c r="AI81" s="4582"/>
    </row>
    <row r="82" spans="1:35" ht="13.7" customHeight="1" thickBot="1">
      <c r="A82" s="4501"/>
      <c r="B82" s="389">
        <f>+B19</f>
        <v>2026</v>
      </c>
      <c r="C82" s="356" t="s">
        <v>676</v>
      </c>
      <c r="D82" s="398">
        <f>+D72*E82</f>
        <v>8764.92</v>
      </c>
      <c r="E82" s="1906">
        <v>0.97</v>
      </c>
      <c r="F82" s="1840"/>
      <c r="G82" s="598" t="s">
        <v>966</v>
      </c>
      <c r="H82" s="599" t="str">
        <f t="shared" ref="H82:S82" si="71">IF(H78="","",IF(H80&lt;=H76,"○","×"))</f>
        <v>○</v>
      </c>
      <c r="I82" s="599" t="str">
        <f t="shared" si="71"/>
        <v>○</v>
      </c>
      <c r="J82" s="707" t="str">
        <f t="shared" si="71"/>
        <v>○</v>
      </c>
      <c r="K82" s="706" t="str">
        <f t="shared" si="71"/>
        <v>○</v>
      </c>
      <c r="L82" s="599" t="str">
        <f t="shared" si="71"/>
        <v>○</v>
      </c>
      <c r="M82" s="708" t="str">
        <f t="shared" si="71"/>
        <v>○</v>
      </c>
      <c r="N82" s="1115" t="str">
        <f t="shared" si="71"/>
        <v>○</v>
      </c>
      <c r="O82" s="599" t="str">
        <f t="shared" si="71"/>
        <v>○</v>
      </c>
      <c r="P82" s="708" t="str">
        <f t="shared" si="71"/>
        <v>○</v>
      </c>
      <c r="Q82" s="1115" t="str">
        <f t="shared" si="71"/>
        <v>○</v>
      </c>
      <c r="R82" s="599" t="str">
        <f t="shared" si="71"/>
        <v>○</v>
      </c>
      <c r="S82" s="707" t="str">
        <f t="shared" si="71"/>
        <v>○</v>
      </c>
      <c r="T82" s="606"/>
      <c r="U82" s="4458"/>
      <c r="V82" s="4448"/>
      <c r="W82" s="4449"/>
      <c r="X82" s="4449"/>
      <c r="Y82" s="4450"/>
      <c r="AA82" s="4625"/>
      <c r="AB82" s="4580"/>
      <c r="AC82" s="4580"/>
      <c r="AD82" s="4581"/>
      <c r="AE82" s="4581"/>
      <c r="AF82" s="4581"/>
      <c r="AG82" s="4582"/>
      <c r="AH82" s="4582"/>
      <c r="AI82" s="4582"/>
    </row>
    <row r="83" spans="1:35" ht="13.7" customHeight="1" thickBot="1">
      <c r="A83" s="4501"/>
      <c r="B83" s="389">
        <f>+B20</f>
        <v>2027</v>
      </c>
      <c r="C83" s="356" t="s">
        <v>676</v>
      </c>
      <c r="D83" s="398">
        <f>+D72*E83</f>
        <v>8674.56</v>
      </c>
      <c r="E83" s="1906">
        <v>0.96</v>
      </c>
      <c r="F83" s="1837"/>
      <c r="G83" s="615" t="s">
        <v>967</v>
      </c>
      <c r="H83" s="223" t="str">
        <f t="shared" ref="H83:S83" si="72">IF(H78="","",IF(H81&lt;=H77,"○","×"))</f>
        <v>○</v>
      </c>
      <c r="I83" s="223" t="str">
        <f t="shared" si="72"/>
        <v>○</v>
      </c>
      <c r="J83" s="616" t="str">
        <f t="shared" si="72"/>
        <v>○</v>
      </c>
      <c r="K83" s="222" t="str">
        <f t="shared" si="72"/>
        <v>○</v>
      </c>
      <c r="L83" s="223" t="str">
        <f t="shared" si="72"/>
        <v>○</v>
      </c>
      <c r="M83" s="224" t="str">
        <f t="shared" si="72"/>
        <v>○</v>
      </c>
      <c r="N83" s="617" t="str">
        <f t="shared" si="72"/>
        <v>○</v>
      </c>
      <c r="O83" s="223" t="str">
        <f t="shared" si="72"/>
        <v>○</v>
      </c>
      <c r="P83" s="224" t="str">
        <f t="shared" si="72"/>
        <v>○</v>
      </c>
      <c r="Q83" s="617" t="str">
        <f t="shared" si="72"/>
        <v>○</v>
      </c>
      <c r="R83" s="223" t="str">
        <f t="shared" si="72"/>
        <v>○</v>
      </c>
      <c r="S83" s="616" t="str">
        <f t="shared" si="72"/>
        <v>○</v>
      </c>
      <c r="T83" s="567" t="str">
        <f>IF(S78="","",IF(S81&lt;=S77,"○","×"))</f>
        <v>○</v>
      </c>
      <c r="U83" s="4458"/>
      <c r="V83" s="4594"/>
      <c r="W83" s="4595"/>
      <c r="X83" s="4595"/>
      <c r="Y83" s="4596"/>
      <c r="AA83" s="2083">
        <v>4</v>
      </c>
      <c r="AB83" s="4545" t="s">
        <v>1523</v>
      </c>
      <c r="AC83" s="4547"/>
      <c r="AD83" s="4545" t="s">
        <v>2387</v>
      </c>
      <c r="AE83" s="4546"/>
      <c r="AF83" s="4547"/>
      <c r="AG83" s="4545" t="s">
        <v>2388</v>
      </c>
      <c r="AH83" s="4546"/>
      <c r="AI83" s="4547"/>
    </row>
    <row r="84" spans="1:35" s="961" customFormat="1" ht="13.7" hidden="1" customHeight="1">
      <c r="A84" s="4501"/>
      <c r="E84" s="962"/>
      <c r="F84" s="39" t="s">
        <v>1250</v>
      </c>
      <c r="G84" s="1075" t="s">
        <v>1251</v>
      </c>
      <c r="H84" s="1870">
        <v>1000</v>
      </c>
      <c r="I84" s="1871">
        <v>1000</v>
      </c>
      <c r="J84" s="1888">
        <v>1000</v>
      </c>
      <c r="K84" s="1870">
        <v>1000</v>
      </c>
      <c r="L84" s="1871">
        <v>1000</v>
      </c>
      <c r="M84" s="1900">
        <v>1000</v>
      </c>
      <c r="N84" s="1870">
        <v>1000</v>
      </c>
      <c r="O84" s="1871">
        <v>1000</v>
      </c>
      <c r="P84" s="1900">
        <v>1000</v>
      </c>
      <c r="Q84" s="1894">
        <v>1000</v>
      </c>
      <c r="R84" s="1871">
        <v>1000</v>
      </c>
      <c r="S84" s="1872">
        <v>1000</v>
      </c>
      <c r="T84" s="974">
        <f>SUM(H84:S84)</f>
        <v>12000</v>
      </c>
      <c r="U84" s="965"/>
      <c r="V84" s="1864"/>
      <c r="W84" s="1865"/>
      <c r="X84" s="1865"/>
      <c r="Y84" s="1866"/>
      <c r="AA84" s="2103"/>
      <c r="AB84" s="4548"/>
      <c r="AC84" s="4550"/>
      <c r="AD84" s="4548"/>
      <c r="AE84" s="4549"/>
      <c r="AF84" s="4550"/>
      <c r="AG84" s="4548"/>
      <c r="AH84" s="4549"/>
      <c r="AI84" s="4550"/>
    </row>
    <row r="85" spans="1:35" s="961" customFormat="1" ht="13.7" hidden="1" customHeight="1">
      <c r="A85" s="4501"/>
      <c r="E85" s="962"/>
      <c r="F85" s="963"/>
      <c r="G85" s="1076" t="s">
        <v>1252</v>
      </c>
      <c r="H85" s="1909">
        <f t="shared" ref="H85:T85" si="73">+H84/H71</f>
        <v>10</v>
      </c>
      <c r="I85" s="1910">
        <f t="shared" si="73"/>
        <v>10</v>
      </c>
      <c r="J85" s="1911">
        <f t="shared" si="73"/>
        <v>10</v>
      </c>
      <c r="K85" s="1909">
        <f t="shared" si="73"/>
        <v>10</v>
      </c>
      <c r="L85" s="1910">
        <f t="shared" si="73"/>
        <v>10</v>
      </c>
      <c r="M85" s="1912">
        <f t="shared" si="73"/>
        <v>10</v>
      </c>
      <c r="N85" s="1909">
        <f t="shared" si="73"/>
        <v>10</v>
      </c>
      <c r="O85" s="1910">
        <f t="shared" si="73"/>
        <v>10</v>
      </c>
      <c r="P85" s="1912">
        <f t="shared" si="73"/>
        <v>10</v>
      </c>
      <c r="Q85" s="1913">
        <f t="shared" si="73"/>
        <v>10</v>
      </c>
      <c r="R85" s="1910">
        <f t="shared" si="73"/>
        <v>10</v>
      </c>
      <c r="S85" s="1914">
        <f t="shared" si="73"/>
        <v>10</v>
      </c>
      <c r="T85" s="1915">
        <f t="shared" si="73"/>
        <v>10</v>
      </c>
      <c r="U85" s="965"/>
      <c r="V85" s="1864"/>
      <c r="W85" s="1865"/>
      <c r="X85" s="1865"/>
      <c r="Y85" s="1866"/>
      <c r="AA85" s="2103"/>
      <c r="AB85" s="4548"/>
      <c r="AC85" s="4550"/>
      <c r="AD85" s="4548"/>
      <c r="AE85" s="4549"/>
      <c r="AF85" s="4550"/>
      <c r="AG85" s="4548"/>
      <c r="AH85" s="4549"/>
      <c r="AI85" s="4550"/>
    </row>
    <row r="86" spans="1:35" s="961" customFormat="1" ht="13.7" hidden="1" customHeight="1">
      <c r="A86" s="4501"/>
      <c r="E86" s="962"/>
      <c r="F86" s="963"/>
      <c r="G86" s="1077" t="s">
        <v>1253</v>
      </c>
      <c r="H86" s="1876">
        <v>1100</v>
      </c>
      <c r="I86" s="1877">
        <v>1100</v>
      </c>
      <c r="J86" s="1890">
        <v>1100</v>
      </c>
      <c r="K86" s="1876">
        <v>1100</v>
      </c>
      <c r="L86" s="1877">
        <v>1100</v>
      </c>
      <c r="M86" s="1902">
        <v>1100</v>
      </c>
      <c r="N86" s="1876">
        <v>1100</v>
      </c>
      <c r="O86" s="1877">
        <v>1100</v>
      </c>
      <c r="P86" s="1902">
        <v>1100</v>
      </c>
      <c r="Q86" s="1896">
        <v>1100</v>
      </c>
      <c r="R86" s="1877">
        <v>1100</v>
      </c>
      <c r="S86" s="1878">
        <v>1100</v>
      </c>
      <c r="T86" s="974">
        <f>SUM(H86:S86)</f>
        <v>13200</v>
      </c>
      <c r="U86" s="965"/>
      <c r="V86" s="1864"/>
      <c r="W86" s="1865"/>
      <c r="X86" s="1865"/>
      <c r="Y86" s="1866"/>
      <c r="AA86" s="2104"/>
      <c r="AB86" s="4551"/>
      <c r="AC86" s="4553"/>
      <c r="AD86" s="4551"/>
      <c r="AE86" s="4552"/>
      <c r="AF86" s="4553"/>
      <c r="AG86" s="4551"/>
      <c r="AH86" s="4552"/>
      <c r="AI86" s="4553"/>
    </row>
    <row r="87" spans="1:35" s="961" customFormat="1" ht="13.7" hidden="1" customHeight="1">
      <c r="A87" s="4501"/>
      <c r="E87" s="962"/>
      <c r="F87" s="963" t="s">
        <v>1254</v>
      </c>
      <c r="G87" s="1077" t="s">
        <v>1252</v>
      </c>
      <c r="H87" s="1873">
        <f t="shared" ref="H87:T87" si="74">+H86/H78</f>
        <v>12.222222222222221</v>
      </c>
      <c r="I87" s="1874">
        <f t="shared" si="74"/>
        <v>12.222222222222221</v>
      </c>
      <c r="J87" s="1889">
        <f t="shared" si="74"/>
        <v>12.222222222222221</v>
      </c>
      <c r="K87" s="1873">
        <f t="shared" si="74"/>
        <v>12.222222222222221</v>
      </c>
      <c r="L87" s="1874">
        <f t="shared" si="74"/>
        <v>12.222222222222221</v>
      </c>
      <c r="M87" s="1901">
        <f t="shared" si="74"/>
        <v>12.222222222222221</v>
      </c>
      <c r="N87" s="1873">
        <f t="shared" si="74"/>
        <v>12.222222222222221</v>
      </c>
      <c r="O87" s="1874">
        <f t="shared" si="74"/>
        <v>12.222222222222221</v>
      </c>
      <c r="P87" s="1901">
        <f t="shared" si="74"/>
        <v>12.222222222222221</v>
      </c>
      <c r="Q87" s="1895">
        <f t="shared" si="74"/>
        <v>12.222222222222221</v>
      </c>
      <c r="R87" s="1874">
        <f t="shared" si="74"/>
        <v>12.222222222222221</v>
      </c>
      <c r="S87" s="1875">
        <f t="shared" si="74"/>
        <v>12.222222222222221</v>
      </c>
      <c r="T87" s="1836">
        <f t="shared" si="74"/>
        <v>12.222222222222221</v>
      </c>
      <c r="U87" s="965"/>
      <c r="V87" s="1864"/>
      <c r="W87" s="1865"/>
      <c r="X87" s="1865"/>
      <c r="Y87" s="1866"/>
      <c r="AA87" s="2083">
        <v>5</v>
      </c>
      <c r="AB87" s="4554" t="s">
        <v>2389</v>
      </c>
      <c r="AC87" s="4556"/>
      <c r="AD87" s="4554" t="s">
        <v>2390</v>
      </c>
      <c r="AE87" s="4555"/>
      <c r="AF87" s="4556"/>
      <c r="AG87" s="4554" t="s">
        <v>1684</v>
      </c>
      <c r="AH87" s="4555"/>
      <c r="AI87" s="4556"/>
    </row>
    <row r="88" spans="1:35" s="961" customFormat="1" ht="13.7" hidden="1" customHeight="1">
      <c r="A88" s="4501"/>
      <c r="E88" s="962"/>
      <c r="F88" s="39" t="s">
        <v>1255</v>
      </c>
      <c r="G88" s="1078" t="s">
        <v>1251</v>
      </c>
      <c r="H88" s="1879">
        <v>1000</v>
      </c>
      <c r="I88" s="1880">
        <v>1000</v>
      </c>
      <c r="J88" s="1891">
        <v>1000</v>
      </c>
      <c r="K88" s="1879">
        <v>1000</v>
      </c>
      <c r="L88" s="1880">
        <v>1000</v>
      </c>
      <c r="M88" s="1903">
        <v>1000</v>
      </c>
      <c r="N88" s="1879">
        <v>1000</v>
      </c>
      <c r="O88" s="1880">
        <v>1000</v>
      </c>
      <c r="P88" s="1903">
        <v>1000</v>
      </c>
      <c r="Q88" s="1897">
        <v>1000</v>
      </c>
      <c r="R88" s="1880">
        <v>1000</v>
      </c>
      <c r="S88" s="1881">
        <v>1000</v>
      </c>
      <c r="T88" s="966">
        <f>SUM(H88:S88)</f>
        <v>12000</v>
      </c>
      <c r="U88" s="965"/>
      <c r="V88" s="1864"/>
      <c r="W88" s="1865"/>
      <c r="X88" s="1865"/>
      <c r="Y88" s="1866"/>
      <c r="AA88" s="2103"/>
      <c r="AB88" s="4557"/>
      <c r="AC88" s="4559"/>
      <c r="AD88" s="4557"/>
      <c r="AE88" s="4558"/>
      <c r="AF88" s="4559"/>
      <c r="AG88" s="4557"/>
      <c r="AH88" s="4558"/>
      <c r="AI88" s="4559"/>
    </row>
    <row r="89" spans="1:35" s="961" customFormat="1" ht="13.7" hidden="1" customHeight="1">
      <c r="A89" s="4501"/>
      <c r="E89" s="962"/>
      <c r="F89" s="963"/>
      <c r="G89" s="1079" t="s">
        <v>1252</v>
      </c>
      <c r="H89" s="1882">
        <f t="shared" ref="H89:T89" si="75">+H88/H72</f>
        <v>5</v>
      </c>
      <c r="I89" s="1883">
        <f t="shared" si="75"/>
        <v>5</v>
      </c>
      <c r="J89" s="1892">
        <f t="shared" si="75"/>
        <v>5</v>
      </c>
      <c r="K89" s="1882">
        <f t="shared" si="75"/>
        <v>5</v>
      </c>
      <c r="L89" s="1883">
        <f t="shared" si="75"/>
        <v>5</v>
      </c>
      <c r="M89" s="1904">
        <f t="shared" si="75"/>
        <v>5</v>
      </c>
      <c r="N89" s="1882">
        <f t="shared" si="75"/>
        <v>5</v>
      </c>
      <c r="O89" s="1883">
        <f t="shared" si="75"/>
        <v>5</v>
      </c>
      <c r="P89" s="1904">
        <f t="shared" si="75"/>
        <v>5</v>
      </c>
      <c r="Q89" s="1898">
        <f t="shared" si="75"/>
        <v>5</v>
      </c>
      <c r="R89" s="1883">
        <f t="shared" si="75"/>
        <v>5</v>
      </c>
      <c r="S89" s="1884">
        <f t="shared" si="75"/>
        <v>5</v>
      </c>
      <c r="T89" s="1835">
        <f t="shared" si="75"/>
        <v>5</v>
      </c>
      <c r="U89" s="965"/>
      <c r="V89" s="1864"/>
      <c r="W89" s="1865"/>
      <c r="X89" s="1865"/>
      <c r="Y89" s="1866"/>
      <c r="AA89" s="2103"/>
      <c r="AB89" s="4557"/>
      <c r="AC89" s="4559"/>
      <c r="AD89" s="4557"/>
      <c r="AE89" s="4558"/>
      <c r="AF89" s="4559"/>
      <c r="AG89" s="4557"/>
      <c r="AH89" s="4558"/>
      <c r="AI89" s="4559"/>
    </row>
    <row r="90" spans="1:35" s="961" customFormat="1" ht="13.7" hidden="1" customHeight="1">
      <c r="A90" s="4501"/>
      <c r="E90" s="962"/>
      <c r="F90" s="963"/>
      <c r="G90" s="1078" t="s">
        <v>1253</v>
      </c>
      <c r="H90" s="1879">
        <v>1100</v>
      </c>
      <c r="I90" s="1880">
        <v>1100</v>
      </c>
      <c r="J90" s="1891">
        <v>1100</v>
      </c>
      <c r="K90" s="1879">
        <v>1100</v>
      </c>
      <c r="L90" s="1880">
        <v>1100</v>
      </c>
      <c r="M90" s="1903">
        <v>1100</v>
      </c>
      <c r="N90" s="1879">
        <v>1100</v>
      </c>
      <c r="O90" s="1880">
        <v>1100</v>
      </c>
      <c r="P90" s="1903">
        <v>1100</v>
      </c>
      <c r="Q90" s="1897">
        <v>1100</v>
      </c>
      <c r="R90" s="1880">
        <v>1100</v>
      </c>
      <c r="S90" s="1881">
        <v>1100</v>
      </c>
      <c r="T90" s="966">
        <f>SUM(H90:S90)</f>
        <v>13200</v>
      </c>
      <c r="U90" s="965"/>
      <c r="V90" s="1864"/>
      <c r="W90" s="1865"/>
      <c r="X90" s="1865"/>
      <c r="Y90" s="1866"/>
      <c r="AA90" s="2103"/>
      <c r="AB90" s="4557"/>
      <c r="AC90" s="4559"/>
      <c r="AD90" s="4557"/>
      <c r="AE90" s="4558"/>
      <c r="AF90" s="4559"/>
      <c r="AG90" s="4557"/>
      <c r="AH90" s="4558"/>
      <c r="AI90" s="4559"/>
    </row>
    <row r="91" spans="1:35" s="961" customFormat="1" ht="13.7" hidden="1" customHeight="1" thickBot="1">
      <c r="A91" s="4501"/>
      <c r="E91" s="962"/>
      <c r="F91" s="963"/>
      <c r="G91" s="1079" t="s">
        <v>1252</v>
      </c>
      <c r="H91" s="1885">
        <f t="shared" ref="H91:T91" si="76">+H90/H79</f>
        <v>7.333333333333333</v>
      </c>
      <c r="I91" s="1886">
        <f t="shared" si="76"/>
        <v>7.333333333333333</v>
      </c>
      <c r="J91" s="1893">
        <f t="shared" si="76"/>
        <v>7.333333333333333</v>
      </c>
      <c r="K91" s="1885">
        <f t="shared" si="76"/>
        <v>7.333333333333333</v>
      </c>
      <c r="L91" s="1886">
        <f t="shared" si="76"/>
        <v>7.333333333333333</v>
      </c>
      <c r="M91" s="1905">
        <f t="shared" si="76"/>
        <v>7.333333333333333</v>
      </c>
      <c r="N91" s="1885">
        <f t="shared" si="76"/>
        <v>7.333333333333333</v>
      </c>
      <c r="O91" s="1886">
        <f t="shared" si="76"/>
        <v>7.333333333333333</v>
      </c>
      <c r="P91" s="1905">
        <f t="shared" si="76"/>
        <v>7.333333333333333</v>
      </c>
      <c r="Q91" s="1899">
        <f t="shared" si="76"/>
        <v>7.333333333333333</v>
      </c>
      <c r="R91" s="1886">
        <f t="shared" si="76"/>
        <v>7.333333333333333</v>
      </c>
      <c r="S91" s="1887">
        <f t="shared" si="76"/>
        <v>7.333333333333333</v>
      </c>
      <c r="T91" s="1835">
        <f t="shared" si="76"/>
        <v>7.333333333333333</v>
      </c>
      <c r="U91" s="965"/>
      <c r="V91" s="1864"/>
      <c r="W91" s="1865"/>
      <c r="X91" s="1865"/>
      <c r="Y91" s="1866"/>
      <c r="AA91" s="2103"/>
      <c r="AB91" s="4557"/>
      <c r="AC91" s="4559"/>
      <c r="AD91" s="4557"/>
      <c r="AE91" s="4558"/>
      <c r="AF91" s="4559"/>
      <c r="AG91" s="4557"/>
      <c r="AH91" s="4558"/>
      <c r="AI91" s="4559"/>
    </row>
    <row r="92" spans="1:35" ht="15" customHeight="1">
      <c r="A92" s="4434" t="s">
        <v>31</v>
      </c>
      <c r="B92" s="4454" t="s">
        <v>32</v>
      </c>
      <c r="C92" s="4455"/>
      <c r="D92" s="4455"/>
      <c r="E92" s="4456"/>
      <c r="F92" s="1853" t="s">
        <v>25</v>
      </c>
      <c r="G92" s="1843"/>
      <c r="H92" s="1116"/>
      <c r="I92" s="1117"/>
      <c r="J92" s="1118"/>
      <c r="K92" s="1116"/>
      <c r="L92" s="1117"/>
      <c r="M92" s="1119"/>
      <c r="N92" s="1116"/>
      <c r="O92" s="1117"/>
      <c r="P92" s="1119"/>
      <c r="Q92" s="1120"/>
      <c r="R92" s="1117"/>
      <c r="S92" s="1118"/>
      <c r="T92" s="991" t="s">
        <v>243</v>
      </c>
      <c r="U92" s="4457" t="str">
        <f>+U67</f>
        <v>1/4半期</v>
      </c>
      <c r="V92" s="4519"/>
      <c r="W92" s="4520"/>
      <c r="X92" s="4520"/>
      <c r="Y92" s="4521"/>
      <c r="AA92" s="2104"/>
      <c r="AB92" s="4560"/>
      <c r="AC92" s="4562"/>
      <c r="AD92" s="4560"/>
      <c r="AE92" s="4561"/>
      <c r="AF92" s="4562"/>
      <c r="AG92" s="4560"/>
      <c r="AH92" s="4561"/>
      <c r="AI92" s="4562"/>
    </row>
    <row r="93" spans="1:35" ht="13.7" customHeight="1">
      <c r="A93" s="4435"/>
      <c r="B93" s="375" t="s">
        <v>585</v>
      </c>
      <c r="C93" s="376"/>
      <c r="D93" s="376"/>
      <c r="E93" s="378"/>
      <c r="F93" s="1183" t="s">
        <v>25</v>
      </c>
      <c r="G93" s="1845"/>
      <c r="H93" s="1121"/>
      <c r="I93" s="1122"/>
      <c r="J93" s="1123"/>
      <c r="K93" s="1121"/>
      <c r="L93" s="1122"/>
      <c r="M93" s="1124"/>
      <c r="N93" s="1121"/>
      <c r="O93" s="1122" t="s">
        <v>335</v>
      </c>
      <c r="P93" s="1124"/>
      <c r="Q93" s="1125"/>
      <c r="R93" s="1122"/>
      <c r="S93" s="1123"/>
      <c r="T93" s="1000"/>
      <c r="U93" s="4458"/>
      <c r="V93" s="4439"/>
      <c r="W93" s="4440"/>
      <c r="X93" s="4440"/>
      <c r="Y93" s="4441"/>
      <c r="AA93" s="1304"/>
      <c r="AI93" s="386"/>
    </row>
    <row r="94" spans="1:35" ht="13.7" customHeight="1">
      <c r="A94" s="4435"/>
      <c r="B94" s="1210">
        <f>+負荷記録表!C82</f>
        <v>2024</v>
      </c>
      <c r="C94" s="376" t="s">
        <v>505</v>
      </c>
      <c r="D94" s="377">
        <f>SUM(H97:S97)</f>
        <v>1200</v>
      </c>
      <c r="E94" s="386" t="s">
        <v>678</v>
      </c>
      <c r="F94" s="1183" t="s">
        <v>25</v>
      </c>
      <c r="G94" s="1845"/>
      <c r="H94" s="1126"/>
      <c r="I94" s="1122"/>
      <c r="J94" s="1123"/>
      <c r="K94" s="1121"/>
      <c r="L94" s="1122"/>
      <c r="M94" s="1124"/>
      <c r="N94" s="1121"/>
      <c r="O94" s="1122"/>
      <c r="P94" s="1124" t="s">
        <v>335</v>
      </c>
      <c r="Q94" s="1125" t="s">
        <v>93</v>
      </c>
      <c r="R94" s="1122"/>
      <c r="S94" s="1123"/>
      <c r="T94" s="1000"/>
      <c r="U94" s="4459"/>
      <c r="V94" s="4442"/>
      <c r="W94" s="4443"/>
      <c r="X94" s="4443"/>
      <c r="Y94" s="4444"/>
      <c r="AA94" s="4548" t="s">
        <v>1685</v>
      </c>
      <c r="AB94" s="4549"/>
      <c r="AC94" s="4549"/>
      <c r="AD94" s="4549"/>
      <c r="AE94" s="4549"/>
      <c r="AF94" s="4549"/>
      <c r="AG94" s="4549"/>
      <c r="AH94" s="4549"/>
      <c r="AI94" s="4550"/>
    </row>
    <row r="95" spans="1:35" ht="13.7" customHeight="1">
      <c r="A95" s="4435"/>
      <c r="B95" s="389"/>
      <c r="E95" s="386"/>
      <c r="F95" s="1183" t="s">
        <v>25</v>
      </c>
      <c r="G95" s="1845"/>
      <c r="H95" s="1127"/>
      <c r="I95" s="1128"/>
      <c r="J95" s="1129"/>
      <c r="K95" s="1130"/>
      <c r="L95" s="1128"/>
      <c r="M95" s="1131"/>
      <c r="N95" s="1130"/>
      <c r="O95" s="1128" t="s">
        <v>94</v>
      </c>
      <c r="P95" s="1131"/>
      <c r="Q95" s="1132"/>
      <c r="R95" s="1128" t="s">
        <v>679</v>
      </c>
      <c r="S95" s="1129"/>
      <c r="T95" s="1000"/>
      <c r="U95" s="4460" t="str">
        <f>+U70</f>
        <v>上半期</v>
      </c>
      <c r="V95" s="4436"/>
      <c r="W95" s="4437"/>
      <c r="X95" s="4437"/>
      <c r="Y95" s="4438"/>
      <c r="AA95" s="4548"/>
      <c r="AB95" s="4549"/>
      <c r="AC95" s="4549"/>
      <c r="AD95" s="4549"/>
      <c r="AE95" s="4549"/>
      <c r="AF95" s="4549"/>
      <c r="AG95" s="4549"/>
      <c r="AH95" s="4549"/>
      <c r="AI95" s="4550"/>
    </row>
    <row r="96" spans="1:35" ht="13.7" customHeight="1">
      <c r="A96" s="4435"/>
      <c r="B96" s="389">
        <f>+B12</f>
        <v>2025</v>
      </c>
      <c r="C96" s="356" t="s">
        <v>680</v>
      </c>
      <c r="E96" s="386"/>
      <c r="F96" s="1183"/>
      <c r="G96" s="1907"/>
      <c r="H96" s="1133"/>
      <c r="I96" s="1134"/>
      <c r="J96" s="1135"/>
      <c r="K96" s="1133"/>
      <c r="L96" s="1134"/>
      <c r="M96" s="1136"/>
      <c r="N96" s="1133"/>
      <c r="O96" s="1134"/>
      <c r="P96" s="1136"/>
      <c r="Q96" s="1133"/>
      <c r="R96" s="1134"/>
      <c r="S96" s="1135"/>
      <c r="T96" s="1000"/>
      <c r="U96" s="4461"/>
      <c r="V96" s="4439"/>
      <c r="W96" s="4440"/>
      <c r="X96" s="4440"/>
      <c r="Y96" s="4441"/>
      <c r="AA96" s="4548"/>
      <c r="AB96" s="4549"/>
      <c r="AC96" s="4549"/>
      <c r="AD96" s="4549"/>
      <c r="AE96" s="4549"/>
      <c r="AF96" s="4549"/>
      <c r="AG96" s="4549"/>
      <c r="AH96" s="4549"/>
      <c r="AI96" s="4550"/>
    </row>
    <row r="97" spans="1:35" ht="13.7" customHeight="1">
      <c r="A97" s="4435"/>
      <c r="C97" s="405" t="s">
        <v>248</v>
      </c>
      <c r="D97" s="1906">
        <v>0.95</v>
      </c>
      <c r="E97" s="386"/>
      <c r="F97" s="1183" t="s">
        <v>827</v>
      </c>
      <c r="G97" s="411" t="s">
        <v>589</v>
      </c>
      <c r="H97" s="53">
        <f>+負荷記録表!E82</f>
        <v>100</v>
      </c>
      <c r="I97" s="54">
        <f>+負荷記録表!F82</f>
        <v>100</v>
      </c>
      <c r="J97" s="55">
        <f>+負荷記録表!G82</f>
        <v>100</v>
      </c>
      <c r="K97" s="53">
        <f>+負荷記録表!H82</f>
        <v>100</v>
      </c>
      <c r="L97" s="54">
        <f>+負荷記録表!I82</f>
        <v>100</v>
      </c>
      <c r="M97" s="109">
        <f>+負荷記録表!J82</f>
        <v>100</v>
      </c>
      <c r="N97" s="53">
        <f>+負荷記録表!K82</f>
        <v>100</v>
      </c>
      <c r="O97" s="54">
        <f>+負荷記録表!L82</f>
        <v>100</v>
      </c>
      <c r="P97" s="109">
        <f>+負荷記録表!M82</f>
        <v>100</v>
      </c>
      <c r="Q97" s="80">
        <f>+負荷記録表!N82</f>
        <v>100</v>
      </c>
      <c r="R97" s="54">
        <f>+負荷記録表!O82</f>
        <v>100</v>
      </c>
      <c r="S97" s="55">
        <f>+負荷記録表!P82</f>
        <v>100</v>
      </c>
      <c r="T97" s="230">
        <f>SUM(H97:S97)</f>
        <v>1200</v>
      </c>
      <c r="U97" s="4462"/>
      <c r="V97" s="4442"/>
      <c r="W97" s="4443"/>
      <c r="X97" s="4443"/>
      <c r="Y97" s="4444"/>
      <c r="AA97" s="4548"/>
      <c r="AB97" s="4549"/>
      <c r="AC97" s="4549"/>
      <c r="AD97" s="4549"/>
      <c r="AE97" s="4549"/>
      <c r="AF97" s="4549"/>
      <c r="AG97" s="4549"/>
      <c r="AH97" s="4549"/>
      <c r="AI97" s="4550"/>
    </row>
    <row r="98" spans="1:35" ht="13.7" customHeight="1">
      <c r="A98" s="4435"/>
      <c r="C98" s="390" t="s">
        <v>69</v>
      </c>
      <c r="D98" s="409">
        <f>+D97-1</f>
        <v>-5.0000000000000044E-2</v>
      </c>
      <c r="E98" s="386"/>
      <c r="F98" s="1183" t="s">
        <v>25</v>
      </c>
      <c r="G98" s="395" t="s">
        <v>70</v>
      </c>
      <c r="H98" s="1090">
        <f>+H97</f>
        <v>100</v>
      </c>
      <c r="I98" s="1091">
        <f t="shared" ref="I98:S98" si="77">+H98+I97</f>
        <v>200</v>
      </c>
      <c r="J98" s="1092">
        <f t="shared" si="77"/>
        <v>300</v>
      </c>
      <c r="K98" s="1090">
        <f t="shared" si="77"/>
        <v>400</v>
      </c>
      <c r="L98" s="1091">
        <f t="shared" si="77"/>
        <v>500</v>
      </c>
      <c r="M98" s="1093">
        <f t="shared" si="77"/>
        <v>600</v>
      </c>
      <c r="N98" s="1090">
        <f t="shared" si="77"/>
        <v>700</v>
      </c>
      <c r="O98" s="1091">
        <f t="shared" si="77"/>
        <v>800</v>
      </c>
      <c r="P98" s="1093">
        <f t="shared" si="77"/>
        <v>900</v>
      </c>
      <c r="Q98" s="1094">
        <f t="shared" si="77"/>
        <v>1000</v>
      </c>
      <c r="R98" s="1091">
        <f t="shared" si="77"/>
        <v>1100</v>
      </c>
      <c r="S98" s="1092">
        <f t="shared" si="77"/>
        <v>1200</v>
      </c>
      <c r="T98" s="228"/>
      <c r="U98" s="4487" t="str">
        <f>+U75</f>
        <v>3/4半期</v>
      </c>
      <c r="V98" s="4436"/>
      <c r="W98" s="4437"/>
      <c r="X98" s="4437"/>
      <c r="Y98" s="4438"/>
      <c r="AA98" s="4548"/>
      <c r="AB98" s="4549"/>
      <c r="AC98" s="4549"/>
      <c r="AD98" s="4549"/>
      <c r="AE98" s="4549"/>
      <c r="AF98" s="4549"/>
      <c r="AG98" s="4549"/>
      <c r="AH98" s="4549"/>
      <c r="AI98" s="4550"/>
    </row>
    <row r="99" spans="1:35" ht="13.7" customHeight="1">
      <c r="A99" s="4435"/>
      <c r="B99" s="389"/>
      <c r="C99" s="390" t="s">
        <v>84</v>
      </c>
      <c r="D99" s="396">
        <f>+S100</f>
        <v>1140</v>
      </c>
      <c r="E99" s="386" t="str">
        <f>+E94</f>
        <v>ｋｇ</v>
      </c>
      <c r="F99" s="1183" t="s">
        <v>25</v>
      </c>
      <c r="G99" s="397" t="s">
        <v>216</v>
      </c>
      <c r="H99" s="1096">
        <f>+H97*D97</f>
        <v>95</v>
      </c>
      <c r="I99" s="1096">
        <f>+I97*D97</f>
        <v>95</v>
      </c>
      <c r="J99" s="1097">
        <f>+J97*D97</f>
        <v>95</v>
      </c>
      <c r="K99" s="211">
        <f>+K97*D97</f>
        <v>95</v>
      </c>
      <c r="L99" s="1096">
        <f>+L97*D97</f>
        <v>95</v>
      </c>
      <c r="M99" s="1098">
        <f>+M97*D97</f>
        <v>95</v>
      </c>
      <c r="N99" s="1095">
        <f>+N97*D97</f>
        <v>95</v>
      </c>
      <c r="O99" s="1096">
        <f>+O97*D97</f>
        <v>95</v>
      </c>
      <c r="P99" s="1098">
        <f>+P97*D97</f>
        <v>95</v>
      </c>
      <c r="Q99" s="1099">
        <f>+Q97*D97</f>
        <v>95</v>
      </c>
      <c r="R99" s="1096">
        <f>+R97*D97</f>
        <v>95</v>
      </c>
      <c r="S99" s="1097">
        <f>+S97*D97</f>
        <v>95</v>
      </c>
      <c r="T99" s="230">
        <f>SUM(H99:S99)</f>
        <v>1140</v>
      </c>
      <c r="U99" s="4458"/>
      <c r="V99" s="4439"/>
      <c r="W99" s="4440"/>
      <c r="X99" s="4440"/>
      <c r="Y99" s="4441"/>
      <c r="AA99" s="4548"/>
      <c r="AB99" s="4549"/>
      <c r="AC99" s="4549"/>
      <c r="AD99" s="4549"/>
      <c r="AE99" s="4549"/>
      <c r="AF99" s="4549"/>
      <c r="AG99" s="4549"/>
      <c r="AH99" s="4549"/>
      <c r="AI99" s="4550"/>
    </row>
    <row r="100" spans="1:35" ht="13.7" customHeight="1">
      <c r="A100" s="4435"/>
      <c r="B100" s="389"/>
      <c r="E100" s="386"/>
      <c r="F100" s="1183" t="s">
        <v>826</v>
      </c>
      <c r="G100" s="395" t="s">
        <v>70</v>
      </c>
      <c r="H100" s="1101">
        <f>+H99</f>
        <v>95</v>
      </c>
      <c r="I100" s="1101">
        <f t="shared" ref="I100:S100" si="78">+H100+I99</f>
        <v>190</v>
      </c>
      <c r="J100" s="1102">
        <f t="shared" si="78"/>
        <v>285</v>
      </c>
      <c r="K100" s="1100">
        <f t="shared" si="78"/>
        <v>380</v>
      </c>
      <c r="L100" s="1101">
        <f t="shared" si="78"/>
        <v>475</v>
      </c>
      <c r="M100" s="1103">
        <f t="shared" si="78"/>
        <v>570</v>
      </c>
      <c r="N100" s="1100">
        <f t="shared" si="78"/>
        <v>665</v>
      </c>
      <c r="O100" s="1101">
        <f t="shared" si="78"/>
        <v>760</v>
      </c>
      <c r="P100" s="1103">
        <f t="shared" si="78"/>
        <v>855</v>
      </c>
      <c r="Q100" s="1104">
        <f t="shared" si="78"/>
        <v>950</v>
      </c>
      <c r="R100" s="1101">
        <f t="shared" si="78"/>
        <v>1045</v>
      </c>
      <c r="S100" s="1102">
        <f t="shared" si="78"/>
        <v>1140</v>
      </c>
      <c r="T100" s="228"/>
      <c r="U100" s="4459"/>
      <c r="V100" s="4442"/>
      <c r="W100" s="4443"/>
      <c r="X100" s="4443"/>
      <c r="Y100" s="4444"/>
      <c r="AA100" s="4548"/>
      <c r="AB100" s="4549"/>
      <c r="AC100" s="4549"/>
      <c r="AD100" s="4549"/>
      <c r="AE100" s="4549"/>
      <c r="AF100" s="4549"/>
      <c r="AG100" s="4549"/>
      <c r="AH100" s="4549"/>
      <c r="AI100" s="4550"/>
    </row>
    <row r="101" spans="1:35" ht="13.7" customHeight="1">
      <c r="A101" s="4435"/>
      <c r="B101" s="389">
        <f>+B19</f>
        <v>2026</v>
      </c>
      <c r="C101" s="356" t="s">
        <v>680</v>
      </c>
      <c r="D101" s="398">
        <f>+D94*E101</f>
        <v>1116</v>
      </c>
      <c r="E101" s="1906">
        <v>0.93</v>
      </c>
      <c r="F101" s="1183" t="s">
        <v>25</v>
      </c>
      <c r="G101" s="407" t="s">
        <v>502</v>
      </c>
      <c r="H101" s="1096">
        <f>IF(負荷記録表!E84="","",負荷記録表!E84)</f>
        <v>90</v>
      </c>
      <c r="I101" s="1096">
        <f>IF(負荷記録表!F84="","",負荷記録表!F84)</f>
        <v>90</v>
      </c>
      <c r="J101" s="1097">
        <f>IF(負荷記録表!G84="","",負荷記録表!G84)</f>
        <v>90</v>
      </c>
      <c r="K101" s="1095">
        <f>IF(負荷記録表!H84="","",負荷記録表!H84)</f>
        <v>90</v>
      </c>
      <c r="L101" s="1096">
        <f>IF(負荷記録表!I84="","",負荷記録表!I84)</f>
        <v>90</v>
      </c>
      <c r="M101" s="1098">
        <f>IF(負荷記録表!J84="","",負荷記録表!J84)</f>
        <v>90</v>
      </c>
      <c r="N101" s="1095">
        <f>IF(負荷記録表!K84="","",負荷記録表!K84)</f>
        <v>90</v>
      </c>
      <c r="O101" s="1096">
        <f>IF(負荷記録表!L84="","",負荷記録表!L84)</f>
        <v>90</v>
      </c>
      <c r="P101" s="1098">
        <f>IF(負荷記録表!M84="","",負荷記録表!M84)</f>
        <v>90</v>
      </c>
      <c r="Q101" s="1099">
        <f>IF(負荷記録表!N84="","",負荷記録表!N84)</f>
        <v>90</v>
      </c>
      <c r="R101" s="1096">
        <f>IF(負荷記録表!O84="","",負荷記録表!O84)</f>
        <v>90</v>
      </c>
      <c r="S101" s="1097">
        <f>IF(負荷記録表!P84="","",負荷記録表!P84)</f>
        <v>90</v>
      </c>
      <c r="T101" s="230">
        <f>SUM(H101:S101)</f>
        <v>1080</v>
      </c>
      <c r="U101" s="4474" t="s">
        <v>3137</v>
      </c>
      <c r="V101" s="4445"/>
      <c r="W101" s="4446"/>
      <c r="X101" s="4446"/>
      <c r="Y101" s="4447"/>
      <c r="AA101" s="4548"/>
      <c r="AB101" s="4549"/>
      <c r="AC101" s="4549"/>
      <c r="AD101" s="4549"/>
      <c r="AE101" s="4549"/>
      <c r="AF101" s="4549"/>
      <c r="AG101" s="4549"/>
      <c r="AH101" s="4549"/>
      <c r="AI101" s="4550"/>
    </row>
    <row r="102" spans="1:35" ht="13.7" customHeight="1" thickBot="1">
      <c r="A102" s="4435"/>
      <c r="B102" s="389">
        <f>+B20</f>
        <v>2027</v>
      </c>
      <c r="C102" s="356" t="s">
        <v>681</v>
      </c>
      <c r="D102" s="398">
        <f>+D94*E102</f>
        <v>1080</v>
      </c>
      <c r="E102" s="1906">
        <v>0.9</v>
      </c>
      <c r="F102" s="1183" t="s">
        <v>25</v>
      </c>
      <c r="G102" s="400" t="s">
        <v>334</v>
      </c>
      <c r="H102" s="1111">
        <f>IF(H101="","",H101)</f>
        <v>90</v>
      </c>
      <c r="I102" s="1111">
        <f t="shared" ref="I102:S102" si="79">IF(I101="","",(H102+I101))</f>
        <v>180</v>
      </c>
      <c r="J102" s="1112">
        <f t="shared" si="79"/>
        <v>270</v>
      </c>
      <c r="K102" s="1110">
        <f t="shared" si="79"/>
        <v>360</v>
      </c>
      <c r="L102" s="1111">
        <f t="shared" si="79"/>
        <v>450</v>
      </c>
      <c r="M102" s="1113">
        <f t="shared" si="79"/>
        <v>540</v>
      </c>
      <c r="N102" s="1110">
        <f t="shared" si="79"/>
        <v>630</v>
      </c>
      <c r="O102" s="1111">
        <f t="shared" si="79"/>
        <v>720</v>
      </c>
      <c r="P102" s="1113">
        <f t="shared" si="79"/>
        <v>810</v>
      </c>
      <c r="Q102" s="1114">
        <f t="shared" si="79"/>
        <v>900</v>
      </c>
      <c r="R102" s="1111">
        <f t="shared" si="79"/>
        <v>990</v>
      </c>
      <c r="S102" s="1112">
        <f t="shared" si="79"/>
        <v>1080</v>
      </c>
      <c r="T102" s="566">
        <f>+T101/T97</f>
        <v>0.9</v>
      </c>
      <c r="U102" s="4475"/>
      <c r="V102" s="4448"/>
      <c r="W102" s="4449"/>
      <c r="X102" s="4449"/>
      <c r="Y102" s="4450"/>
      <c r="AA102" s="4548" t="s">
        <v>1686</v>
      </c>
      <c r="AB102" s="4549"/>
      <c r="AC102" s="4549"/>
      <c r="AD102" s="4549"/>
      <c r="AE102" s="4549"/>
      <c r="AF102" s="4549"/>
      <c r="AG102" s="4549"/>
      <c r="AH102" s="4549"/>
      <c r="AI102" s="4550"/>
    </row>
    <row r="103" spans="1:35" ht="13.7" customHeight="1">
      <c r="A103" s="4435"/>
      <c r="B103" s="389"/>
      <c r="D103" s="398"/>
      <c r="E103" s="962"/>
      <c r="F103" s="1839"/>
      <c r="G103" s="598" t="s">
        <v>966</v>
      </c>
      <c r="H103" s="599" t="str">
        <f>IF(H101="","",IF(H101&lt;=H99,"○","×"))</f>
        <v>○</v>
      </c>
      <c r="I103" s="599" t="str">
        <f t="shared" ref="I103:S103" si="80">IF(I101="","",IF(I101&lt;=I99,"○","×"))</f>
        <v>○</v>
      </c>
      <c r="J103" s="707" t="str">
        <f t="shared" si="80"/>
        <v>○</v>
      </c>
      <c r="K103" s="706" t="str">
        <f t="shared" si="80"/>
        <v>○</v>
      </c>
      <c r="L103" s="599" t="str">
        <f t="shared" si="80"/>
        <v>○</v>
      </c>
      <c r="M103" s="708" t="str">
        <f t="shared" si="80"/>
        <v>○</v>
      </c>
      <c r="N103" s="706" t="str">
        <f t="shared" si="80"/>
        <v>○</v>
      </c>
      <c r="O103" s="599" t="str">
        <f t="shared" si="80"/>
        <v>○</v>
      </c>
      <c r="P103" s="708" t="str">
        <f t="shared" si="80"/>
        <v>○</v>
      </c>
      <c r="Q103" s="1115" t="str">
        <f t="shared" si="80"/>
        <v>○</v>
      </c>
      <c r="R103" s="599" t="str">
        <f t="shared" si="80"/>
        <v>○</v>
      </c>
      <c r="S103" s="1137" t="str">
        <f t="shared" si="80"/>
        <v>○</v>
      </c>
      <c r="T103" s="606"/>
      <c r="U103" s="4475"/>
      <c r="V103" s="4448"/>
      <c r="W103" s="4449"/>
      <c r="X103" s="4449"/>
      <c r="Y103" s="4450"/>
      <c r="AA103" s="4548"/>
      <c r="AB103" s="4549"/>
      <c r="AC103" s="4549"/>
      <c r="AD103" s="4549"/>
      <c r="AE103" s="4549"/>
      <c r="AF103" s="4549"/>
      <c r="AG103" s="4549"/>
      <c r="AH103" s="4549"/>
      <c r="AI103" s="4550"/>
    </row>
    <row r="104" spans="1:35" ht="13.7" customHeight="1" thickBot="1">
      <c r="A104" s="4435"/>
      <c r="B104" s="401"/>
      <c r="C104" s="402"/>
      <c r="D104" s="402"/>
      <c r="E104" s="403"/>
      <c r="F104" s="3097"/>
      <c r="G104" s="615" t="s">
        <v>967</v>
      </c>
      <c r="H104" s="608" t="str">
        <f>IF(H101="","",IF(H102&lt;=H100,"○","×"))</f>
        <v>○</v>
      </c>
      <c r="I104" s="608" t="str">
        <f t="shared" ref="I104:S104" si="81">IF(I101="","",IF(I102&lt;=I100,"○","×"))</f>
        <v>○</v>
      </c>
      <c r="J104" s="609" t="str">
        <f t="shared" si="81"/>
        <v>○</v>
      </c>
      <c r="K104" s="610" t="str">
        <f t="shared" si="81"/>
        <v>○</v>
      </c>
      <c r="L104" s="608" t="str">
        <f t="shared" si="81"/>
        <v>○</v>
      </c>
      <c r="M104" s="611" t="str">
        <f t="shared" si="81"/>
        <v>○</v>
      </c>
      <c r="N104" s="610" t="str">
        <f t="shared" si="81"/>
        <v>○</v>
      </c>
      <c r="O104" s="608" t="str">
        <f t="shared" si="81"/>
        <v>○</v>
      </c>
      <c r="P104" s="611" t="str">
        <f t="shared" si="81"/>
        <v>○</v>
      </c>
      <c r="Q104" s="612" t="str">
        <f t="shared" si="81"/>
        <v>○</v>
      </c>
      <c r="R104" s="608" t="str">
        <f t="shared" si="81"/>
        <v>○</v>
      </c>
      <c r="S104" s="619" t="str">
        <f t="shared" si="81"/>
        <v>○</v>
      </c>
      <c r="T104" s="614" t="str">
        <f>IF(S101="","",IF(S102&lt;=S100,"○","×"))</f>
        <v>○</v>
      </c>
      <c r="U104" s="4486"/>
      <c r="V104" s="4594"/>
      <c r="W104" s="4595"/>
      <c r="X104" s="4595"/>
      <c r="Y104" s="4596"/>
      <c r="AA104" s="4548"/>
      <c r="AB104" s="4549"/>
      <c r="AC104" s="4549"/>
      <c r="AD104" s="4549"/>
      <c r="AE104" s="4549"/>
      <c r="AF104" s="4549"/>
      <c r="AG104" s="4549"/>
      <c r="AH104" s="4549"/>
      <c r="AI104" s="4550"/>
    </row>
    <row r="105" spans="1:35" ht="17.25" customHeight="1">
      <c r="A105" s="4435"/>
      <c r="B105" s="4454" t="s">
        <v>0</v>
      </c>
      <c r="C105" s="4455"/>
      <c r="D105" s="4455"/>
      <c r="E105" s="4456"/>
      <c r="F105" s="1853" t="s">
        <v>25</v>
      </c>
      <c r="G105" s="1843"/>
      <c r="H105" s="412"/>
      <c r="I105" s="413"/>
      <c r="J105" s="414"/>
      <c r="K105" s="412"/>
      <c r="L105" s="413"/>
      <c r="M105" s="415"/>
      <c r="N105" s="412"/>
      <c r="O105" s="413"/>
      <c r="P105" s="415"/>
      <c r="Q105" s="416"/>
      <c r="R105" s="413"/>
      <c r="S105" s="414"/>
      <c r="T105" s="991" t="s">
        <v>243</v>
      </c>
      <c r="U105" s="4457" t="str">
        <f>+U92</f>
        <v>1/4半期</v>
      </c>
      <c r="V105" s="4567"/>
      <c r="W105" s="4568"/>
      <c r="X105" s="4568"/>
      <c r="Y105" s="4569"/>
      <c r="AA105" s="4548"/>
      <c r="AB105" s="4549"/>
      <c r="AC105" s="4549"/>
      <c r="AD105" s="4549"/>
      <c r="AE105" s="4549"/>
      <c r="AF105" s="4549"/>
      <c r="AG105" s="4549"/>
      <c r="AH105" s="4549"/>
      <c r="AI105" s="4550"/>
    </row>
    <row r="106" spans="1:35" ht="13.7" customHeight="1">
      <c r="A106" s="4435"/>
      <c r="B106" s="375" t="s">
        <v>585</v>
      </c>
      <c r="C106" s="376"/>
      <c r="D106" s="376"/>
      <c r="E106" s="378"/>
      <c r="F106" s="1183" t="s">
        <v>25</v>
      </c>
      <c r="G106" s="1845"/>
      <c r="H106" s="417"/>
      <c r="I106" s="418"/>
      <c r="J106" s="419"/>
      <c r="K106" s="417"/>
      <c r="L106" s="418"/>
      <c r="M106" s="420"/>
      <c r="N106" s="417"/>
      <c r="O106" s="418"/>
      <c r="P106" s="420"/>
      <c r="Q106" s="421"/>
      <c r="R106" s="418"/>
      <c r="S106" s="419"/>
      <c r="T106" s="1000"/>
      <c r="U106" s="4458"/>
      <c r="V106" s="4448"/>
      <c r="W106" s="4449"/>
      <c r="X106" s="4449"/>
      <c r="Y106" s="4450"/>
      <c r="AA106" s="4548"/>
      <c r="AB106" s="4549"/>
      <c r="AC106" s="4549"/>
      <c r="AD106" s="4549"/>
      <c r="AE106" s="4549"/>
      <c r="AF106" s="4549"/>
      <c r="AG106" s="4549"/>
      <c r="AH106" s="4549"/>
      <c r="AI106" s="4550"/>
    </row>
    <row r="107" spans="1:35" ht="13.7" customHeight="1">
      <c r="A107" s="4435"/>
      <c r="B107" s="1210">
        <f>+負荷記録表!C100</f>
        <v>2024</v>
      </c>
      <c r="C107" s="376" t="s">
        <v>505</v>
      </c>
      <c r="D107" s="377">
        <f>+S111</f>
        <v>1200</v>
      </c>
      <c r="E107" s="1908" t="s">
        <v>682</v>
      </c>
      <c r="F107" s="1183" t="s">
        <v>25</v>
      </c>
      <c r="G107" s="1845"/>
      <c r="H107" s="423"/>
      <c r="I107" s="418"/>
      <c r="J107" s="419"/>
      <c r="K107" s="417"/>
      <c r="L107" s="418"/>
      <c r="M107" s="420"/>
      <c r="N107" s="417"/>
      <c r="O107" s="418"/>
      <c r="P107" s="420"/>
      <c r="Q107" s="421"/>
      <c r="R107" s="418"/>
      <c r="S107" s="419"/>
      <c r="T107" s="1000"/>
      <c r="U107" s="4459"/>
      <c r="V107" s="4451"/>
      <c r="W107" s="4452"/>
      <c r="X107" s="4452"/>
      <c r="Y107" s="4453"/>
      <c r="AA107" s="4548"/>
      <c r="AB107" s="4549"/>
      <c r="AC107" s="4549"/>
      <c r="AD107" s="4549"/>
      <c r="AE107" s="4549"/>
      <c r="AF107" s="4549"/>
      <c r="AG107" s="4549"/>
      <c r="AH107" s="4549"/>
      <c r="AI107" s="4550"/>
    </row>
    <row r="108" spans="1:35" ht="13.7" customHeight="1">
      <c r="A108" s="4435"/>
      <c r="B108" s="389"/>
      <c r="E108" s="386"/>
      <c r="F108" s="1183"/>
      <c r="G108" s="1845"/>
      <c r="H108" s="46"/>
      <c r="I108" s="203"/>
      <c r="J108" s="204"/>
      <c r="K108" s="106"/>
      <c r="L108" s="203"/>
      <c r="M108" s="205"/>
      <c r="N108" s="106"/>
      <c r="O108" s="203"/>
      <c r="P108" s="205"/>
      <c r="Q108" s="206"/>
      <c r="R108" s="203"/>
      <c r="S108" s="204"/>
      <c r="T108" s="1000"/>
      <c r="U108" s="4460" t="str">
        <f>+U95</f>
        <v>上半期</v>
      </c>
      <c r="V108" s="4436"/>
      <c r="W108" s="4437"/>
      <c r="X108" s="4437"/>
      <c r="Y108" s="4438"/>
      <c r="AA108" s="4548"/>
      <c r="AB108" s="4549"/>
      <c r="AC108" s="4549"/>
      <c r="AD108" s="4549"/>
      <c r="AE108" s="4549"/>
      <c r="AF108" s="4549"/>
      <c r="AG108" s="4549"/>
      <c r="AH108" s="4549"/>
      <c r="AI108" s="4550"/>
    </row>
    <row r="109" spans="1:35" ht="13.7" customHeight="1">
      <c r="A109" s="4435"/>
      <c r="B109" s="389">
        <f>+B96</f>
        <v>2025</v>
      </c>
      <c r="C109" s="356" t="s">
        <v>681</v>
      </c>
      <c r="E109" s="386"/>
      <c r="F109" s="1183"/>
      <c r="G109" s="1854"/>
      <c r="H109" s="563"/>
      <c r="I109" s="68"/>
      <c r="J109" s="210"/>
      <c r="K109" s="563"/>
      <c r="L109" s="68"/>
      <c r="M109" s="121"/>
      <c r="N109" s="563"/>
      <c r="O109" s="68"/>
      <c r="P109" s="121"/>
      <c r="Q109" s="563"/>
      <c r="R109" s="68"/>
      <c r="S109" s="210"/>
      <c r="T109" s="1000"/>
      <c r="U109" s="4461"/>
      <c r="V109" s="4439"/>
      <c r="W109" s="4440"/>
      <c r="X109" s="4440"/>
      <c r="Y109" s="4441"/>
      <c r="AA109" s="4548"/>
      <c r="AB109" s="4549"/>
      <c r="AC109" s="4549"/>
      <c r="AD109" s="4549"/>
      <c r="AE109" s="4549"/>
      <c r="AF109" s="4549"/>
      <c r="AG109" s="4549"/>
      <c r="AH109" s="4549"/>
      <c r="AI109" s="4550"/>
    </row>
    <row r="110" spans="1:35" ht="13.7" customHeight="1">
      <c r="A110" s="4435"/>
      <c r="C110" s="405" t="s">
        <v>248</v>
      </c>
      <c r="D110" s="1906">
        <v>0.9</v>
      </c>
      <c r="E110" s="386"/>
      <c r="F110" s="1183" t="s">
        <v>827</v>
      </c>
      <c r="G110" s="411" t="s">
        <v>590</v>
      </c>
      <c r="H110" s="50">
        <v>100</v>
      </c>
      <c r="I110" s="51">
        <v>100</v>
      </c>
      <c r="J110" s="52">
        <v>100</v>
      </c>
      <c r="K110" s="50">
        <v>100</v>
      </c>
      <c r="L110" s="51">
        <v>100</v>
      </c>
      <c r="M110" s="108">
        <v>100</v>
      </c>
      <c r="N110" s="50">
        <v>100</v>
      </c>
      <c r="O110" s="51">
        <v>100</v>
      </c>
      <c r="P110" s="108">
        <v>100</v>
      </c>
      <c r="Q110" s="101">
        <v>100</v>
      </c>
      <c r="R110" s="51">
        <v>100</v>
      </c>
      <c r="S110" s="52">
        <v>100</v>
      </c>
      <c r="T110" s="230">
        <f>SUM(H110:S110)</f>
        <v>1200</v>
      </c>
      <c r="U110" s="4462"/>
      <c r="V110" s="4442"/>
      <c r="W110" s="4443"/>
      <c r="X110" s="4443"/>
      <c r="Y110" s="4444"/>
      <c r="AA110" s="4548"/>
      <c r="AB110" s="4549"/>
      <c r="AC110" s="4549"/>
      <c r="AD110" s="4549"/>
      <c r="AE110" s="4549"/>
      <c r="AF110" s="4549"/>
      <c r="AG110" s="4549"/>
      <c r="AH110" s="4549"/>
      <c r="AI110" s="4550"/>
    </row>
    <row r="111" spans="1:35" ht="13.7" customHeight="1">
      <c r="A111" s="4435"/>
      <c r="C111" s="390" t="s">
        <v>69</v>
      </c>
      <c r="D111" s="409">
        <f>+D110-1</f>
        <v>-9.9999999999999978E-2</v>
      </c>
      <c r="E111" s="386"/>
      <c r="F111" s="1183" t="s">
        <v>25</v>
      </c>
      <c r="G111" s="395" t="s">
        <v>70</v>
      </c>
      <c r="H111" s="56">
        <f>+H110</f>
        <v>100</v>
      </c>
      <c r="I111" s="57">
        <f t="shared" ref="I111:S111" si="82">+H111+I110</f>
        <v>200</v>
      </c>
      <c r="J111" s="58">
        <f t="shared" si="82"/>
        <v>300</v>
      </c>
      <c r="K111" s="56">
        <f t="shared" si="82"/>
        <v>400</v>
      </c>
      <c r="L111" s="57">
        <f t="shared" si="82"/>
        <v>500</v>
      </c>
      <c r="M111" s="110">
        <f t="shared" si="82"/>
        <v>600</v>
      </c>
      <c r="N111" s="56">
        <f t="shared" si="82"/>
        <v>700</v>
      </c>
      <c r="O111" s="57">
        <f t="shared" si="82"/>
        <v>800</v>
      </c>
      <c r="P111" s="110">
        <f t="shared" si="82"/>
        <v>900</v>
      </c>
      <c r="Q111" s="81">
        <f t="shared" si="82"/>
        <v>1000</v>
      </c>
      <c r="R111" s="57">
        <f t="shared" si="82"/>
        <v>1100</v>
      </c>
      <c r="S111" s="58">
        <f t="shared" si="82"/>
        <v>1200</v>
      </c>
      <c r="T111" s="228"/>
      <c r="U111" s="4487" t="str">
        <f>+U98</f>
        <v>3/4半期</v>
      </c>
      <c r="V111" s="4445"/>
      <c r="W111" s="4446"/>
      <c r="X111" s="4446"/>
      <c r="Y111" s="4447"/>
      <c r="AA111" s="4548"/>
      <c r="AB111" s="4549"/>
      <c r="AC111" s="4549"/>
      <c r="AD111" s="4549"/>
      <c r="AE111" s="4549"/>
      <c r="AF111" s="4549"/>
      <c r="AG111" s="4549"/>
      <c r="AH111" s="4549"/>
      <c r="AI111" s="4550"/>
    </row>
    <row r="112" spans="1:35" ht="13.7" customHeight="1">
      <c r="A112" s="4435"/>
      <c r="B112" s="389"/>
      <c r="C112" s="390" t="s">
        <v>84</v>
      </c>
      <c r="D112" s="396">
        <f>+S113</f>
        <v>1080</v>
      </c>
      <c r="E112" s="386" t="str">
        <f>+E107</f>
        <v>ｋｇ</v>
      </c>
      <c r="F112" s="1183" t="s">
        <v>25</v>
      </c>
      <c r="G112" s="397" t="s">
        <v>216</v>
      </c>
      <c r="H112" s="59">
        <f>+H110*D110</f>
        <v>90</v>
      </c>
      <c r="I112" s="59">
        <f>+I110*D110</f>
        <v>90</v>
      </c>
      <c r="J112" s="60">
        <f>+J110*D110</f>
        <v>90</v>
      </c>
      <c r="K112" s="115">
        <f>+K110*D110</f>
        <v>90</v>
      </c>
      <c r="L112" s="59">
        <f>+L110*D110</f>
        <v>90</v>
      </c>
      <c r="M112" s="111">
        <f>+M110*D110</f>
        <v>90</v>
      </c>
      <c r="N112" s="66">
        <f>+N110*D110</f>
        <v>90</v>
      </c>
      <c r="O112" s="59">
        <f>+O110*D110</f>
        <v>90</v>
      </c>
      <c r="P112" s="111">
        <f>+P110*D110</f>
        <v>90</v>
      </c>
      <c r="Q112" s="102">
        <f>+Q110*D110</f>
        <v>90</v>
      </c>
      <c r="R112" s="59">
        <f>+R110*D110</f>
        <v>90</v>
      </c>
      <c r="S112" s="60">
        <f>+S110*D110</f>
        <v>90</v>
      </c>
      <c r="T112" s="230">
        <f>SUM(H112:S112)</f>
        <v>1080</v>
      </c>
      <c r="U112" s="4458"/>
      <c r="V112" s="4448"/>
      <c r="W112" s="4449"/>
      <c r="X112" s="4449"/>
      <c r="Y112" s="4450"/>
      <c r="AA112" s="4548"/>
      <c r="AB112" s="4549"/>
      <c r="AC112" s="4549"/>
      <c r="AD112" s="4549"/>
      <c r="AE112" s="4549"/>
      <c r="AF112" s="4549"/>
      <c r="AG112" s="4549"/>
      <c r="AH112" s="4549"/>
      <c r="AI112" s="4550"/>
    </row>
    <row r="113" spans="1:35" ht="13.7" customHeight="1">
      <c r="A113" s="4435"/>
      <c r="B113" s="389"/>
      <c r="E113" s="386"/>
      <c r="F113" s="1183" t="s">
        <v>826</v>
      </c>
      <c r="G113" s="395" t="s">
        <v>70</v>
      </c>
      <c r="H113" s="61">
        <f>+H112</f>
        <v>90</v>
      </c>
      <c r="I113" s="61">
        <f t="shared" ref="I113:S113" si="83">+H113+I112</f>
        <v>180</v>
      </c>
      <c r="J113" s="62">
        <f t="shared" si="83"/>
        <v>270</v>
      </c>
      <c r="K113" s="67">
        <f t="shared" si="83"/>
        <v>360</v>
      </c>
      <c r="L113" s="61">
        <f t="shared" si="83"/>
        <v>450</v>
      </c>
      <c r="M113" s="112">
        <f t="shared" si="83"/>
        <v>540</v>
      </c>
      <c r="N113" s="67">
        <f t="shared" si="83"/>
        <v>630</v>
      </c>
      <c r="O113" s="61">
        <f t="shared" si="83"/>
        <v>720</v>
      </c>
      <c r="P113" s="112">
        <f t="shared" si="83"/>
        <v>810</v>
      </c>
      <c r="Q113" s="103">
        <f t="shared" si="83"/>
        <v>900</v>
      </c>
      <c r="R113" s="61">
        <f t="shared" si="83"/>
        <v>990</v>
      </c>
      <c r="S113" s="62">
        <f t="shared" si="83"/>
        <v>1080</v>
      </c>
      <c r="T113" s="228"/>
      <c r="U113" s="4459"/>
      <c r="V113" s="4451"/>
      <c r="W113" s="4452"/>
      <c r="X113" s="4452"/>
      <c r="Y113" s="4453"/>
      <c r="AA113" s="4551"/>
      <c r="AB113" s="4552"/>
      <c r="AC113" s="4552"/>
      <c r="AD113" s="4552"/>
      <c r="AE113" s="4552"/>
      <c r="AF113" s="4552"/>
      <c r="AG113" s="4552"/>
      <c r="AH113" s="4552"/>
      <c r="AI113" s="4553"/>
    </row>
    <row r="114" spans="1:35" ht="13.7" customHeight="1">
      <c r="A114" s="4435"/>
      <c r="B114" s="389">
        <f>+B101</f>
        <v>2026</v>
      </c>
      <c r="C114" s="356" t="s">
        <v>506</v>
      </c>
      <c r="D114" s="398">
        <f>+D107*E114</f>
        <v>960</v>
      </c>
      <c r="E114" s="1906">
        <v>0.8</v>
      </c>
      <c r="F114" s="1183" t="s">
        <v>25</v>
      </c>
      <c r="G114" s="407" t="s">
        <v>502</v>
      </c>
      <c r="H114" s="69">
        <v>100</v>
      </c>
      <c r="I114" s="69">
        <v>100</v>
      </c>
      <c r="J114" s="70">
        <v>100</v>
      </c>
      <c r="K114" s="116">
        <v>100</v>
      </c>
      <c r="L114" s="69">
        <v>100</v>
      </c>
      <c r="M114" s="117">
        <v>100</v>
      </c>
      <c r="N114" s="116">
        <v>90</v>
      </c>
      <c r="O114" s="69">
        <v>80</v>
      </c>
      <c r="P114" s="117">
        <v>80</v>
      </c>
      <c r="Q114" s="105">
        <v>80</v>
      </c>
      <c r="R114" s="69">
        <v>75</v>
      </c>
      <c r="S114" s="70">
        <v>75</v>
      </c>
      <c r="T114" s="230">
        <f>SUM(H114:S114)</f>
        <v>1080</v>
      </c>
      <c r="U114" s="4474" t="s">
        <v>3137</v>
      </c>
      <c r="V114" s="4445"/>
      <c r="W114" s="4446"/>
      <c r="X114" s="4446"/>
      <c r="Y114" s="4447"/>
    </row>
    <row r="115" spans="1:35" ht="13.7" customHeight="1" thickBot="1">
      <c r="A115" s="4435"/>
      <c r="B115" s="389">
        <f>+B102</f>
        <v>2027</v>
      </c>
      <c r="C115" s="356" t="s">
        <v>506</v>
      </c>
      <c r="D115" s="398">
        <f>+D107*E115</f>
        <v>840</v>
      </c>
      <c r="E115" s="1906">
        <v>0.7</v>
      </c>
      <c r="F115" s="1183" t="s">
        <v>25</v>
      </c>
      <c r="G115" s="400" t="s">
        <v>334</v>
      </c>
      <c r="H115" s="63">
        <f>IF(H114="","",H114)</f>
        <v>100</v>
      </c>
      <c r="I115" s="63">
        <f t="shared" ref="I115:S115" si="84">IF(I114="","",(H115+I114))</f>
        <v>200</v>
      </c>
      <c r="J115" s="64">
        <f t="shared" si="84"/>
        <v>300</v>
      </c>
      <c r="K115" s="113">
        <f t="shared" si="84"/>
        <v>400</v>
      </c>
      <c r="L115" s="63">
        <f t="shared" si="84"/>
        <v>500</v>
      </c>
      <c r="M115" s="114">
        <f t="shared" si="84"/>
        <v>600</v>
      </c>
      <c r="N115" s="113">
        <f t="shared" si="84"/>
        <v>690</v>
      </c>
      <c r="O115" s="63">
        <f t="shared" si="84"/>
        <v>770</v>
      </c>
      <c r="P115" s="114">
        <f t="shared" si="84"/>
        <v>850</v>
      </c>
      <c r="Q115" s="104">
        <f t="shared" si="84"/>
        <v>930</v>
      </c>
      <c r="R115" s="63">
        <f t="shared" si="84"/>
        <v>1005</v>
      </c>
      <c r="S115" s="64">
        <f t="shared" si="84"/>
        <v>1080</v>
      </c>
      <c r="T115" s="566">
        <f>+T114/T110</f>
        <v>0.9</v>
      </c>
      <c r="U115" s="4475"/>
      <c r="V115" s="4448"/>
      <c r="W115" s="4449"/>
      <c r="X115" s="4449"/>
      <c r="Y115" s="4450"/>
      <c r="AA115" s="1299" t="s">
        <v>1506</v>
      </c>
      <c r="AB115" s="961"/>
      <c r="AC115" s="961"/>
      <c r="AD115" s="961"/>
      <c r="AE115" s="961"/>
      <c r="AF115" s="961"/>
      <c r="AG115" s="961"/>
      <c r="AH115" s="961"/>
      <c r="AI115" s="961"/>
    </row>
    <row r="116" spans="1:35" ht="13.7" customHeight="1">
      <c r="A116" s="4435"/>
      <c r="B116" s="389"/>
      <c r="D116" s="398"/>
      <c r="E116" s="962"/>
      <c r="F116" s="1839"/>
      <c r="G116" s="598" t="s">
        <v>966</v>
      </c>
      <c r="H116" s="599" t="str">
        <f>IF(H114="","",IF(H114&lt;=H112,"○","×"))</f>
        <v>×</v>
      </c>
      <c r="I116" s="600" t="str">
        <f t="shared" ref="I116:S116" si="85">IF(I114="","",IF(I114&lt;=I112,"○","×"))</f>
        <v>×</v>
      </c>
      <c r="J116" s="601" t="str">
        <f t="shared" si="85"/>
        <v>×</v>
      </c>
      <c r="K116" s="602" t="str">
        <f t="shared" si="85"/>
        <v>×</v>
      </c>
      <c r="L116" s="600" t="str">
        <f t="shared" si="85"/>
        <v>×</v>
      </c>
      <c r="M116" s="603" t="str">
        <f t="shared" si="85"/>
        <v>×</v>
      </c>
      <c r="N116" s="602" t="str">
        <f t="shared" si="85"/>
        <v>○</v>
      </c>
      <c r="O116" s="600" t="str">
        <f t="shared" si="85"/>
        <v>○</v>
      </c>
      <c r="P116" s="603" t="str">
        <f t="shared" si="85"/>
        <v>○</v>
      </c>
      <c r="Q116" s="604" t="str">
        <f t="shared" si="85"/>
        <v>○</v>
      </c>
      <c r="R116" s="600" t="str">
        <f t="shared" si="85"/>
        <v>○</v>
      </c>
      <c r="S116" s="618" t="str">
        <f t="shared" si="85"/>
        <v>○</v>
      </c>
      <c r="T116" s="606"/>
      <c r="U116" s="4475"/>
      <c r="V116" s="4448"/>
      <c r="W116" s="4449"/>
      <c r="X116" s="4449"/>
      <c r="Y116" s="4450"/>
      <c r="AA116" s="4614" t="s">
        <v>1524</v>
      </c>
      <c r="AB116" s="4615"/>
      <c r="AC116" s="4615"/>
      <c r="AD116" s="4615"/>
      <c r="AE116" s="4615"/>
      <c r="AF116" s="4615"/>
      <c r="AG116" s="4615"/>
      <c r="AH116" s="4615"/>
      <c r="AI116" s="4616"/>
    </row>
    <row r="117" spans="1:35" ht="13.7" customHeight="1" thickBot="1">
      <c r="A117" s="4435"/>
      <c r="B117" s="401"/>
      <c r="C117" s="402"/>
      <c r="D117" s="402"/>
      <c r="E117" s="403"/>
      <c r="F117" s="1840"/>
      <c r="G117" s="615" t="s">
        <v>967</v>
      </c>
      <c r="H117" s="608" t="str">
        <f>IF(H114="","",IF(H115&lt;=H113,"○","×"))</f>
        <v>×</v>
      </c>
      <c r="I117" s="608" t="str">
        <f t="shared" ref="I117:S117" si="86">IF(I114="","",IF(I115&lt;=I113,"○","×"))</f>
        <v>×</v>
      </c>
      <c r="J117" s="609" t="str">
        <f t="shared" si="86"/>
        <v>×</v>
      </c>
      <c r="K117" s="610" t="str">
        <f t="shared" si="86"/>
        <v>×</v>
      </c>
      <c r="L117" s="608" t="str">
        <f t="shared" si="86"/>
        <v>×</v>
      </c>
      <c r="M117" s="611" t="str">
        <f t="shared" si="86"/>
        <v>×</v>
      </c>
      <c r="N117" s="610" t="str">
        <f t="shared" si="86"/>
        <v>×</v>
      </c>
      <c r="O117" s="608" t="str">
        <f t="shared" si="86"/>
        <v>×</v>
      </c>
      <c r="P117" s="611" t="str">
        <f t="shared" si="86"/>
        <v>×</v>
      </c>
      <c r="Q117" s="612" t="str">
        <f t="shared" si="86"/>
        <v>×</v>
      </c>
      <c r="R117" s="608" t="str">
        <f t="shared" si="86"/>
        <v>×</v>
      </c>
      <c r="S117" s="619" t="str">
        <f t="shared" si="86"/>
        <v>○</v>
      </c>
      <c r="T117" s="614" t="str">
        <f>IF(S114="","",IF(S115&lt;=S113,"○","×"))</f>
        <v>○</v>
      </c>
      <c r="U117" s="4486"/>
      <c r="V117" s="4594"/>
      <c r="W117" s="4595"/>
      <c r="X117" s="4595"/>
      <c r="Y117" s="4596"/>
      <c r="AA117" s="4617"/>
      <c r="AB117" s="4618"/>
      <c r="AC117" s="4618"/>
      <c r="AD117" s="4618"/>
      <c r="AE117" s="4618"/>
      <c r="AF117" s="4618"/>
      <c r="AG117" s="4618"/>
      <c r="AH117" s="4618"/>
      <c r="AI117" s="4619"/>
    </row>
    <row r="118" spans="1:35" s="961" customFormat="1" ht="18.75" customHeight="1">
      <c r="A118" s="4435"/>
      <c r="B118" s="4488" t="s">
        <v>1836</v>
      </c>
      <c r="C118" s="4488"/>
      <c r="D118" s="4488"/>
      <c r="E118" s="4489"/>
      <c r="F118" s="1853" t="s">
        <v>25</v>
      </c>
      <c r="G118" s="1214"/>
      <c r="H118" s="1215"/>
      <c r="I118" s="1216"/>
      <c r="J118" s="1217"/>
      <c r="K118" s="1215"/>
      <c r="L118" s="1216"/>
      <c r="M118" s="1218"/>
      <c r="N118" s="1215"/>
      <c r="O118" s="1216"/>
      <c r="P118" s="1218"/>
      <c r="Q118" s="1219"/>
      <c r="R118" s="1216"/>
      <c r="S118" s="1217"/>
      <c r="T118" s="991" t="s">
        <v>243</v>
      </c>
      <c r="U118" s="4490" t="str">
        <f>+U105</f>
        <v>1/4半期</v>
      </c>
      <c r="V118" s="4603"/>
      <c r="W118" s="4604"/>
      <c r="X118" s="4604"/>
      <c r="Y118" s="4605"/>
      <c r="AA118" s="4617"/>
      <c r="AB118" s="4618"/>
      <c r="AC118" s="4618"/>
      <c r="AD118" s="4618"/>
      <c r="AE118" s="4618"/>
      <c r="AF118" s="4618"/>
      <c r="AG118" s="4618"/>
      <c r="AH118" s="4618"/>
      <c r="AI118" s="4619"/>
    </row>
    <row r="119" spans="1:35" s="961" customFormat="1" ht="13.7" customHeight="1">
      <c r="A119" s="4435"/>
      <c r="B119" s="992" t="s">
        <v>585</v>
      </c>
      <c r="C119" s="992"/>
      <c r="D119" s="992"/>
      <c r="E119" s="1220"/>
      <c r="F119" s="1183" t="s">
        <v>25</v>
      </c>
      <c r="G119" s="1221" t="s">
        <v>2499</v>
      </c>
      <c r="H119" s="1222"/>
      <c r="I119" s="1223"/>
      <c r="J119" s="1224"/>
      <c r="K119" s="1222"/>
      <c r="L119" s="1223"/>
      <c r="M119" s="1225"/>
      <c r="N119" s="1222"/>
      <c r="O119" s="1223"/>
      <c r="P119" s="1225"/>
      <c r="Q119" s="1226"/>
      <c r="R119" s="1223"/>
      <c r="S119" s="1224"/>
      <c r="T119" s="1000"/>
      <c r="U119" s="4475"/>
      <c r="V119" s="4480"/>
      <c r="W119" s="4481"/>
      <c r="X119" s="4481"/>
      <c r="Y119" s="4482"/>
      <c r="AA119" s="4617"/>
      <c r="AB119" s="4618"/>
      <c r="AC119" s="4618"/>
      <c r="AD119" s="4618"/>
      <c r="AE119" s="4618"/>
      <c r="AF119" s="4618"/>
      <c r="AG119" s="4618"/>
      <c r="AH119" s="4618"/>
      <c r="AI119" s="4619"/>
    </row>
    <row r="120" spans="1:35" s="961" customFormat="1" ht="13.7" customHeight="1">
      <c r="A120" s="4435"/>
      <c r="B120" s="1227">
        <f>+B9</f>
        <v>2024</v>
      </c>
      <c r="C120" s="992" t="s">
        <v>505</v>
      </c>
      <c r="D120" s="1228">
        <v>0.1</v>
      </c>
      <c r="E120" s="1229"/>
      <c r="F120" s="1183"/>
      <c r="G120" s="1221"/>
      <c r="H120" s="1230"/>
      <c r="I120" s="1223"/>
      <c r="J120" s="1224"/>
      <c r="K120" s="1222"/>
      <c r="L120" s="1223"/>
      <c r="M120" s="1225"/>
      <c r="N120" s="1222"/>
      <c r="O120" s="1223"/>
      <c r="P120" s="1225"/>
      <c r="Q120" s="1226"/>
      <c r="R120" s="1223"/>
      <c r="S120" s="1224"/>
      <c r="T120" s="1000"/>
      <c r="U120" s="4476"/>
      <c r="V120" s="4483"/>
      <c r="W120" s="4484"/>
      <c r="X120" s="4484"/>
      <c r="Y120" s="4485"/>
      <c r="AA120" s="4617"/>
      <c r="AB120" s="4618"/>
      <c r="AC120" s="4618"/>
      <c r="AD120" s="4618"/>
      <c r="AE120" s="4618"/>
      <c r="AF120" s="4618"/>
      <c r="AG120" s="4618"/>
      <c r="AH120" s="4618"/>
      <c r="AI120" s="4619"/>
    </row>
    <row r="121" spans="1:35" s="961" customFormat="1" ht="13.7" customHeight="1">
      <c r="A121" s="4435"/>
      <c r="E121" s="962"/>
      <c r="F121" s="1183"/>
      <c r="G121" s="994"/>
      <c r="H121" s="1231"/>
      <c r="I121" s="1232"/>
      <c r="J121" s="1233"/>
      <c r="K121" s="1234"/>
      <c r="L121" s="1232"/>
      <c r="M121" s="1235"/>
      <c r="N121" s="1234"/>
      <c r="O121" s="1232"/>
      <c r="P121" s="1235"/>
      <c r="Q121" s="1236"/>
      <c r="R121" s="1232"/>
      <c r="S121" s="1233"/>
      <c r="T121" s="1000"/>
      <c r="U121" s="4463" t="str">
        <f>+U108</f>
        <v>上半期</v>
      </c>
      <c r="V121" s="4465"/>
      <c r="W121" s="4466"/>
      <c r="X121" s="4466"/>
      <c r="Y121" s="4467"/>
      <c r="AA121" s="4620"/>
      <c r="AB121" s="4621"/>
      <c r="AC121" s="4621"/>
      <c r="AD121" s="4621"/>
      <c r="AE121" s="4621"/>
      <c r="AF121" s="4621"/>
      <c r="AG121" s="4621"/>
      <c r="AH121" s="4621"/>
      <c r="AI121" s="4622"/>
    </row>
    <row r="122" spans="1:35" s="961" customFormat="1" ht="13.7" customHeight="1">
      <c r="A122" s="4435"/>
      <c r="B122" s="961">
        <f>+B109</f>
        <v>2025</v>
      </c>
      <c r="C122" s="961" t="s">
        <v>1456</v>
      </c>
      <c r="D122" s="1017">
        <v>0.38</v>
      </c>
      <c r="E122" s="962"/>
      <c r="F122" s="1183"/>
      <c r="G122" s="1237" t="s">
        <v>1457</v>
      </c>
      <c r="H122" s="1238"/>
      <c r="I122" s="1239"/>
      <c r="J122" s="1240"/>
      <c r="K122" s="1241"/>
      <c r="L122" s="1239"/>
      <c r="M122" s="1242"/>
      <c r="N122" s="1241"/>
      <c r="O122" s="1239"/>
      <c r="P122" s="1242"/>
      <c r="Q122" s="1243"/>
      <c r="R122" s="1239"/>
      <c r="S122" s="1240"/>
      <c r="T122" s="1000"/>
      <c r="U122" s="4464"/>
      <c r="V122" s="4468"/>
      <c r="W122" s="4469"/>
      <c r="X122" s="4469"/>
      <c r="Y122" s="4470"/>
    </row>
    <row r="123" spans="1:35" s="961" customFormat="1" ht="13.7" customHeight="1">
      <c r="A123" s="4435"/>
      <c r="C123" s="1244"/>
      <c r="D123" s="1245"/>
      <c r="E123" s="962"/>
      <c r="F123" s="1183"/>
      <c r="G123" s="1246"/>
      <c r="H123" s="1051"/>
      <c r="I123" s="1052"/>
      <c r="J123" s="1053"/>
      <c r="K123" s="1051"/>
      <c r="L123" s="1052"/>
      <c r="M123" s="1054"/>
      <c r="N123" s="1051"/>
      <c r="O123" s="1052"/>
      <c r="P123" s="1054"/>
      <c r="Q123" s="1055"/>
      <c r="R123" s="1052"/>
      <c r="S123" s="1053"/>
      <c r="T123" s="1247"/>
      <c r="U123" s="4423"/>
      <c r="V123" s="4471"/>
      <c r="W123" s="4472"/>
      <c r="X123" s="4472"/>
      <c r="Y123" s="4473"/>
    </row>
    <row r="124" spans="1:35" s="961" customFormat="1" ht="13.7" customHeight="1">
      <c r="A124" s="4435"/>
      <c r="C124" s="1015"/>
      <c r="D124" s="1245"/>
      <c r="E124" s="962"/>
      <c r="F124" s="1183"/>
      <c r="G124" s="1248"/>
      <c r="H124" s="2393"/>
      <c r="I124" s="2394"/>
      <c r="J124" s="2395"/>
      <c r="K124" s="2393"/>
      <c r="L124" s="2394"/>
      <c r="M124" s="2396"/>
      <c r="N124" s="2393"/>
      <c r="O124" s="2394"/>
      <c r="P124" s="2396"/>
      <c r="Q124" s="2397"/>
      <c r="R124" s="2394"/>
      <c r="S124" s="2395"/>
      <c r="T124" s="1247"/>
      <c r="U124" s="4474" t="str">
        <f>+U111</f>
        <v>3/4半期</v>
      </c>
      <c r="V124" s="4477"/>
      <c r="W124" s="4478"/>
      <c r="X124" s="4478"/>
      <c r="Y124" s="4479"/>
    </row>
    <row r="125" spans="1:35" s="961" customFormat="1" ht="13.7" customHeight="1">
      <c r="A125" s="4435"/>
      <c r="C125" s="1015"/>
      <c r="D125" s="1034"/>
      <c r="E125" s="962"/>
      <c r="F125" s="1018" t="s">
        <v>827</v>
      </c>
      <c r="G125" s="1248"/>
      <c r="H125" s="2393"/>
      <c r="I125" s="2394"/>
      <c r="J125" s="2395"/>
      <c r="K125" s="2393"/>
      <c r="L125" s="2394"/>
      <c r="M125" s="2396"/>
      <c r="N125" s="2393"/>
      <c r="O125" s="2394"/>
      <c r="P125" s="2396"/>
      <c r="Q125" s="2397"/>
      <c r="R125" s="2394"/>
      <c r="S125" s="2395"/>
      <c r="T125" s="1247"/>
      <c r="U125" s="4475"/>
      <c r="V125" s="4480"/>
      <c r="W125" s="4481"/>
      <c r="X125" s="4481"/>
      <c r="Y125" s="4482"/>
    </row>
    <row r="126" spans="1:35" s="961" customFormat="1" ht="13.7" customHeight="1">
      <c r="A126" s="4435"/>
      <c r="E126" s="962"/>
      <c r="F126" s="1183" t="s">
        <v>1458</v>
      </c>
      <c r="G126" s="1248"/>
      <c r="H126" s="2393"/>
      <c r="I126" s="2394"/>
      <c r="J126" s="2395"/>
      <c r="K126" s="2393"/>
      <c r="L126" s="2394"/>
      <c r="M126" s="2396"/>
      <c r="N126" s="2393"/>
      <c r="O126" s="2394"/>
      <c r="P126" s="2396"/>
      <c r="Q126" s="2397"/>
      <c r="R126" s="2394"/>
      <c r="S126" s="2395"/>
      <c r="T126" s="1247"/>
      <c r="U126" s="4476"/>
      <c r="V126" s="4483"/>
      <c r="W126" s="4484"/>
      <c r="X126" s="4484"/>
      <c r="Y126" s="4485"/>
    </row>
    <row r="127" spans="1:35" s="961" customFormat="1" ht="13.7" customHeight="1">
      <c r="A127" s="4435"/>
      <c r="F127" s="1183" t="s">
        <v>1458</v>
      </c>
      <c r="G127" s="1249" t="s">
        <v>2498</v>
      </c>
      <c r="H127" s="2388">
        <f>+H128+H129</f>
        <v>100</v>
      </c>
      <c r="I127" s="2389">
        <f t="shared" ref="I127:S127" si="87">+I128+I129</f>
        <v>0</v>
      </c>
      <c r="J127" s="2390">
        <f t="shared" si="87"/>
        <v>0</v>
      </c>
      <c r="K127" s="2388">
        <f t="shared" si="87"/>
        <v>0</v>
      </c>
      <c r="L127" s="2389">
        <f t="shared" si="87"/>
        <v>0</v>
      </c>
      <c r="M127" s="2391">
        <f t="shared" si="87"/>
        <v>0</v>
      </c>
      <c r="N127" s="2388">
        <f t="shared" si="87"/>
        <v>0</v>
      </c>
      <c r="O127" s="2389">
        <f t="shared" si="87"/>
        <v>0</v>
      </c>
      <c r="P127" s="2391">
        <f t="shared" si="87"/>
        <v>0</v>
      </c>
      <c r="Q127" s="2392">
        <f t="shared" si="87"/>
        <v>0</v>
      </c>
      <c r="R127" s="2389">
        <f t="shared" si="87"/>
        <v>0</v>
      </c>
      <c r="S127" s="2390">
        <f t="shared" si="87"/>
        <v>0</v>
      </c>
      <c r="T127" s="1255">
        <f t="shared" ref="T127:T129" si="88">SUM(H127:S127)</f>
        <v>100</v>
      </c>
      <c r="U127" s="1213"/>
      <c r="V127" s="1867"/>
      <c r="W127" s="1868"/>
      <c r="X127" s="1868"/>
      <c r="Y127" s="1869"/>
    </row>
    <row r="128" spans="1:35" s="961" customFormat="1" ht="13.7" customHeight="1">
      <c r="A128" s="4435"/>
      <c r="F128" s="1018" t="s">
        <v>826</v>
      </c>
      <c r="G128" s="1249" t="s">
        <v>2495</v>
      </c>
      <c r="H128" s="1250">
        <v>50</v>
      </c>
      <c r="I128" s="1251"/>
      <c r="J128" s="1252"/>
      <c r="K128" s="1250"/>
      <c r="L128" s="1251"/>
      <c r="M128" s="1253"/>
      <c r="N128" s="1250"/>
      <c r="O128" s="1251"/>
      <c r="P128" s="1253"/>
      <c r="Q128" s="1254"/>
      <c r="R128" s="1251"/>
      <c r="S128" s="1252"/>
      <c r="T128" s="1255">
        <f t="shared" si="88"/>
        <v>50</v>
      </c>
      <c r="U128" s="1213"/>
      <c r="V128" s="1867"/>
      <c r="W128" s="1868"/>
      <c r="X128" s="1868"/>
      <c r="Y128" s="1869"/>
    </row>
    <row r="129" spans="1:35" s="961" customFormat="1" ht="13.7" customHeight="1">
      <c r="A129" s="4435"/>
      <c r="B129" s="961">
        <f>+B114</f>
        <v>2026</v>
      </c>
      <c r="C129" s="961" t="s">
        <v>1459</v>
      </c>
      <c r="D129" s="1245">
        <v>0.4</v>
      </c>
      <c r="E129" s="1017"/>
      <c r="F129" s="1183" t="s">
        <v>1458</v>
      </c>
      <c r="G129" s="1256" t="s">
        <v>2496</v>
      </c>
      <c r="H129" s="2398">
        <v>50</v>
      </c>
      <c r="I129" s="1257"/>
      <c r="J129" s="1258"/>
      <c r="K129" s="1259"/>
      <c r="L129" s="1257"/>
      <c r="M129" s="1260"/>
      <c r="N129" s="1259"/>
      <c r="O129" s="1257"/>
      <c r="P129" s="1260"/>
      <c r="Q129" s="1261"/>
      <c r="R129" s="1257"/>
      <c r="S129" s="1258"/>
      <c r="T129" s="1262">
        <f t="shared" si="88"/>
        <v>50</v>
      </c>
      <c r="U129" s="4474" t="s">
        <v>3137</v>
      </c>
      <c r="V129" s="4477"/>
      <c r="W129" s="4478"/>
      <c r="X129" s="4478"/>
      <c r="Y129" s="4479"/>
      <c r="AA129" s="356"/>
      <c r="AB129" s="356"/>
      <c r="AC129" s="356"/>
      <c r="AD129" s="356"/>
      <c r="AE129" s="356"/>
      <c r="AF129" s="356"/>
      <c r="AG129" s="356"/>
      <c r="AH129" s="356"/>
      <c r="AI129" s="356"/>
    </row>
    <row r="130" spans="1:35" s="961" customFormat="1" ht="13.7" customHeight="1" thickBot="1">
      <c r="A130" s="4435"/>
      <c r="B130" s="961">
        <f>+B115</f>
        <v>2027</v>
      </c>
      <c r="C130" s="961" t="s">
        <v>1459</v>
      </c>
      <c r="D130" s="1245">
        <v>0.42</v>
      </c>
      <c r="E130" s="1017"/>
      <c r="F130" s="1183" t="s">
        <v>1458</v>
      </c>
      <c r="G130" s="2387" t="s">
        <v>2497</v>
      </c>
      <c r="H130" s="1263">
        <f>+IF(H127=0,"",H128/H127)</f>
        <v>0.5</v>
      </c>
      <c r="I130" s="1263" t="str">
        <f t="shared" ref="I130:S130" si="89">+IF(I127=0,"",I128/I127)</f>
        <v/>
      </c>
      <c r="J130" s="1264" t="str">
        <f t="shared" si="89"/>
        <v/>
      </c>
      <c r="K130" s="1265" t="str">
        <f t="shared" si="89"/>
        <v/>
      </c>
      <c r="L130" s="1263" t="str">
        <f t="shared" si="89"/>
        <v/>
      </c>
      <c r="M130" s="1266" t="str">
        <f t="shared" si="89"/>
        <v/>
      </c>
      <c r="N130" s="1265" t="str">
        <f t="shared" si="89"/>
        <v/>
      </c>
      <c r="O130" s="1263" t="str">
        <f t="shared" si="89"/>
        <v/>
      </c>
      <c r="P130" s="1266" t="str">
        <f t="shared" si="89"/>
        <v/>
      </c>
      <c r="Q130" s="1267" t="str">
        <f t="shared" si="89"/>
        <v/>
      </c>
      <c r="R130" s="1263" t="str">
        <f t="shared" si="89"/>
        <v/>
      </c>
      <c r="S130" s="1264" t="str">
        <f t="shared" si="89"/>
        <v/>
      </c>
      <c r="T130" s="1268" t="str">
        <f t="shared" ref="T130" si="90">+IF(T123=0,"",(T124+T125+T126*0.95+T127)/(T123+T124))</f>
        <v/>
      </c>
      <c r="U130" s="4475"/>
      <c r="V130" s="4480"/>
      <c r="W130" s="4481"/>
      <c r="X130" s="4481"/>
      <c r="Y130" s="4482"/>
      <c r="AA130" s="356"/>
      <c r="AB130" s="356"/>
      <c r="AC130" s="356"/>
      <c r="AD130" s="356"/>
      <c r="AE130" s="356"/>
      <c r="AF130" s="356"/>
      <c r="AG130" s="356"/>
      <c r="AH130" s="356"/>
      <c r="AI130" s="356"/>
    </row>
    <row r="131" spans="1:35" s="961" customFormat="1" ht="13.7" customHeight="1" thickBot="1">
      <c r="A131" s="4435"/>
      <c r="B131" s="1269"/>
      <c r="C131" s="1269"/>
      <c r="D131" s="1269"/>
      <c r="E131" s="1270"/>
      <c r="F131" s="1841"/>
      <c r="G131" s="1271" t="s">
        <v>219</v>
      </c>
      <c r="H131" s="1272" t="str">
        <f>IF(H127=0,"",IF(H130&gt;=D122,"○","×"))</f>
        <v>○</v>
      </c>
      <c r="I131" s="1272" t="str">
        <f>IF(I127=0,"",IF(I130&gt;=D122,"○","×"))</f>
        <v/>
      </c>
      <c r="J131" s="971" t="str">
        <f>IF(J127=0,"",IF(J130&gt;=D122,"○","×"))</f>
        <v/>
      </c>
      <c r="K131" s="972" t="str">
        <f>IF(K127=0,"",IF(K130&gt;=D122,"○","×"))</f>
        <v/>
      </c>
      <c r="L131" s="970" t="str">
        <f>IF(L127=0,"",IF(L130&gt;=D122,"○","×"))</f>
        <v/>
      </c>
      <c r="M131" s="973" t="str">
        <f>IF(M127=0,"",IF(M130&gt;=D122,"○","×"))</f>
        <v/>
      </c>
      <c r="N131" s="972" t="str">
        <f>IF(N127=0,"",IF(N130&gt;=D122,"○","×"))</f>
        <v/>
      </c>
      <c r="O131" s="970" t="str">
        <f>IF(O127=0,"",IF(O130&gt;=D122,"○","×"))</f>
        <v/>
      </c>
      <c r="P131" s="973" t="str">
        <f>IF(P127=0,"",IF(P130&gt;=D122,"○","×"))</f>
        <v/>
      </c>
      <c r="Q131" s="1273" t="str">
        <f>IF(Q127=0,"",IF(Q130&gt;=D122,"○","×"))</f>
        <v/>
      </c>
      <c r="R131" s="970" t="str">
        <f>IF(R127=0,"",IF(R130&gt;=D122,"○","×"))</f>
        <v/>
      </c>
      <c r="S131" s="1274" t="str">
        <f>IF(S127=0,"",IF(S130&gt;=D122,"○","×"))</f>
        <v/>
      </c>
      <c r="T131" s="1275" t="str">
        <f>IF(T127=0,"",IF(T130&gt;=D122,"○","×"))</f>
        <v>○</v>
      </c>
      <c r="U131" s="4486"/>
      <c r="V131" s="4606"/>
      <c r="W131" s="4607"/>
      <c r="X131" s="4607"/>
      <c r="Y131" s="4608"/>
      <c r="AA131" s="356"/>
      <c r="AB131" s="356"/>
      <c r="AC131" s="356"/>
      <c r="AD131" s="356"/>
      <c r="AE131" s="356"/>
      <c r="AF131" s="356"/>
      <c r="AG131" s="356"/>
      <c r="AH131" s="356"/>
      <c r="AI131" s="356"/>
    </row>
    <row r="132" spans="1:35" ht="18" customHeight="1" thickBot="1">
      <c r="A132" s="4579" t="s">
        <v>683</v>
      </c>
      <c r="B132" s="4454" t="s">
        <v>3292</v>
      </c>
      <c r="C132" s="4455"/>
      <c r="D132" s="4455"/>
      <c r="E132" s="4456"/>
      <c r="F132" s="1853" t="s">
        <v>25</v>
      </c>
      <c r="G132" s="404"/>
      <c r="H132" s="412"/>
      <c r="I132" s="413"/>
      <c r="J132" s="415"/>
      <c r="K132" s="412"/>
      <c r="L132" s="413"/>
      <c r="M132" s="415"/>
      <c r="N132" s="412"/>
      <c r="O132" s="413"/>
      <c r="P132" s="415"/>
      <c r="Q132" s="412"/>
      <c r="R132" s="413"/>
      <c r="S132" s="735"/>
      <c r="T132" s="991" t="s">
        <v>243</v>
      </c>
      <c r="U132" s="4458" t="str">
        <f>+U92</f>
        <v>1/4半期</v>
      </c>
      <c r="V132" s="4567"/>
      <c r="W132" s="4568"/>
      <c r="X132" s="4568"/>
      <c r="Y132" s="4569"/>
    </row>
    <row r="133" spans="1:35" ht="13.7" customHeight="1" thickBot="1">
      <c r="A133" s="4563"/>
      <c r="B133" s="375" t="s">
        <v>585</v>
      </c>
      <c r="C133" s="376"/>
      <c r="D133" s="376"/>
      <c r="E133" s="378"/>
      <c r="F133" s="1183" t="s">
        <v>25</v>
      </c>
      <c r="G133" s="379"/>
      <c r="H133" s="417"/>
      <c r="I133" s="418"/>
      <c r="J133" s="420"/>
      <c r="K133" s="417"/>
      <c r="L133" s="418"/>
      <c r="M133" s="420"/>
      <c r="N133" s="417"/>
      <c r="O133" s="418"/>
      <c r="P133" s="420"/>
      <c r="Q133" s="417"/>
      <c r="R133" s="418"/>
      <c r="S133" s="736"/>
      <c r="T133" s="1000"/>
      <c r="U133" s="4458"/>
      <c r="V133" s="4448"/>
      <c r="W133" s="4449"/>
      <c r="X133" s="4449"/>
      <c r="Y133" s="4450"/>
    </row>
    <row r="134" spans="1:35" ht="13.7" customHeight="1" thickBot="1">
      <c r="A134" s="4563"/>
      <c r="B134" s="1210">
        <f>+負荷記録表!C62</f>
        <v>2024</v>
      </c>
      <c r="C134" s="376" t="s">
        <v>505</v>
      </c>
      <c r="D134" s="377">
        <f>SUM(H137:S137)</f>
        <v>1200</v>
      </c>
      <c r="E134" s="422" t="s">
        <v>684</v>
      </c>
      <c r="F134" s="1183"/>
      <c r="G134" s="379"/>
      <c r="H134" s="423"/>
      <c r="I134" s="418"/>
      <c r="J134" s="420"/>
      <c r="K134" s="417"/>
      <c r="L134" s="418"/>
      <c r="M134" s="420"/>
      <c r="N134" s="421"/>
      <c r="O134" s="418"/>
      <c r="P134" s="420"/>
      <c r="Q134" s="417"/>
      <c r="R134" s="418"/>
      <c r="S134" s="736"/>
      <c r="T134" s="1000"/>
      <c r="U134" s="4459"/>
      <c r="V134" s="4451"/>
      <c r="W134" s="4452"/>
      <c r="X134" s="4452"/>
      <c r="Y134" s="4453"/>
    </row>
    <row r="135" spans="1:35" ht="13.7" customHeight="1" thickBot="1">
      <c r="A135" s="4563"/>
      <c r="B135" s="389"/>
      <c r="E135" s="386"/>
      <c r="F135" s="1183"/>
      <c r="G135" s="379"/>
      <c r="H135" s="46"/>
      <c r="I135" s="203"/>
      <c r="J135" s="205"/>
      <c r="K135" s="106"/>
      <c r="L135" s="203"/>
      <c r="M135" s="205"/>
      <c r="N135" s="206"/>
      <c r="O135" s="203"/>
      <c r="P135" s="205"/>
      <c r="Q135" s="106"/>
      <c r="R135" s="203"/>
      <c r="S135" s="737"/>
      <c r="T135" s="1000"/>
      <c r="U135" s="4460" t="str">
        <f>+U95</f>
        <v>上半期</v>
      </c>
      <c r="V135" s="4436"/>
      <c r="W135" s="4437"/>
      <c r="X135" s="4437"/>
      <c r="Y135" s="4438"/>
    </row>
    <row r="136" spans="1:35" ht="13.7" customHeight="1" thickBot="1">
      <c r="A136" s="4563"/>
      <c r="B136" s="389">
        <f>+B96</f>
        <v>2025</v>
      </c>
      <c r="C136" s="356" t="s">
        <v>506</v>
      </c>
      <c r="E136" s="386"/>
      <c r="F136" s="1183"/>
      <c r="G136" s="424"/>
      <c r="H136" s="563"/>
      <c r="I136" s="68"/>
      <c r="J136" s="210"/>
      <c r="K136" s="563"/>
      <c r="L136" s="68"/>
      <c r="M136" s="121"/>
      <c r="N136" s="734"/>
      <c r="O136" s="68"/>
      <c r="P136" s="121"/>
      <c r="Q136" s="563"/>
      <c r="R136" s="68"/>
      <c r="S136" s="210"/>
      <c r="T136" s="1000"/>
      <c r="U136" s="4461"/>
      <c r="V136" s="4439"/>
      <c r="W136" s="4440"/>
      <c r="X136" s="4440"/>
      <c r="Y136" s="4441"/>
    </row>
    <row r="137" spans="1:35" ht="13.7" customHeight="1" thickBot="1">
      <c r="A137" s="4563"/>
      <c r="C137" s="405" t="s">
        <v>248</v>
      </c>
      <c r="D137" s="392">
        <v>0.95</v>
      </c>
      <c r="E137" s="386"/>
      <c r="F137" s="1183" t="s">
        <v>827</v>
      </c>
      <c r="G137" s="411" t="s">
        <v>503</v>
      </c>
      <c r="H137" s="53">
        <f>+負荷記録表!E62</f>
        <v>100</v>
      </c>
      <c r="I137" s="54">
        <f>+負荷記録表!F62</f>
        <v>100</v>
      </c>
      <c r="J137" s="55">
        <f>+負荷記録表!G62</f>
        <v>100</v>
      </c>
      <c r="K137" s="53">
        <f>+負荷記録表!H62</f>
        <v>100</v>
      </c>
      <c r="L137" s="54">
        <f>+負荷記録表!I62</f>
        <v>100</v>
      </c>
      <c r="M137" s="109">
        <f>+負荷記録表!J62</f>
        <v>100</v>
      </c>
      <c r="N137" s="53">
        <f>+負荷記録表!K62</f>
        <v>100</v>
      </c>
      <c r="O137" s="54">
        <f>+負荷記録表!L62</f>
        <v>100</v>
      </c>
      <c r="P137" s="109">
        <f>+負荷記録表!M62</f>
        <v>100</v>
      </c>
      <c r="Q137" s="80">
        <f>+負荷記録表!N62</f>
        <v>100</v>
      </c>
      <c r="R137" s="54">
        <f>+負荷記録表!O62</f>
        <v>100</v>
      </c>
      <c r="S137" s="55">
        <f>+負荷記録表!P62</f>
        <v>100</v>
      </c>
      <c r="T137" s="228">
        <f>SUM(H137:S137)</f>
        <v>1200</v>
      </c>
      <c r="U137" s="4462"/>
      <c r="V137" s="4442"/>
      <c r="W137" s="4443"/>
      <c r="X137" s="4443"/>
      <c r="Y137" s="4444"/>
    </row>
    <row r="138" spans="1:35" ht="13.7" customHeight="1" thickBot="1">
      <c r="A138" s="4563"/>
      <c r="C138" s="390" t="s">
        <v>69</v>
      </c>
      <c r="D138" s="409">
        <f>+D137-1</f>
        <v>-5.0000000000000044E-2</v>
      </c>
      <c r="E138" s="386"/>
      <c r="F138" s="1183" t="s">
        <v>25</v>
      </c>
      <c r="G138" s="395" t="s">
        <v>70</v>
      </c>
      <c r="H138" s="1090">
        <f>+H137</f>
        <v>100</v>
      </c>
      <c r="I138" s="1091">
        <f t="shared" ref="I138:S138" si="91">+H138+I137</f>
        <v>200</v>
      </c>
      <c r="J138" s="1092">
        <f t="shared" si="91"/>
        <v>300</v>
      </c>
      <c r="K138" s="1090">
        <f t="shared" si="91"/>
        <v>400</v>
      </c>
      <c r="L138" s="1091">
        <f t="shared" si="91"/>
        <v>500</v>
      </c>
      <c r="M138" s="1093">
        <f t="shared" si="91"/>
        <v>600</v>
      </c>
      <c r="N138" s="1090">
        <f t="shared" si="91"/>
        <v>700</v>
      </c>
      <c r="O138" s="1091">
        <f t="shared" si="91"/>
        <v>800</v>
      </c>
      <c r="P138" s="1093">
        <f t="shared" si="91"/>
        <v>900</v>
      </c>
      <c r="Q138" s="1094">
        <f t="shared" si="91"/>
        <v>1000</v>
      </c>
      <c r="R138" s="1091">
        <f t="shared" si="91"/>
        <v>1100</v>
      </c>
      <c r="S138" s="1092">
        <f t="shared" si="91"/>
        <v>1200</v>
      </c>
      <c r="T138" s="228"/>
      <c r="U138" s="4487" t="str">
        <f>+U98</f>
        <v>3/4半期</v>
      </c>
      <c r="V138" s="4436"/>
      <c r="W138" s="4437"/>
      <c r="X138" s="4437"/>
      <c r="Y138" s="4438"/>
    </row>
    <row r="139" spans="1:35" ht="13.7" customHeight="1" thickBot="1">
      <c r="A139" s="4563"/>
      <c r="B139" s="389"/>
      <c r="C139" s="390" t="s">
        <v>84</v>
      </c>
      <c r="D139" s="396">
        <f>+S140</f>
        <v>1140</v>
      </c>
      <c r="E139" s="386" t="str">
        <f>+E134</f>
        <v>㎥</v>
      </c>
      <c r="F139" s="1183" t="s">
        <v>25</v>
      </c>
      <c r="G139" s="397" t="s">
        <v>216</v>
      </c>
      <c r="H139" s="1096">
        <f>+H137*D137</f>
        <v>95</v>
      </c>
      <c r="I139" s="1096">
        <f>+I137*D137</f>
        <v>95</v>
      </c>
      <c r="J139" s="1097">
        <f>+J137*D137</f>
        <v>95</v>
      </c>
      <c r="K139" s="211">
        <f>+K137*D137</f>
        <v>95</v>
      </c>
      <c r="L139" s="1096">
        <f>+L137*D137</f>
        <v>95</v>
      </c>
      <c r="M139" s="1098">
        <f>+M137*D137</f>
        <v>95</v>
      </c>
      <c r="N139" s="1095">
        <f>+N137*D137</f>
        <v>95</v>
      </c>
      <c r="O139" s="1096">
        <f>+O137*D137</f>
        <v>95</v>
      </c>
      <c r="P139" s="1098">
        <f>+P137*D137</f>
        <v>95</v>
      </c>
      <c r="Q139" s="1099">
        <f>+Q137*D137</f>
        <v>95</v>
      </c>
      <c r="R139" s="1096">
        <f>+R137*D137</f>
        <v>95</v>
      </c>
      <c r="S139" s="1097">
        <f>+S137*D137</f>
        <v>95</v>
      </c>
      <c r="T139" s="230">
        <f>SUM(H139:S139)</f>
        <v>1140</v>
      </c>
      <c r="U139" s="4458"/>
      <c r="V139" s="4439"/>
      <c r="W139" s="4440"/>
      <c r="X139" s="4440"/>
      <c r="Y139" s="4441"/>
    </row>
    <row r="140" spans="1:35" ht="13.7" customHeight="1" thickBot="1">
      <c r="A140" s="4563"/>
      <c r="B140" s="389"/>
      <c r="E140" s="386"/>
      <c r="F140" s="1183" t="s">
        <v>826</v>
      </c>
      <c r="G140" s="395" t="s">
        <v>70</v>
      </c>
      <c r="H140" s="1101">
        <f>+H139</f>
        <v>95</v>
      </c>
      <c r="I140" s="1101">
        <f t="shared" ref="I140:S140" si="92">+H140+I139</f>
        <v>190</v>
      </c>
      <c r="J140" s="1102">
        <f t="shared" si="92"/>
        <v>285</v>
      </c>
      <c r="K140" s="1100">
        <f t="shared" si="92"/>
        <v>380</v>
      </c>
      <c r="L140" s="1101">
        <f t="shared" si="92"/>
        <v>475</v>
      </c>
      <c r="M140" s="1103">
        <f t="shared" si="92"/>
        <v>570</v>
      </c>
      <c r="N140" s="1100">
        <f t="shared" si="92"/>
        <v>665</v>
      </c>
      <c r="O140" s="1101">
        <f t="shared" si="92"/>
        <v>760</v>
      </c>
      <c r="P140" s="1103">
        <f t="shared" si="92"/>
        <v>855</v>
      </c>
      <c r="Q140" s="1104">
        <f t="shared" si="92"/>
        <v>950</v>
      </c>
      <c r="R140" s="1101">
        <f t="shared" si="92"/>
        <v>1045</v>
      </c>
      <c r="S140" s="1102">
        <f t="shared" si="92"/>
        <v>1140</v>
      </c>
      <c r="T140" s="228"/>
      <c r="U140" s="4459"/>
      <c r="V140" s="4442"/>
      <c r="W140" s="4443"/>
      <c r="X140" s="4443"/>
      <c r="Y140" s="4444"/>
    </row>
    <row r="141" spans="1:35" ht="13.7" customHeight="1" thickBot="1">
      <c r="A141" s="4563"/>
      <c r="B141" s="389">
        <f>+B101</f>
        <v>2026</v>
      </c>
      <c r="C141" s="356" t="s">
        <v>685</v>
      </c>
      <c r="D141" s="398">
        <f>+D134*E141</f>
        <v>1104</v>
      </c>
      <c r="E141" s="425">
        <v>0.92</v>
      </c>
      <c r="F141" s="1183" t="s">
        <v>25</v>
      </c>
      <c r="G141" s="407" t="s">
        <v>502</v>
      </c>
      <c r="H141" s="1096">
        <f>IF(負荷記録表!E64="","",負荷記録表!E64)</f>
        <v>90</v>
      </c>
      <c r="I141" s="1096">
        <f>IF(負荷記録表!F64="","",負荷記録表!F64)</f>
        <v>90</v>
      </c>
      <c r="J141" s="1097">
        <f>IF(負荷記録表!G64="","",負荷記録表!G64)</f>
        <v>90</v>
      </c>
      <c r="K141" s="1095">
        <f>IF(負荷記録表!H64="","",負荷記録表!H64)</f>
        <v>90</v>
      </c>
      <c r="L141" s="1096">
        <f>IF(負荷記録表!I64="","",負荷記録表!I64)</f>
        <v>90</v>
      </c>
      <c r="M141" s="1098">
        <f>IF(負荷記録表!J64="","",負荷記録表!J64)</f>
        <v>90</v>
      </c>
      <c r="N141" s="1095">
        <f>IF(負荷記録表!K64="","",負荷記録表!K64)</f>
        <v>90</v>
      </c>
      <c r="O141" s="1096">
        <f>IF(負荷記録表!L64="","",負荷記録表!L64)</f>
        <v>90</v>
      </c>
      <c r="P141" s="1098">
        <f>IF(負荷記録表!M64="","",負荷記録表!M64)</f>
        <v>90</v>
      </c>
      <c r="Q141" s="1099">
        <f>IF(負荷記録表!N64="","",負荷記録表!N64)</f>
        <v>90</v>
      </c>
      <c r="R141" s="1096">
        <f>IF(負荷記録表!O64="","",負荷記録表!O64)</f>
        <v>90</v>
      </c>
      <c r="S141" s="1097">
        <f>IF(負荷記録表!P64="","",負荷記録表!P64)</f>
        <v>90</v>
      </c>
      <c r="T141" s="230">
        <f>SUM(H141:S141)</f>
        <v>1080</v>
      </c>
      <c r="U141" s="4474" t="s">
        <v>3137</v>
      </c>
      <c r="V141" s="4436"/>
      <c r="W141" s="4437"/>
      <c r="X141" s="4437"/>
      <c r="Y141" s="4438"/>
    </row>
    <row r="142" spans="1:35" ht="13.7" customHeight="1" thickBot="1">
      <c r="A142" s="4563"/>
      <c r="B142" s="389">
        <f>+B102</f>
        <v>2027</v>
      </c>
      <c r="C142" s="356" t="s">
        <v>506</v>
      </c>
      <c r="D142" s="398">
        <f>+D134*E142</f>
        <v>1080</v>
      </c>
      <c r="E142" s="425">
        <v>0.9</v>
      </c>
      <c r="F142" s="1183" t="s">
        <v>25</v>
      </c>
      <c r="G142" s="400" t="s">
        <v>334</v>
      </c>
      <c r="H142" s="1111">
        <f>IF(H141="","",H141)</f>
        <v>90</v>
      </c>
      <c r="I142" s="1111">
        <f t="shared" ref="I142:S142" si="93">IF(I141="","",(H142+I141))</f>
        <v>180</v>
      </c>
      <c r="J142" s="1112">
        <f t="shared" si="93"/>
        <v>270</v>
      </c>
      <c r="K142" s="1110">
        <f t="shared" si="93"/>
        <v>360</v>
      </c>
      <c r="L142" s="1111">
        <f t="shared" si="93"/>
        <v>450</v>
      </c>
      <c r="M142" s="1113">
        <f t="shared" si="93"/>
        <v>540</v>
      </c>
      <c r="N142" s="1110">
        <f t="shared" si="93"/>
        <v>630</v>
      </c>
      <c r="O142" s="1111">
        <f t="shared" si="93"/>
        <v>720</v>
      </c>
      <c r="P142" s="1113">
        <f t="shared" si="93"/>
        <v>810</v>
      </c>
      <c r="Q142" s="1114">
        <f t="shared" si="93"/>
        <v>900</v>
      </c>
      <c r="R142" s="1111">
        <f t="shared" si="93"/>
        <v>990</v>
      </c>
      <c r="S142" s="1112">
        <f t="shared" si="93"/>
        <v>1080</v>
      </c>
      <c r="T142" s="566">
        <f>+T141/T137</f>
        <v>0.9</v>
      </c>
      <c r="U142" s="4475"/>
      <c r="V142" s="4439"/>
      <c r="W142" s="4440"/>
      <c r="X142" s="4440"/>
      <c r="Y142" s="4441"/>
    </row>
    <row r="143" spans="1:35" ht="13.7" customHeight="1" thickBot="1">
      <c r="A143" s="4563"/>
      <c r="B143" s="389"/>
      <c r="D143" s="398"/>
      <c r="E143" s="962"/>
      <c r="F143" s="1839"/>
      <c r="G143" s="598" t="s">
        <v>966</v>
      </c>
      <c r="H143" s="599" t="str">
        <f>IF(H141="","",IF(H141&lt;=H139,"○","×"))</f>
        <v>○</v>
      </c>
      <c r="I143" s="599" t="str">
        <f t="shared" ref="I143:S143" si="94">IF(I141="","",IF(I141&lt;=I139,"○","×"))</f>
        <v>○</v>
      </c>
      <c r="J143" s="707" t="str">
        <f t="shared" si="94"/>
        <v>○</v>
      </c>
      <c r="K143" s="706" t="str">
        <f t="shared" si="94"/>
        <v>○</v>
      </c>
      <c r="L143" s="599" t="str">
        <f t="shared" si="94"/>
        <v>○</v>
      </c>
      <c r="M143" s="708" t="str">
        <f t="shared" si="94"/>
        <v>○</v>
      </c>
      <c r="N143" s="706" t="str">
        <f t="shared" si="94"/>
        <v>○</v>
      </c>
      <c r="O143" s="599" t="str">
        <f t="shared" si="94"/>
        <v>○</v>
      </c>
      <c r="P143" s="708" t="str">
        <f t="shared" si="94"/>
        <v>○</v>
      </c>
      <c r="Q143" s="1115" t="str">
        <f t="shared" si="94"/>
        <v>○</v>
      </c>
      <c r="R143" s="599" t="str">
        <f t="shared" si="94"/>
        <v>○</v>
      </c>
      <c r="S143" s="1137" t="str">
        <f t="shared" si="94"/>
        <v>○</v>
      </c>
      <c r="T143" s="620"/>
      <c r="U143" s="4475"/>
      <c r="V143" s="4439"/>
      <c r="W143" s="4440"/>
      <c r="X143" s="4440"/>
      <c r="Y143" s="4441"/>
    </row>
    <row r="144" spans="1:35" ht="13.7" customHeight="1" thickBot="1">
      <c r="A144" s="4563"/>
      <c r="B144" s="401"/>
      <c r="C144" s="402"/>
      <c r="D144" s="402"/>
      <c r="E144" s="403"/>
      <c r="F144" s="1840"/>
      <c r="G144" s="615" t="s">
        <v>967</v>
      </c>
      <c r="H144" s="608" t="str">
        <f>IF(H141="","",IF(H142&lt;=H140,"○","×"))</f>
        <v>○</v>
      </c>
      <c r="I144" s="608" t="str">
        <f t="shared" ref="I144:S144" si="95">IF(I141="","",IF(I142&lt;=I140,"○","×"))</f>
        <v>○</v>
      </c>
      <c r="J144" s="609" t="str">
        <f t="shared" si="95"/>
        <v>○</v>
      </c>
      <c r="K144" s="610" t="str">
        <f t="shared" si="95"/>
        <v>○</v>
      </c>
      <c r="L144" s="608" t="str">
        <f t="shared" si="95"/>
        <v>○</v>
      </c>
      <c r="M144" s="611" t="str">
        <f t="shared" si="95"/>
        <v>○</v>
      </c>
      <c r="N144" s="610" t="str">
        <f t="shared" si="95"/>
        <v>○</v>
      </c>
      <c r="O144" s="608" t="str">
        <f t="shared" si="95"/>
        <v>○</v>
      </c>
      <c r="P144" s="611" t="str">
        <f t="shared" si="95"/>
        <v>○</v>
      </c>
      <c r="Q144" s="612" t="str">
        <f t="shared" si="95"/>
        <v>○</v>
      </c>
      <c r="R144" s="608" t="str">
        <f t="shared" si="95"/>
        <v>○</v>
      </c>
      <c r="S144" s="619" t="str">
        <f t="shared" si="95"/>
        <v>○</v>
      </c>
      <c r="T144" s="229" t="str">
        <f>IF(S141="","",IF(S142&lt;=S140,"○","×"))</f>
        <v>○</v>
      </c>
      <c r="U144" s="4486"/>
      <c r="V144" s="4542"/>
      <c r="W144" s="4543"/>
      <c r="X144" s="4543"/>
      <c r="Y144" s="4544"/>
    </row>
    <row r="145" spans="1:25" ht="16.5" customHeight="1" thickBot="1">
      <c r="A145" s="4563" t="s">
        <v>686</v>
      </c>
      <c r="B145" s="4564" t="s">
        <v>1851</v>
      </c>
      <c r="C145" s="4565"/>
      <c r="D145" s="4565"/>
      <c r="E145" s="4566"/>
      <c r="F145" s="1853" t="s">
        <v>25</v>
      </c>
      <c r="G145" s="1843"/>
      <c r="H145" s="1138"/>
      <c r="I145" s="1139"/>
      <c r="J145" s="1140"/>
      <c r="K145" s="1138"/>
      <c r="L145" s="1139"/>
      <c r="M145" s="1141"/>
      <c r="N145" s="1138"/>
      <c r="O145" s="1139"/>
      <c r="P145" s="1141"/>
      <c r="Q145" s="1142"/>
      <c r="R145" s="1139" t="s">
        <v>831</v>
      </c>
      <c r="S145" s="1140"/>
      <c r="T145" s="991" t="s">
        <v>243</v>
      </c>
      <c r="U145" s="4458" t="str">
        <f>+U105</f>
        <v>1/4半期</v>
      </c>
      <c r="V145" s="4567"/>
      <c r="W145" s="4568"/>
      <c r="X145" s="4568"/>
      <c r="Y145" s="4569"/>
    </row>
    <row r="146" spans="1:25" ht="13.7" customHeight="1" thickBot="1">
      <c r="A146" s="4563"/>
      <c r="B146" s="375" t="s">
        <v>585</v>
      </c>
      <c r="C146" s="376"/>
      <c r="D146" s="376"/>
      <c r="E146" s="378"/>
      <c r="F146" s="1183" t="s">
        <v>25</v>
      </c>
      <c r="G146" s="1845"/>
      <c r="H146" s="1143"/>
      <c r="I146" s="1144"/>
      <c r="J146" s="1145"/>
      <c r="K146" s="1143"/>
      <c r="L146" s="1144"/>
      <c r="M146" s="1146"/>
      <c r="N146" s="1143"/>
      <c r="O146" s="1144"/>
      <c r="P146" s="1146"/>
      <c r="Q146" s="1147"/>
      <c r="R146" s="1144"/>
      <c r="S146" s="1145"/>
      <c r="T146" s="1000"/>
      <c r="U146" s="4458"/>
      <c r="V146" s="4448"/>
      <c r="W146" s="4449"/>
      <c r="X146" s="4449"/>
      <c r="Y146" s="4450"/>
    </row>
    <row r="147" spans="1:25" ht="13.7" customHeight="1" thickBot="1">
      <c r="A147" s="4563"/>
      <c r="B147" s="1210">
        <f>+B9</f>
        <v>2024</v>
      </c>
      <c r="C147" s="376" t="s">
        <v>505</v>
      </c>
      <c r="D147" s="377">
        <f>SUM(H150:S150)</f>
        <v>870</v>
      </c>
      <c r="E147" s="422" t="s">
        <v>687</v>
      </c>
      <c r="F147" s="1183" t="s">
        <v>25</v>
      </c>
      <c r="G147" s="1845"/>
      <c r="H147" s="1148"/>
      <c r="I147" s="1144"/>
      <c r="J147" s="1145"/>
      <c r="K147" s="1143"/>
      <c r="L147" s="1144"/>
      <c r="M147" s="1146"/>
      <c r="N147" s="1143"/>
      <c r="O147" s="1144"/>
      <c r="P147" s="1146"/>
      <c r="Q147" s="1147"/>
      <c r="R147" s="1144"/>
      <c r="S147" s="1145"/>
      <c r="T147" s="1000"/>
      <c r="U147" s="4459"/>
      <c r="V147" s="4451"/>
      <c r="W147" s="4452"/>
      <c r="X147" s="4452"/>
      <c r="Y147" s="4453"/>
    </row>
    <row r="148" spans="1:25" ht="13.7" customHeight="1" thickBot="1">
      <c r="A148" s="4563"/>
      <c r="B148" s="389"/>
      <c r="E148" s="386"/>
      <c r="F148" s="1183"/>
      <c r="G148" s="1845"/>
      <c r="H148" s="46"/>
      <c r="I148" s="203"/>
      <c r="J148" s="204"/>
      <c r="K148" s="106"/>
      <c r="L148" s="203"/>
      <c r="M148" s="205"/>
      <c r="N148" s="106"/>
      <c r="O148" s="203"/>
      <c r="P148" s="205"/>
      <c r="Q148" s="206"/>
      <c r="R148" s="203"/>
      <c r="S148" s="204" t="s">
        <v>831</v>
      </c>
      <c r="T148" s="1000"/>
      <c r="U148" s="4460" t="str">
        <f>+U108</f>
        <v>上半期</v>
      </c>
      <c r="V148" s="4436"/>
      <c r="W148" s="4437"/>
      <c r="X148" s="4437"/>
      <c r="Y148" s="4438"/>
    </row>
    <row r="149" spans="1:25" ht="13.7" customHeight="1" thickBot="1">
      <c r="A149" s="4563"/>
      <c r="B149" s="389">
        <f>+B109</f>
        <v>2025</v>
      </c>
      <c r="C149" s="356" t="s">
        <v>675</v>
      </c>
      <c r="E149" s="386"/>
      <c r="F149" s="1183"/>
      <c r="G149" s="1854"/>
      <c r="H149" s="563"/>
      <c r="I149" s="68"/>
      <c r="J149" s="210"/>
      <c r="K149" s="563"/>
      <c r="L149" s="68"/>
      <c r="M149" s="121"/>
      <c r="N149" s="563"/>
      <c r="O149" s="68"/>
      <c r="P149" s="121"/>
      <c r="Q149" s="563"/>
      <c r="R149" s="68"/>
      <c r="S149" s="210"/>
      <c r="T149" s="1000"/>
      <c r="U149" s="4461"/>
      <c r="V149" s="4439"/>
      <c r="W149" s="4440"/>
      <c r="X149" s="4440"/>
      <c r="Y149" s="4441"/>
    </row>
    <row r="150" spans="1:25" ht="13.7" customHeight="1" thickBot="1">
      <c r="A150" s="4563"/>
      <c r="C150" s="405" t="s">
        <v>248</v>
      </c>
      <c r="D150" s="392">
        <v>0.95</v>
      </c>
      <c r="E150" s="386"/>
      <c r="F150" s="1183"/>
      <c r="G150" s="411" t="s">
        <v>688</v>
      </c>
      <c r="H150" s="50">
        <v>60</v>
      </c>
      <c r="I150" s="51">
        <v>65</v>
      </c>
      <c r="J150" s="52">
        <v>85</v>
      </c>
      <c r="K150" s="50">
        <v>75</v>
      </c>
      <c r="L150" s="51">
        <v>70</v>
      </c>
      <c r="M150" s="108">
        <v>80</v>
      </c>
      <c r="N150" s="50">
        <v>80</v>
      </c>
      <c r="O150" s="51">
        <v>65</v>
      </c>
      <c r="P150" s="108">
        <v>70</v>
      </c>
      <c r="Q150" s="101">
        <v>85</v>
      </c>
      <c r="R150" s="51">
        <v>70</v>
      </c>
      <c r="S150" s="52">
        <v>65</v>
      </c>
      <c r="T150" s="230">
        <f>SUM(H150:S150)</f>
        <v>870</v>
      </c>
      <c r="U150" s="4462"/>
      <c r="V150" s="4442"/>
      <c r="W150" s="4443"/>
      <c r="X150" s="4443"/>
      <c r="Y150" s="4444"/>
    </row>
    <row r="151" spans="1:25" ht="13.7" customHeight="1" thickBot="1">
      <c r="A151" s="4563"/>
      <c r="C151" s="390" t="s">
        <v>69</v>
      </c>
      <c r="D151" s="409">
        <f>+D150-1</f>
        <v>-5.0000000000000044E-2</v>
      </c>
      <c r="E151" s="386"/>
      <c r="F151" s="1183"/>
      <c r="G151" s="395" t="s">
        <v>70</v>
      </c>
      <c r="H151" s="56">
        <f>+H150</f>
        <v>60</v>
      </c>
      <c r="I151" s="57">
        <f t="shared" ref="I151:S151" si="96">+H151+I150</f>
        <v>125</v>
      </c>
      <c r="J151" s="58">
        <f t="shared" si="96"/>
        <v>210</v>
      </c>
      <c r="K151" s="56">
        <f t="shared" si="96"/>
        <v>285</v>
      </c>
      <c r="L151" s="57">
        <f t="shared" si="96"/>
        <v>355</v>
      </c>
      <c r="M151" s="110">
        <f t="shared" si="96"/>
        <v>435</v>
      </c>
      <c r="N151" s="56">
        <f t="shared" si="96"/>
        <v>515</v>
      </c>
      <c r="O151" s="57">
        <f t="shared" si="96"/>
        <v>580</v>
      </c>
      <c r="P151" s="110">
        <f t="shared" si="96"/>
        <v>650</v>
      </c>
      <c r="Q151" s="81">
        <f t="shared" si="96"/>
        <v>735</v>
      </c>
      <c r="R151" s="57">
        <f t="shared" si="96"/>
        <v>805</v>
      </c>
      <c r="S151" s="58">
        <f t="shared" si="96"/>
        <v>870</v>
      </c>
      <c r="T151" s="228"/>
      <c r="U151" s="4487" t="str">
        <f>+U111</f>
        <v>3/4半期</v>
      </c>
      <c r="V151" s="4436"/>
      <c r="W151" s="4437"/>
      <c r="X151" s="4437"/>
      <c r="Y151" s="4438"/>
    </row>
    <row r="152" spans="1:25" ht="13.7" customHeight="1" thickBot="1">
      <c r="A152" s="4563"/>
      <c r="B152" s="389"/>
      <c r="C152" s="390" t="s">
        <v>84</v>
      </c>
      <c r="D152" s="396">
        <f>+S153</f>
        <v>826.5</v>
      </c>
      <c r="E152" s="386" t="str">
        <f>+E147</f>
        <v>Kg</v>
      </c>
      <c r="F152" s="1183"/>
      <c r="G152" s="397" t="s">
        <v>216</v>
      </c>
      <c r="H152" s="59">
        <f>+H150*D150</f>
        <v>57</v>
      </c>
      <c r="I152" s="59">
        <f>+I150*D150</f>
        <v>61.75</v>
      </c>
      <c r="J152" s="60">
        <f>+J150*D150</f>
        <v>80.75</v>
      </c>
      <c r="K152" s="115">
        <f>+K150*D150</f>
        <v>71.25</v>
      </c>
      <c r="L152" s="59">
        <f>+L150*D150</f>
        <v>66.5</v>
      </c>
      <c r="M152" s="111">
        <f>+M150*D150</f>
        <v>76</v>
      </c>
      <c r="N152" s="66">
        <f>+N150*D150</f>
        <v>76</v>
      </c>
      <c r="O152" s="59">
        <f>+O150*D150</f>
        <v>61.75</v>
      </c>
      <c r="P152" s="111">
        <f>+P150*D150</f>
        <v>66.5</v>
      </c>
      <c r="Q152" s="102">
        <f>+Q150*D150</f>
        <v>80.75</v>
      </c>
      <c r="R152" s="59">
        <f>+R150*D150</f>
        <v>66.5</v>
      </c>
      <c r="S152" s="60">
        <f>+S150*D150</f>
        <v>61.75</v>
      </c>
      <c r="T152" s="230">
        <f>SUM(H152:S152)</f>
        <v>826.5</v>
      </c>
      <c r="U152" s="4458"/>
      <c r="V152" s="4439"/>
      <c r="W152" s="4440"/>
      <c r="X152" s="4440"/>
      <c r="Y152" s="4441"/>
    </row>
    <row r="153" spans="1:25" ht="13.7" customHeight="1" thickBot="1">
      <c r="A153" s="4563"/>
      <c r="B153" s="389"/>
      <c r="E153" s="386"/>
      <c r="F153" s="1183" t="s">
        <v>826</v>
      </c>
      <c r="G153" s="395" t="s">
        <v>70</v>
      </c>
      <c r="H153" s="61">
        <f>+H152</f>
        <v>57</v>
      </c>
      <c r="I153" s="61">
        <f t="shared" ref="I153:S153" si="97">+H153+I152</f>
        <v>118.75</v>
      </c>
      <c r="J153" s="62">
        <f>+I153+J152</f>
        <v>199.5</v>
      </c>
      <c r="K153" s="67">
        <f t="shared" si="97"/>
        <v>270.75</v>
      </c>
      <c r="L153" s="61">
        <f t="shared" si="97"/>
        <v>337.25</v>
      </c>
      <c r="M153" s="112">
        <f t="shared" si="97"/>
        <v>413.25</v>
      </c>
      <c r="N153" s="67">
        <f t="shared" si="97"/>
        <v>489.25</v>
      </c>
      <c r="O153" s="61">
        <f t="shared" si="97"/>
        <v>551</v>
      </c>
      <c r="P153" s="112">
        <f t="shared" si="97"/>
        <v>617.5</v>
      </c>
      <c r="Q153" s="103">
        <f t="shared" si="97"/>
        <v>698.25</v>
      </c>
      <c r="R153" s="61">
        <f t="shared" si="97"/>
        <v>764.75</v>
      </c>
      <c r="S153" s="62">
        <f t="shared" si="97"/>
        <v>826.5</v>
      </c>
      <c r="T153" s="228"/>
      <c r="U153" s="4459"/>
      <c r="V153" s="4442"/>
      <c r="W153" s="4443"/>
      <c r="X153" s="4443"/>
      <c r="Y153" s="4444"/>
    </row>
    <row r="154" spans="1:25" ht="13.7" customHeight="1" thickBot="1">
      <c r="A154" s="4563"/>
      <c r="B154" s="389">
        <f>+B114</f>
        <v>2026</v>
      </c>
      <c r="C154" s="356" t="s">
        <v>689</v>
      </c>
      <c r="D154" s="398">
        <f>+D147*E154</f>
        <v>800.40000000000009</v>
      </c>
      <c r="E154" s="425">
        <v>0.92</v>
      </c>
      <c r="F154" s="1183" t="s">
        <v>25</v>
      </c>
      <c r="G154" s="407" t="s">
        <v>502</v>
      </c>
      <c r="H154" s="50">
        <v>78</v>
      </c>
      <c r="I154" s="69">
        <v>68</v>
      </c>
      <c r="J154" s="70">
        <v>55</v>
      </c>
      <c r="K154" s="116">
        <v>66</v>
      </c>
      <c r="L154" s="69">
        <v>74</v>
      </c>
      <c r="M154" s="117">
        <v>80</v>
      </c>
      <c r="N154" s="116">
        <v>50</v>
      </c>
      <c r="O154" s="69">
        <v>50</v>
      </c>
      <c r="P154" s="117">
        <v>50</v>
      </c>
      <c r="Q154" s="105"/>
      <c r="R154" s="69"/>
      <c r="S154" s="70"/>
      <c r="T154" s="230">
        <f>SUM(H154:S154)</f>
        <v>571</v>
      </c>
      <c r="U154" s="4474" t="s">
        <v>3137</v>
      </c>
      <c r="V154" s="4570"/>
      <c r="W154" s="4571"/>
      <c r="X154" s="4571"/>
      <c r="Y154" s="4572"/>
    </row>
    <row r="155" spans="1:25" ht="13.7" customHeight="1" thickBot="1">
      <c r="A155" s="4563"/>
      <c r="B155" s="389">
        <f>+B115</f>
        <v>2027</v>
      </c>
      <c r="C155" s="356" t="s">
        <v>675</v>
      </c>
      <c r="D155" s="398">
        <f>+D147*E155</f>
        <v>783</v>
      </c>
      <c r="E155" s="425">
        <v>0.9</v>
      </c>
      <c r="F155" s="1183"/>
      <c r="G155" s="400" t="s">
        <v>334</v>
      </c>
      <c r="H155" s="63">
        <f>IF(H154="","",H154)</f>
        <v>78</v>
      </c>
      <c r="I155" s="63">
        <f t="shared" ref="I155:S155" si="98">IF(I154="","",(H155+I154))</f>
        <v>146</v>
      </c>
      <c r="J155" s="64">
        <f t="shared" si="98"/>
        <v>201</v>
      </c>
      <c r="K155" s="113">
        <f t="shared" si="98"/>
        <v>267</v>
      </c>
      <c r="L155" s="63">
        <f t="shared" si="98"/>
        <v>341</v>
      </c>
      <c r="M155" s="114">
        <f t="shared" si="98"/>
        <v>421</v>
      </c>
      <c r="N155" s="113">
        <f t="shared" si="98"/>
        <v>471</v>
      </c>
      <c r="O155" s="63">
        <f t="shared" si="98"/>
        <v>521</v>
      </c>
      <c r="P155" s="114">
        <f t="shared" si="98"/>
        <v>571</v>
      </c>
      <c r="Q155" s="104" t="str">
        <f t="shared" si="98"/>
        <v/>
      </c>
      <c r="R155" s="63" t="str">
        <f t="shared" si="98"/>
        <v/>
      </c>
      <c r="S155" s="64" t="str">
        <f t="shared" si="98"/>
        <v/>
      </c>
      <c r="T155" s="566">
        <f>+T154/T150</f>
        <v>0.65632183908045982</v>
      </c>
      <c r="U155" s="4475"/>
      <c r="V155" s="4573"/>
      <c r="W155" s="4574"/>
      <c r="X155" s="4574"/>
      <c r="Y155" s="4575"/>
    </row>
    <row r="156" spans="1:25" ht="13.7" customHeight="1" thickBot="1">
      <c r="A156" s="4563"/>
      <c r="B156" s="389"/>
      <c r="D156" s="398"/>
      <c r="E156" s="962"/>
      <c r="F156" s="1841"/>
      <c r="G156" s="598" t="s">
        <v>966</v>
      </c>
      <c r="H156" s="599" t="str">
        <f>IF(H154="","",IF(H154&lt;=H152,"○","×"))</f>
        <v>×</v>
      </c>
      <c r="I156" s="600" t="str">
        <f t="shared" ref="I156:S156" si="99">IF(I154="","",IF(I154&lt;=I152,"○","×"))</f>
        <v>×</v>
      </c>
      <c r="J156" s="601" t="str">
        <f t="shared" si="99"/>
        <v>○</v>
      </c>
      <c r="K156" s="602" t="str">
        <f t="shared" si="99"/>
        <v>○</v>
      </c>
      <c r="L156" s="600" t="str">
        <f t="shared" si="99"/>
        <v>×</v>
      </c>
      <c r="M156" s="603" t="str">
        <f t="shared" si="99"/>
        <v>×</v>
      </c>
      <c r="N156" s="602" t="str">
        <f t="shared" si="99"/>
        <v>○</v>
      </c>
      <c r="O156" s="600" t="str">
        <f t="shared" si="99"/>
        <v>○</v>
      </c>
      <c r="P156" s="603" t="str">
        <f t="shared" si="99"/>
        <v>○</v>
      </c>
      <c r="Q156" s="604" t="str">
        <f t="shared" si="99"/>
        <v/>
      </c>
      <c r="R156" s="600" t="str">
        <f t="shared" si="99"/>
        <v/>
      </c>
      <c r="S156" s="618" t="str">
        <f t="shared" si="99"/>
        <v/>
      </c>
      <c r="T156" s="621"/>
      <c r="U156" s="4475"/>
      <c r="V156" s="4573"/>
      <c r="W156" s="4574"/>
      <c r="X156" s="4574"/>
      <c r="Y156" s="4575"/>
    </row>
    <row r="157" spans="1:25" ht="13.7" customHeight="1" thickBot="1">
      <c r="A157" s="4563"/>
      <c r="B157" s="401"/>
      <c r="C157" s="402"/>
      <c r="D157" s="402"/>
      <c r="E157" s="403"/>
      <c r="F157" s="3098"/>
      <c r="G157" s="615" t="s">
        <v>967</v>
      </c>
      <c r="H157" s="608" t="str">
        <f>IF(H154="","",IF(H155&lt;=H153,"○","×"))</f>
        <v>×</v>
      </c>
      <c r="I157" s="608" t="str">
        <f t="shared" ref="I157:S157" si="100">IF(I154="","",IF(I155&lt;=I153,"○","×"))</f>
        <v>×</v>
      </c>
      <c r="J157" s="609" t="str">
        <f t="shared" si="100"/>
        <v>×</v>
      </c>
      <c r="K157" s="610" t="str">
        <f t="shared" si="100"/>
        <v>○</v>
      </c>
      <c r="L157" s="608" t="str">
        <f t="shared" si="100"/>
        <v>×</v>
      </c>
      <c r="M157" s="611" t="str">
        <f t="shared" si="100"/>
        <v>×</v>
      </c>
      <c r="N157" s="610" t="str">
        <f t="shared" si="100"/>
        <v>○</v>
      </c>
      <c r="O157" s="608" t="str">
        <f t="shared" si="100"/>
        <v>○</v>
      </c>
      <c r="P157" s="611" t="str">
        <f t="shared" si="100"/>
        <v>○</v>
      </c>
      <c r="Q157" s="612" t="str">
        <f t="shared" si="100"/>
        <v/>
      </c>
      <c r="R157" s="608" t="str">
        <f t="shared" si="100"/>
        <v/>
      </c>
      <c r="S157" s="619" t="str">
        <f t="shared" si="100"/>
        <v/>
      </c>
      <c r="T157" s="229" t="str">
        <f>IF(T154="","",IF(S155&lt;=S153,"○","×"))</f>
        <v>×</v>
      </c>
      <c r="U157" s="4486"/>
      <c r="V157" s="4576"/>
      <c r="W157" s="4577"/>
      <c r="X157" s="4577"/>
      <c r="Y157" s="4578"/>
    </row>
    <row r="158" spans="1:25" s="961" customFormat="1" ht="16.5" customHeight="1" thickBot="1">
      <c r="A158" s="4417" t="s">
        <v>3133</v>
      </c>
      <c r="B158" s="4419" t="s">
        <v>3134</v>
      </c>
      <c r="C158" s="4420"/>
      <c r="D158" s="4420"/>
      <c r="E158" s="4421"/>
      <c r="F158" s="1853"/>
      <c r="G158" s="2748" t="s">
        <v>543</v>
      </c>
      <c r="H158" s="2749"/>
      <c r="I158" s="2750"/>
      <c r="J158" s="2751"/>
      <c r="K158" s="2749"/>
      <c r="L158" s="2750"/>
      <c r="M158" s="2752"/>
      <c r="N158" s="2749"/>
      <c r="O158" s="2750"/>
      <c r="P158" s="2752"/>
      <c r="Q158" s="2753"/>
      <c r="R158" s="2750" t="s">
        <v>831</v>
      </c>
      <c r="S158" s="2751"/>
      <c r="T158" s="2754" t="s">
        <v>243</v>
      </c>
      <c r="U158" s="4422" t="s">
        <v>3135</v>
      </c>
      <c r="V158" s="4424"/>
      <c r="W158" s="4425"/>
      <c r="X158" s="4425"/>
      <c r="Y158" s="4426"/>
    </row>
    <row r="159" spans="1:25" s="961" customFormat="1" ht="13.7" customHeight="1" thickBot="1">
      <c r="A159" s="4418"/>
      <c r="B159" s="2755"/>
      <c r="C159" s="2756"/>
      <c r="D159" s="2756"/>
      <c r="E159" s="2757"/>
      <c r="F159" s="1183"/>
      <c r="G159" s="2758" t="s">
        <v>159</v>
      </c>
      <c r="H159" s="2759"/>
      <c r="I159" s="2760"/>
      <c r="J159" s="2761"/>
      <c r="K159" s="2759"/>
      <c r="L159" s="2760"/>
      <c r="M159" s="2762"/>
      <c r="N159" s="2759"/>
      <c r="O159" s="2760"/>
      <c r="P159" s="2762"/>
      <c r="Q159" s="2763"/>
      <c r="R159" s="2760"/>
      <c r="S159" s="2761"/>
      <c r="T159" s="2764"/>
      <c r="U159" s="4423"/>
      <c r="V159" s="4427"/>
      <c r="W159" s="4428"/>
      <c r="X159" s="4428"/>
      <c r="Y159" s="4429"/>
    </row>
    <row r="160" spans="1:25" s="961" customFormat="1" ht="13.7" customHeight="1" thickBot="1">
      <c r="A160" s="4418"/>
      <c r="B160" s="2765"/>
      <c r="C160" s="2766"/>
      <c r="D160" s="2767"/>
      <c r="E160" s="2768"/>
      <c r="F160" s="1183"/>
      <c r="G160" s="2758" t="s">
        <v>159</v>
      </c>
      <c r="H160" s="2769"/>
      <c r="I160" s="2760"/>
      <c r="J160" s="2761"/>
      <c r="K160" s="2759"/>
      <c r="L160" s="2760"/>
      <c r="M160" s="2762"/>
      <c r="N160" s="2759"/>
      <c r="O160" s="2760"/>
      <c r="P160" s="2762"/>
      <c r="Q160" s="2763"/>
      <c r="R160" s="2760"/>
      <c r="S160" s="2761"/>
      <c r="T160" s="2764"/>
      <c r="U160" s="4430" t="s">
        <v>218</v>
      </c>
      <c r="V160" s="4431"/>
      <c r="W160" s="4432"/>
      <c r="X160" s="4432"/>
      <c r="Y160" s="4433"/>
    </row>
    <row r="161" spans="1:25" s="961" customFormat="1" ht="13.7" customHeight="1" thickBot="1">
      <c r="A161" s="4418"/>
      <c r="B161" s="2765"/>
      <c r="C161" s="2766"/>
      <c r="D161" s="2767"/>
      <c r="E161" s="2768"/>
      <c r="F161" s="1183"/>
      <c r="G161" s="2770" t="s">
        <v>159</v>
      </c>
      <c r="H161" s="2771"/>
      <c r="I161" s="2772"/>
      <c r="J161" s="2773"/>
      <c r="K161" s="2759"/>
      <c r="L161" s="2760"/>
      <c r="M161" s="2762"/>
      <c r="N161" s="2759"/>
      <c r="O161" s="2760"/>
      <c r="P161" s="2762"/>
      <c r="Q161" s="2763"/>
      <c r="R161" s="2760"/>
      <c r="S161" s="2761"/>
      <c r="T161" s="2764"/>
      <c r="U161" s="4430"/>
      <c r="V161" s="4431"/>
      <c r="W161" s="4432"/>
      <c r="X161" s="4432"/>
      <c r="Y161" s="4433"/>
    </row>
    <row r="162" spans="1:25" s="961" customFormat="1" ht="13.7" customHeight="1" thickBot="1">
      <c r="A162" s="4418"/>
      <c r="B162" s="2774"/>
      <c r="C162" s="2775"/>
      <c r="D162" s="2775"/>
      <c r="E162" s="2768"/>
      <c r="F162" s="1183"/>
      <c r="G162" s="2776"/>
      <c r="H162" s="2777"/>
      <c r="I162" s="2778"/>
      <c r="J162" s="2779"/>
      <c r="K162" s="1234"/>
      <c r="L162" s="1232"/>
      <c r="M162" s="1235"/>
      <c r="N162" s="1234"/>
      <c r="O162" s="1232"/>
      <c r="P162" s="1235"/>
      <c r="Q162" s="1236"/>
      <c r="R162" s="1232"/>
      <c r="S162" s="1233" t="s">
        <v>831</v>
      </c>
      <c r="T162" s="2764"/>
      <c r="U162" s="4430"/>
      <c r="V162" s="4431"/>
      <c r="W162" s="4432"/>
      <c r="X162" s="4432"/>
      <c r="Y162" s="4433"/>
    </row>
    <row r="163" spans="1:25" ht="15.75" hidden="1" customHeight="1">
      <c r="A163" s="4631" t="s">
        <v>485</v>
      </c>
      <c r="B163" s="4634" t="s">
        <v>657</v>
      </c>
      <c r="C163" s="4635"/>
      <c r="D163" s="4635"/>
      <c r="E163" s="4636"/>
      <c r="F163" s="1847" t="s">
        <v>529</v>
      </c>
      <c r="G163" s="1843"/>
      <c r="H163" s="370"/>
      <c r="I163" s="371"/>
      <c r="J163" s="372"/>
      <c r="K163" s="370"/>
      <c r="L163" s="371"/>
      <c r="M163" s="373"/>
      <c r="N163" s="426" t="s">
        <v>486</v>
      </c>
      <c r="O163" s="371"/>
      <c r="P163" s="427" t="s">
        <v>292</v>
      </c>
      <c r="Q163" s="374"/>
      <c r="R163" s="371"/>
      <c r="S163" s="372"/>
      <c r="T163" s="991" t="s">
        <v>243</v>
      </c>
      <c r="U163" s="4589" t="s">
        <v>504</v>
      </c>
      <c r="V163" s="4567"/>
      <c r="W163" s="4568"/>
      <c r="X163" s="4568"/>
      <c r="Y163" s="4569"/>
    </row>
    <row r="164" spans="1:25" ht="15.75" hidden="1" customHeight="1">
      <c r="A164" s="4632"/>
      <c r="B164" s="428"/>
      <c r="C164" s="429"/>
      <c r="D164" s="430"/>
      <c r="E164" s="431"/>
      <c r="F164" s="1838" t="s">
        <v>530</v>
      </c>
      <c r="G164" s="1855"/>
      <c r="H164" s="432"/>
      <c r="I164" s="433"/>
      <c r="J164" s="434"/>
      <c r="K164" s="432"/>
      <c r="L164" s="433"/>
      <c r="M164" s="435"/>
      <c r="N164" s="432"/>
      <c r="O164" s="433"/>
      <c r="P164" s="435" t="s">
        <v>690</v>
      </c>
      <c r="Q164" s="436"/>
      <c r="R164" s="433"/>
      <c r="S164" s="434"/>
      <c r="T164" s="1000"/>
      <c r="U164" s="4461"/>
      <c r="V164" s="4448"/>
      <c r="W164" s="4449"/>
      <c r="X164" s="4449"/>
      <c r="Y164" s="4450"/>
    </row>
    <row r="165" spans="1:25" ht="15.75" hidden="1" customHeight="1">
      <c r="A165" s="4632"/>
      <c r="B165" s="428"/>
      <c r="C165" s="429"/>
      <c r="D165" s="430"/>
      <c r="E165" s="431"/>
      <c r="F165" s="1838" t="s">
        <v>531</v>
      </c>
      <c r="G165" s="1845"/>
      <c r="H165" s="432"/>
      <c r="I165" s="433"/>
      <c r="J165" s="434"/>
      <c r="K165" s="432"/>
      <c r="L165" s="433"/>
      <c r="M165" s="435"/>
      <c r="N165" s="432"/>
      <c r="O165" s="433"/>
      <c r="P165" s="435"/>
      <c r="Q165" s="436"/>
      <c r="R165" s="433"/>
      <c r="S165" s="434"/>
      <c r="T165" s="1000"/>
      <c r="U165" s="4461"/>
      <c r="V165" s="4448"/>
      <c r="W165" s="4449"/>
      <c r="X165" s="4449"/>
      <c r="Y165" s="4450"/>
    </row>
    <row r="166" spans="1:25" ht="13.7" hidden="1" customHeight="1">
      <c r="A166" s="4632"/>
      <c r="B166" s="375"/>
      <c r="C166" s="376"/>
      <c r="D166" s="376"/>
      <c r="E166" s="378"/>
      <c r="F166" s="1838" t="s">
        <v>2493</v>
      </c>
      <c r="G166" s="1856"/>
      <c r="H166" s="380"/>
      <c r="I166" s="381"/>
      <c r="J166" s="382"/>
      <c r="K166" s="380"/>
      <c r="L166" s="381"/>
      <c r="M166" s="383"/>
      <c r="N166" s="380"/>
      <c r="O166" s="381"/>
      <c r="P166" s="383"/>
      <c r="Q166" s="384"/>
      <c r="R166" s="381"/>
      <c r="S166" s="382"/>
      <c r="T166" s="1000"/>
      <c r="U166" s="4462"/>
      <c r="V166" s="4451"/>
      <c r="W166" s="4452"/>
      <c r="X166" s="4452"/>
      <c r="Y166" s="4453"/>
    </row>
    <row r="167" spans="1:25" ht="19.5" customHeight="1">
      <c r="A167" s="4631" t="s">
        <v>3248</v>
      </c>
      <c r="B167" s="4634" t="s">
        <v>1837</v>
      </c>
      <c r="C167" s="4635"/>
      <c r="D167" s="4635"/>
      <c r="E167" s="4636"/>
      <c r="F167" s="1847"/>
      <c r="G167" s="1843"/>
      <c r="H167" s="432"/>
      <c r="I167" s="433"/>
      <c r="J167" s="372"/>
      <c r="K167" s="426"/>
      <c r="L167" s="371"/>
      <c r="M167" s="373"/>
      <c r="N167" s="370"/>
      <c r="O167" s="371"/>
      <c r="P167" s="373"/>
      <c r="Q167" s="374"/>
      <c r="R167" s="371"/>
      <c r="S167" s="372"/>
      <c r="T167" s="991" t="s">
        <v>243</v>
      </c>
      <c r="U167" s="4637" t="s">
        <v>1124</v>
      </c>
      <c r="V167" s="4567"/>
      <c r="W167" s="4568"/>
      <c r="X167" s="4568"/>
      <c r="Y167" s="4569"/>
    </row>
    <row r="168" spans="1:25" ht="13.7" customHeight="1">
      <c r="A168" s="4632"/>
      <c r="B168" s="375"/>
      <c r="C168" s="376"/>
      <c r="D168" s="376"/>
      <c r="E168" s="378"/>
      <c r="F168" s="1838"/>
      <c r="G168" s="1845"/>
      <c r="H168" s="417"/>
      <c r="I168" s="418"/>
      <c r="J168" s="419"/>
      <c r="K168" s="417"/>
      <c r="L168" s="418"/>
      <c r="M168" s="420"/>
      <c r="N168" s="417"/>
      <c r="O168" s="418"/>
      <c r="P168" s="420"/>
      <c r="Q168" s="421"/>
      <c r="R168" s="418"/>
      <c r="S168" s="419"/>
      <c r="T168" s="1000"/>
      <c r="U168" s="4638"/>
      <c r="V168" s="4448"/>
      <c r="W168" s="4449"/>
      <c r="X168" s="4449"/>
      <c r="Y168" s="4450"/>
    </row>
    <row r="169" spans="1:25" ht="13.7" customHeight="1">
      <c r="A169" s="4632"/>
      <c r="B169" s="2204"/>
      <c r="C169" s="376"/>
      <c r="D169" s="377"/>
      <c r="E169" s="378"/>
      <c r="F169" s="1838"/>
      <c r="G169" s="1845"/>
      <c r="H169" s="423"/>
      <c r="I169" s="418"/>
      <c r="J169" s="382"/>
      <c r="K169" s="417"/>
      <c r="L169" s="381"/>
      <c r="M169" s="383"/>
      <c r="N169" s="437"/>
      <c r="O169" s="418"/>
      <c r="P169" s="420"/>
      <c r="Q169" s="384"/>
      <c r="R169" s="381"/>
      <c r="S169" s="382"/>
      <c r="T169" s="1000"/>
      <c r="U169" s="4639"/>
      <c r="V169" s="4451"/>
      <c r="W169" s="4452"/>
      <c r="X169" s="4452"/>
      <c r="Y169" s="4453"/>
    </row>
    <row r="170" spans="1:25" ht="13.7" customHeight="1">
      <c r="A170" s="4632"/>
      <c r="B170" s="389"/>
      <c r="E170" s="386"/>
      <c r="F170" s="1838"/>
      <c r="G170" s="1845"/>
      <c r="H170" s="46"/>
      <c r="I170" s="47"/>
      <c r="J170" s="48"/>
      <c r="K170" s="106"/>
      <c r="L170" s="47"/>
      <c r="M170" s="118"/>
      <c r="N170" s="119"/>
      <c r="O170" s="49"/>
      <c r="P170" s="120"/>
      <c r="Q170" s="100"/>
      <c r="R170" s="49"/>
      <c r="S170" s="209"/>
      <c r="T170" s="1000"/>
      <c r="U170" s="4474" t="s">
        <v>3137</v>
      </c>
      <c r="V170" s="4436"/>
      <c r="W170" s="4437"/>
      <c r="X170" s="4437"/>
      <c r="Y170" s="4438"/>
    </row>
    <row r="171" spans="1:25" ht="13.7" customHeight="1" thickBot="1">
      <c r="A171" s="4632"/>
      <c r="B171" s="389"/>
      <c r="E171" s="386"/>
      <c r="F171" s="1838"/>
      <c r="G171" s="1854"/>
      <c r="H171" s="753"/>
      <c r="I171" s="754"/>
      <c r="J171" s="755"/>
      <c r="K171" s="756"/>
      <c r="L171" s="754"/>
      <c r="M171" s="757"/>
      <c r="N171" s="758"/>
      <c r="O171" s="759"/>
      <c r="P171" s="760"/>
      <c r="Q171" s="761"/>
      <c r="R171" s="759"/>
      <c r="S171" s="755"/>
      <c r="T171" s="1000"/>
      <c r="U171" s="4475"/>
      <c r="V171" s="4439"/>
      <c r="W171" s="4440"/>
      <c r="X171" s="4440"/>
      <c r="Y171" s="4441"/>
    </row>
    <row r="172" spans="1:25" ht="13.7" customHeight="1" thickBot="1">
      <c r="A172" s="4633"/>
      <c r="B172" s="389"/>
      <c r="E172" s="386"/>
      <c r="F172" s="1846"/>
      <c r="G172" s="767" t="s">
        <v>1123</v>
      </c>
      <c r="H172" s="765"/>
      <c r="I172" s="65"/>
      <c r="J172" s="762"/>
      <c r="K172" s="763"/>
      <c r="L172" s="65"/>
      <c r="M172" s="764"/>
      <c r="N172" s="763"/>
      <c r="O172" s="65"/>
      <c r="P172" s="764"/>
      <c r="Q172" s="765"/>
      <c r="R172" s="65"/>
      <c r="S172" s="766"/>
      <c r="T172" s="229"/>
      <c r="U172" s="4486"/>
      <c r="V172" s="4542"/>
      <c r="W172" s="4543"/>
      <c r="X172" s="4543"/>
      <c r="Y172" s="4544"/>
    </row>
    <row r="173" spans="1:25" ht="19.5" customHeight="1">
      <c r="A173" s="4631"/>
      <c r="B173" s="4634" t="s">
        <v>1723</v>
      </c>
      <c r="C173" s="4635"/>
      <c r="D173" s="4635"/>
      <c r="E173" s="4636"/>
      <c r="F173" s="1847"/>
      <c r="G173" s="1843"/>
      <c r="H173" s="432"/>
      <c r="I173" s="433"/>
      <c r="J173" s="372"/>
      <c r="K173" s="426"/>
      <c r="L173" s="371"/>
      <c r="M173" s="373"/>
      <c r="N173" s="370"/>
      <c r="O173" s="371"/>
      <c r="P173" s="373"/>
      <c r="Q173" s="374"/>
      <c r="R173" s="371"/>
      <c r="S173" s="372"/>
      <c r="T173" s="991" t="s">
        <v>243</v>
      </c>
      <c r="U173" s="4637" t="s">
        <v>1124</v>
      </c>
      <c r="V173" s="4567"/>
      <c r="W173" s="4568"/>
      <c r="X173" s="4568"/>
      <c r="Y173" s="4569"/>
    </row>
    <row r="174" spans="1:25" ht="13.7" customHeight="1">
      <c r="A174" s="4632"/>
      <c r="B174" s="375"/>
      <c r="C174" s="376"/>
      <c r="D174" s="376"/>
      <c r="E174" s="378"/>
      <c r="F174" s="1838"/>
      <c r="G174" s="1845"/>
      <c r="H174" s="417"/>
      <c r="I174" s="418"/>
      <c r="J174" s="419"/>
      <c r="K174" s="417"/>
      <c r="L174" s="418"/>
      <c r="M174" s="420"/>
      <c r="N174" s="417"/>
      <c r="O174" s="418"/>
      <c r="P174" s="420"/>
      <c r="Q174" s="421"/>
      <c r="R174" s="418"/>
      <c r="S174" s="419"/>
      <c r="T174" s="1000"/>
      <c r="U174" s="4638"/>
      <c r="V174" s="4448"/>
      <c r="W174" s="4449"/>
      <c r="X174" s="4449"/>
      <c r="Y174" s="4450"/>
    </row>
    <row r="175" spans="1:25" ht="13.7" customHeight="1">
      <c r="A175" s="4632"/>
      <c r="B175" s="385"/>
      <c r="C175" s="376"/>
      <c r="D175" s="377"/>
      <c r="E175" s="378"/>
      <c r="F175" s="1838"/>
      <c r="G175" s="1845"/>
      <c r="H175" s="423"/>
      <c r="I175" s="418"/>
      <c r="J175" s="382"/>
      <c r="K175" s="417"/>
      <c r="L175" s="381"/>
      <c r="M175" s="383"/>
      <c r="N175" s="437"/>
      <c r="O175" s="418"/>
      <c r="P175" s="420"/>
      <c r="Q175" s="384"/>
      <c r="R175" s="381"/>
      <c r="S175" s="382"/>
      <c r="T175" s="1000"/>
      <c r="U175" s="4639"/>
      <c r="V175" s="4451"/>
      <c r="W175" s="4452"/>
      <c r="X175" s="4452"/>
      <c r="Y175" s="4453"/>
    </row>
    <row r="176" spans="1:25" ht="13.7" customHeight="1">
      <c r="A176" s="4632"/>
      <c r="B176" s="389"/>
      <c r="E176" s="386"/>
      <c r="F176" s="1838"/>
      <c r="G176" s="1845"/>
      <c r="H176" s="46"/>
      <c r="I176" s="47"/>
      <c r="J176" s="48"/>
      <c r="K176" s="106"/>
      <c r="L176" s="47"/>
      <c r="M176" s="118"/>
      <c r="N176" s="119"/>
      <c r="O176" s="49"/>
      <c r="P176" s="120"/>
      <c r="Q176" s="100"/>
      <c r="R176" s="49"/>
      <c r="S176" s="209"/>
      <c r="T176" s="1000"/>
      <c r="U176" s="4474" t="s">
        <v>3137</v>
      </c>
      <c r="V176" s="4436"/>
      <c r="W176" s="4437"/>
      <c r="X176" s="4437"/>
      <c r="Y176" s="4438"/>
    </row>
    <row r="177" spans="1:25" ht="13.7" customHeight="1" thickBot="1">
      <c r="A177" s="4632"/>
      <c r="B177" s="389"/>
      <c r="E177" s="386"/>
      <c r="F177" s="1838"/>
      <c r="G177" s="1854"/>
      <c r="H177" s="753"/>
      <c r="I177" s="754"/>
      <c r="J177" s="755"/>
      <c r="K177" s="756"/>
      <c r="L177" s="754"/>
      <c r="M177" s="757"/>
      <c r="N177" s="758"/>
      <c r="O177" s="759"/>
      <c r="P177" s="760"/>
      <c r="Q177" s="761"/>
      <c r="R177" s="759"/>
      <c r="S177" s="755"/>
      <c r="T177" s="1000"/>
      <c r="U177" s="4475"/>
      <c r="V177" s="4439"/>
      <c r="W177" s="4440"/>
      <c r="X177" s="4440"/>
      <c r="Y177" s="4441"/>
    </row>
    <row r="178" spans="1:25" ht="13.7" customHeight="1" thickBot="1">
      <c r="A178" s="4633"/>
      <c r="B178" s="389"/>
      <c r="E178" s="386"/>
      <c r="F178" s="1846"/>
      <c r="G178" s="767" t="s">
        <v>1123</v>
      </c>
      <c r="H178" s="765"/>
      <c r="I178" s="65"/>
      <c r="J178" s="762"/>
      <c r="K178" s="763"/>
      <c r="L178" s="65"/>
      <c r="M178" s="764"/>
      <c r="N178" s="763"/>
      <c r="O178" s="65"/>
      <c r="P178" s="764"/>
      <c r="Q178" s="765"/>
      <c r="R178" s="65"/>
      <c r="S178" s="766"/>
      <c r="T178" s="229"/>
      <c r="U178" s="4486"/>
      <c r="V178" s="4542"/>
      <c r="W178" s="4543"/>
      <c r="X178" s="4543"/>
      <c r="Y178" s="4544"/>
    </row>
    <row r="179" spans="1:25" ht="13.7" customHeight="1">
      <c r="A179" s="4628" t="s">
        <v>491</v>
      </c>
      <c r="B179" s="4629"/>
      <c r="C179" s="4629"/>
      <c r="D179" s="4629"/>
      <c r="E179" s="4630"/>
      <c r="F179" s="1842"/>
      <c r="G179" s="438"/>
      <c r="H179" s="216"/>
      <c r="I179" s="217"/>
      <c r="J179" s="218"/>
      <c r="K179" s="216"/>
      <c r="L179" s="217"/>
      <c r="M179" s="218"/>
      <c r="N179" s="216"/>
      <c r="O179" s="217"/>
      <c r="P179" s="218"/>
      <c r="Q179" s="216"/>
      <c r="R179" s="217"/>
      <c r="S179" s="225"/>
      <c r="T179" s="1857"/>
      <c r="U179" s="4589"/>
      <c r="V179" s="4591"/>
      <c r="W179" s="4592"/>
      <c r="X179" s="4592"/>
      <c r="Y179" s="4593"/>
    </row>
    <row r="180" spans="1:25" ht="13.7" customHeight="1">
      <c r="A180" s="439"/>
      <c r="B180" s="356" t="s">
        <v>492</v>
      </c>
      <c r="D180" s="356" t="s">
        <v>444</v>
      </c>
      <c r="F180" s="1838" t="s">
        <v>532</v>
      </c>
      <c r="G180" s="440" t="s">
        <v>54</v>
      </c>
      <c r="H180" s="219" t="s">
        <v>1727</v>
      </c>
      <c r="I180" s="220"/>
      <c r="J180" s="221"/>
      <c r="K180" s="219"/>
      <c r="L180" s="220"/>
      <c r="M180" s="221"/>
      <c r="N180" s="219"/>
      <c r="O180" s="220" t="s">
        <v>92</v>
      </c>
      <c r="P180" s="221"/>
      <c r="Q180" s="219"/>
      <c r="R180" s="220"/>
      <c r="S180" s="226"/>
      <c r="T180" s="1858"/>
      <c r="U180" s="4461"/>
      <c r="V180" s="4583"/>
      <c r="W180" s="4584"/>
      <c r="X180" s="4584"/>
      <c r="Y180" s="4585"/>
    </row>
    <row r="181" spans="1:25" ht="13.7" customHeight="1">
      <c r="A181" s="439"/>
      <c r="D181" s="356" t="s">
        <v>445</v>
      </c>
      <c r="F181" s="1838" t="s">
        <v>533</v>
      </c>
      <c r="G181" s="440" t="s">
        <v>90</v>
      </c>
      <c r="H181" s="219"/>
      <c r="I181" s="220"/>
      <c r="J181" s="221"/>
      <c r="K181" s="219" t="s">
        <v>13</v>
      </c>
      <c r="L181" s="220"/>
      <c r="M181" s="221"/>
      <c r="N181" s="219" t="s">
        <v>13</v>
      </c>
      <c r="O181" s="220"/>
      <c r="P181" s="221"/>
      <c r="Q181" s="219" t="s">
        <v>92</v>
      </c>
      <c r="R181" s="220"/>
      <c r="S181" s="226"/>
      <c r="T181" s="1858"/>
      <c r="U181" s="4461"/>
      <c r="V181" s="4583"/>
      <c r="W181" s="4584"/>
      <c r="X181" s="4584"/>
      <c r="Y181" s="4585"/>
    </row>
    <row r="182" spans="1:25" ht="13.7" customHeight="1">
      <c r="A182" s="439"/>
      <c r="D182" s="356" t="s">
        <v>446</v>
      </c>
      <c r="F182" s="1838" t="s">
        <v>534</v>
      </c>
      <c r="G182" s="440" t="s">
        <v>54</v>
      </c>
      <c r="H182" s="219"/>
      <c r="I182" s="220"/>
      <c r="J182" s="221"/>
      <c r="K182" s="219"/>
      <c r="L182" s="220"/>
      <c r="M182" s="221"/>
      <c r="N182" s="219"/>
      <c r="O182" s="220"/>
      <c r="P182" s="221"/>
      <c r="Q182" s="219"/>
      <c r="R182" s="220" t="s">
        <v>447</v>
      </c>
      <c r="S182" s="226"/>
      <c r="T182" s="1858"/>
      <c r="U182" s="4461"/>
      <c r="V182" s="4583"/>
      <c r="W182" s="4584"/>
      <c r="X182" s="4584"/>
      <c r="Y182" s="4585"/>
    </row>
    <row r="183" spans="1:25" ht="13.7" customHeight="1">
      <c r="A183" s="439"/>
      <c r="B183" s="356" t="s">
        <v>251</v>
      </c>
      <c r="F183" s="1850" t="s">
        <v>819</v>
      </c>
      <c r="G183" s="440" t="s">
        <v>54</v>
      </c>
      <c r="H183" s="219"/>
      <c r="I183" s="220"/>
      <c r="J183" s="221"/>
      <c r="K183" s="219"/>
      <c r="L183" s="220"/>
      <c r="M183" s="221"/>
      <c r="N183" s="219"/>
      <c r="O183" s="220"/>
      <c r="P183" s="221"/>
      <c r="Q183" s="219" t="s">
        <v>95</v>
      </c>
      <c r="R183" s="220"/>
      <c r="S183" s="226"/>
      <c r="T183" s="1858"/>
      <c r="U183" s="4461"/>
      <c r="V183" s="4583"/>
      <c r="W183" s="4584"/>
      <c r="X183" s="4584"/>
      <c r="Y183" s="4585"/>
    </row>
    <row r="184" spans="1:25" ht="13.7" customHeight="1">
      <c r="A184" s="439"/>
      <c r="B184" s="356" t="s">
        <v>448</v>
      </c>
      <c r="F184" s="1851" t="s">
        <v>818</v>
      </c>
      <c r="G184" s="440" t="s">
        <v>54</v>
      </c>
      <c r="H184" s="219" t="s">
        <v>13</v>
      </c>
      <c r="I184" s="220"/>
      <c r="J184" s="221"/>
      <c r="K184" s="219"/>
      <c r="L184" s="220"/>
      <c r="M184" s="221"/>
      <c r="N184" s="219"/>
      <c r="O184" s="220"/>
      <c r="P184" s="221"/>
      <c r="Q184" s="219" t="s">
        <v>95</v>
      </c>
      <c r="R184" s="220"/>
      <c r="S184" s="226"/>
      <c r="T184" s="1858"/>
      <c r="U184" s="4461"/>
      <c r="V184" s="4583"/>
      <c r="W184" s="4584"/>
      <c r="X184" s="4584"/>
      <c r="Y184" s="4585"/>
    </row>
    <row r="185" spans="1:25" ht="13.7" customHeight="1">
      <c r="A185" s="439"/>
      <c r="F185" s="1183" t="s">
        <v>3246</v>
      </c>
      <c r="G185" s="440"/>
      <c r="H185" s="219"/>
      <c r="I185" s="220"/>
      <c r="J185" s="221" t="s">
        <v>243</v>
      </c>
      <c r="K185" s="219"/>
      <c r="L185" s="220"/>
      <c r="M185" s="221" t="s">
        <v>243</v>
      </c>
      <c r="N185" s="219"/>
      <c r="O185" s="220"/>
      <c r="P185" s="221" t="s">
        <v>243</v>
      </c>
      <c r="Q185" s="219"/>
      <c r="R185" s="220"/>
      <c r="S185" s="221" t="s">
        <v>243</v>
      </c>
      <c r="T185" s="3099"/>
      <c r="U185" s="4461"/>
      <c r="V185" s="3026"/>
      <c r="W185" s="3027"/>
      <c r="X185" s="3027"/>
      <c r="Y185" s="3028"/>
    </row>
    <row r="186" spans="1:25" ht="13.7" customHeight="1">
      <c r="A186" s="439"/>
      <c r="F186" s="1183" t="s">
        <v>3247</v>
      </c>
      <c r="G186" s="440"/>
      <c r="H186" s="219"/>
      <c r="I186" s="220"/>
      <c r="J186" s="221" t="s">
        <v>243</v>
      </c>
      <c r="K186" s="219"/>
      <c r="L186" s="220"/>
      <c r="M186" s="221"/>
      <c r="N186" s="219"/>
      <c r="O186" s="220"/>
      <c r="P186" s="221"/>
      <c r="Q186" s="219"/>
      <c r="R186" s="220"/>
      <c r="S186" s="226"/>
      <c r="T186" s="1859"/>
      <c r="U186" s="4461"/>
      <c r="V186" s="4583"/>
      <c r="W186" s="4584"/>
      <c r="X186" s="4584"/>
      <c r="Y186" s="4585"/>
    </row>
    <row r="187" spans="1:25" ht="13.7" customHeight="1">
      <c r="A187" s="439"/>
      <c r="B187" s="356" t="s">
        <v>252</v>
      </c>
      <c r="F187" s="1851" t="s">
        <v>828</v>
      </c>
      <c r="G187" s="440" t="s">
        <v>211</v>
      </c>
      <c r="H187" s="219" t="s">
        <v>13</v>
      </c>
      <c r="I187" s="220"/>
      <c r="J187" s="221"/>
      <c r="K187" s="219"/>
      <c r="L187" s="220"/>
      <c r="M187" s="221"/>
      <c r="N187" s="219"/>
      <c r="O187" s="220"/>
      <c r="P187" s="221"/>
      <c r="Q187" s="219"/>
      <c r="R187" s="220" t="s">
        <v>95</v>
      </c>
      <c r="S187" s="226"/>
      <c r="T187" s="1858"/>
      <c r="U187" s="4461"/>
      <c r="V187" s="4583"/>
      <c r="W187" s="4584"/>
      <c r="X187" s="4584"/>
      <c r="Y187" s="4585"/>
    </row>
    <row r="188" spans="1:25" ht="13.7" customHeight="1">
      <c r="A188" s="439"/>
      <c r="B188" s="557" t="s">
        <v>1440</v>
      </c>
      <c r="F188" s="1838" t="s">
        <v>535</v>
      </c>
      <c r="G188" s="440" t="s">
        <v>54</v>
      </c>
      <c r="H188" s="219" t="s">
        <v>13</v>
      </c>
      <c r="I188" s="220"/>
      <c r="J188" s="221"/>
      <c r="K188" s="219"/>
      <c r="L188" s="220"/>
      <c r="M188" s="221"/>
      <c r="N188" s="219"/>
      <c r="O188" s="220"/>
      <c r="P188" s="221"/>
      <c r="Q188" s="219"/>
      <c r="R188" s="220" t="s">
        <v>95</v>
      </c>
      <c r="S188" s="226"/>
      <c r="T188" s="1858"/>
      <c r="U188" s="4461"/>
      <c r="V188" s="4583"/>
      <c r="W188" s="4584"/>
      <c r="X188" s="4584"/>
      <c r="Y188" s="4585"/>
    </row>
    <row r="189" spans="1:25" ht="13.7" customHeight="1">
      <c r="A189" s="439"/>
      <c r="B189" s="557" t="s">
        <v>829</v>
      </c>
      <c r="F189" s="1838" t="s">
        <v>830</v>
      </c>
      <c r="G189" s="440"/>
      <c r="H189" s="219"/>
      <c r="I189" s="220"/>
      <c r="J189" s="221"/>
      <c r="K189" s="219"/>
      <c r="L189" s="220"/>
      <c r="M189" s="221"/>
      <c r="N189" s="219"/>
      <c r="O189" s="220"/>
      <c r="P189" s="221"/>
      <c r="Q189" s="219"/>
      <c r="R189" s="220"/>
      <c r="S189" s="226"/>
      <c r="T189" s="1858"/>
      <c r="U189" s="4461"/>
      <c r="V189" s="4583"/>
      <c r="W189" s="4584"/>
      <c r="X189" s="4584"/>
      <c r="Y189" s="4585"/>
    </row>
    <row r="190" spans="1:25" ht="13.7" customHeight="1" thickBot="1">
      <c r="A190" s="368"/>
      <c r="B190" s="402" t="s">
        <v>309</v>
      </c>
      <c r="C190" s="402"/>
      <c r="D190" s="402"/>
      <c r="E190" s="402"/>
      <c r="F190" s="1852"/>
      <c r="G190" s="441" t="s">
        <v>536</v>
      </c>
      <c r="H190" s="222" t="s">
        <v>243</v>
      </c>
      <c r="I190" s="223"/>
      <c r="J190" s="224"/>
      <c r="K190" s="222"/>
      <c r="L190" s="223"/>
      <c r="M190" s="224"/>
      <c r="N190" s="222"/>
      <c r="O190" s="223" t="s">
        <v>92</v>
      </c>
      <c r="P190" s="224" t="s">
        <v>92</v>
      </c>
      <c r="Q190" s="222" t="s">
        <v>92</v>
      </c>
      <c r="R190" s="223" t="s">
        <v>92</v>
      </c>
      <c r="S190" s="227" t="s">
        <v>243</v>
      </c>
      <c r="T190" s="1860"/>
      <c r="U190" s="4590"/>
      <c r="V190" s="4586"/>
      <c r="W190" s="4587"/>
      <c r="X190" s="4587"/>
      <c r="Y190" s="4588"/>
    </row>
    <row r="191" spans="1:25" ht="13.7" customHeight="1">
      <c r="B191" s="356" t="s">
        <v>220</v>
      </c>
      <c r="G191" s="1185" t="s">
        <v>1868</v>
      </c>
      <c r="U191" s="2386" t="s">
        <v>2494</v>
      </c>
    </row>
    <row r="192" spans="1:25" ht="13.7" customHeight="1">
      <c r="U192" s="442" t="s">
        <v>815</v>
      </c>
    </row>
    <row r="193" spans="2:25">
      <c r="U193" s="442" t="s">
        <v>208</v>
      </c>
    </row>
    <row r="194" spans="2:25">
      <c r="B194" s="531" t="s">
        <v>791</v>
      </c>
      <c r="G194" s="531" t="s">
        <v>791</v>
      </c>
      <c r="O194" s="531" t="s">
        <v>791</v>
      </c>
      <c r="S194" s="531" t="s">
        <v>791</v>
      </c>
      <c r="Y194" s="531" t="s">
        <v>791</v>
      </c>
    </row>
    <row r="195" spans="2:25">
      <c r="U195" s="442"/>
    </row>
    <row r="292" spans="1:1">
      <c r="A292" s="356" t="e">
        <v>#VALUE!</v>
      </c>
    </row>
  </sheetData>
  <mergeCells count="153">
    <mergeCell ref="G2:H2"/>
    <mergeCell ref="M2:N2"/>
    <mergeCell ref="P2:Q2"/>
    <mergeCell ref="A179:E179"/>
    <mergeCell ref="A173:A178"/>
    <mergeCell ref="B173:E173"/>
    <mergeCell ref="U173:U175"/>
    <mergeCell ref="V173:Y175"/>
    <mergeCell ref="U176:U178"/>
    <mergeCell ref="V176:Y178"/>
    <mergeCell ref="A163:A166"/>
    <mergeCell ref="B163:E163"/>
    <mergeCell ref="U163:U166"/>
    <mergeCell ref="A167:A172"/>
    <mergeCell ref="B167:E167"/>
    <mergeCell ref="U167:U169"/>
    <mergeCell ref="V167:Y169"/>
    <mergeCell ref="V170:Y172"/>
    <mergeCell ref="V163:Y166"/>
    <mergeCell ref="U170:U172"/>
    <mergeCell ref="B7:E7"/>
    <mergeCell ref="B5:E6"/>
    <mergeCell ref="B44:E44"/>
    <mergeCell ref="U44:U46"/>
    <mergeCell ref="AA3:AI5"/>
    <mergeCell ref="U7:U9"/>
    <mergeCell ref="V141:Y144"/>
    <mergeCell ref="V101:Y104"/>
    <mergeCell ref="V105:Y107"/>
    <mergeCell ref="V114:Y117"/>
    <mergeCell ref="V132:Y134"/>
    <mergeCell ref="V135:Y137"/>
    <mergeCell ref="V138:Y140"/>
    <mergeCell ref="V44:Y46"/>
    <mergeCell ref="V47:Y50"/>
    <mergeCell ref="V118:Y120"/>
    <mergeCell ref="V129:Y131"/>
    <mergeCell ref="V78:Y83"/>
    <mergeCell ref="V92:Y94"/>
    <mergeCell ref="AA8:AI44"/>
    <mergeCell ref="AA47:AI67"/>
    <mergeCell ref="AB69:AC69"/>
    <mergeCell ref="AD69:AF69"/>
    <mergeCell ref="AG69:AI69"/>
    <mergeCell ref="AA94:AI101"/>
    <mergeCell ref="AA102:AI113"/>
    <mergeCell ref="AA116:AI121"/>
    <mergeCell ref="AA80:AA82"/>
    <mergeCell ref="V188:Y188"/>
    <mergeCell ref="V189:Y189"/>
    <mergeCell ref="V190:Y190"/>
    <mergeCell ref="U179:U190"/>
    <mergeCell ref="V179:Y179"/>
    <mergeCell ref="V180:Y180"/>
    <mergeCell ref="V181:Y181"/>
    <mergeCell ref="V182:Y182"/>
    <mergeCell ref="V183:Y183"/>
    <mergeCell ref="V184:Y184"/>
    <mergeCell ref="V186:Y186"/>
    <mergeCell ref="V187:Y187"/>
    <mergeCell ref="AB80:AC82"/>
    <mergeCell ref="AD80:AF82"/>
    <mergeCell ref="AG80:AI82"/>
    <mergeCell ref="AD70:AF75"/>
    <mergeCell ref="AB70:AC75"/>
    <mergeCell ref="AG70:AI75"/>
    <mergeCell ref="AG76:AI79"/>
    <mergeCell ref="AD76:AF79"/>
    <mergeCell ref="AB76:AC79"/>
    <mergeCell ref="AG83:AI86"/>
    <mergeCell ref="AD83:AF86"/>
    <mergeCell ref="AB83:AC86"/>
    <mergeCell ref="AG87:AI92"/>
    <mergeCell ref="AD87:AF92"/>
    <mergeCell ref="AB87:AC92"/>
    <mergeCell ref="A145:A157"/>
    <mergeCell ref="B145:E145"/>
    <mergeCell ref="U145:U147"/>
    <mergeCell ref="U148:U150"/>
    <mergeCell ref="V145:Y147"/>
    <mergeCell ref="U154:U157"/>
    <mergeCell ref="V154:Y157"/>
    <mergeCell ref="A132:A144"/>
    <mergeCell ref="B132:E132"/>
    <mergeCell ref="U132:U134"/>
    <mergeCell ref="U135:U137"/>
    <mergeCell ref="U151:U153"/>
    <mergeCell ref="V148:Y150"/>
    <mergeCell ref="V151:Y153"/>
    <mergeCell ref="U138:U140"/>
    <mergeCell ref="U141:U144"/>
    <mergeCell ref="U114:U117"/>
    <mergeCell ref="U111:U113"/>
    <mergeCell ref="B47:D47"/>
    <mergeCell ref="U47:U50"/>
    <mergeCell ref="B74:D74"/>
    <mergeCell ref="V15:Y19"/>
    <mergeCell ref="U75:U77"/>
    <mergeCell ref="V75:Y77"/>
    <mergeCell ref="U51:U53"/>
    <mergeCell ref="V51:Y53"/>
    <mergeCell ref="V54:Y58"/>
    <mergeCell ref="V70:Y74"/>
    <mergeCell ref="V67:Y69"/>
    <mergeCell ref="V20:Y43"/>
    <mergeCell ref="B118:E118"/>
    <mergeCell ref="U118:U120"/>
    <mergeCell ref="A2:B2"/>
    <mergeCell ref="B3:C3"/>
    <mergeCell ref="O3:P3"/>
    <mergeCell ref="Q3:S3"/>
    <mergeCell ref="O4:P4"/>
    <mergeCell ref="Q4:S4"/>
    <mergeCell ref="A5:A6"/>
    <mergeCell ref="A7:A91"/>
    <mergeCell ref="U54:U58"/>
    <mergeCell ref="U70:U74"/>
    <mergeCell ref="U10:U14"/>
    <mergeCell ref="U67:U69"/>
    <mergeCell ref="U15:U19"/>
    <mergeCell ref="B10:C10"/>
    <mergeCell ref="U20:U43"/>
    <mergeCell ref="U78:U83"/>
    <mergeCell ref="B67:E67"/>
    <mergeCell ref="U5:Y6"/>
    <mergeCell ref="V7:Y9"/>
    <mergeCell ref="V10:Y14"/>
    <mergeCell ref="H5:S5"/>
    <mergeCell ref="T5:T6"/>
    <mergeCell ref="A158:A162"/>
    <mergeCell ref="B158:E158"/>
    <mergeCell ref="U158:U159"/>
    <mergeCell ref="V158:Y159"/>
    <mergeCell ref="U160:U162"/>
    <mergeCell ref="V160:Y162"/>
    <mergeCell ref="A92:A131"/>
    <mergeCell ref="V108:Y110"/>
    <mergeCell ref="V111:Y113"/>
    <mergeCell ref="B92:E92"/>
    <mergeCell ref="U92:U94"/>
    <mergeCell ref="B105:E105"/>
    <mergeCell ref="U105:U107"/>
    <mergeCell ref="U108:U110"/>
    <mergeCell ref="U121:U123"/>
    <mergeCell ref="V121:Y123"/>
    <mergeCell ref="U124:U126"/>
    <mergeCell ref="V124:Y126"/>
    <mergeCell ref="U129:U131"/>
    <mergeCell ref="V95:Y97"/>
    <mergeCell ref="U101:U104"/>
    <mergeCell ref="V98:Y100"/>
    <mergeCell ref="U95:U97"/>
    <mergeCell ref="U98:U100"/>
  </mergeCells>
  <phoneticPr fontId="15"/>
  <conditionalFormatting sqref="V158:Y162">
    <cfRule type="containsBlanks" dxfId="0" priority="1">
      <formula>LEN(TRIM(V158))=0</formula>
    </cfRule>
  </conditionalFormatting>
  <dataValidations disablePrompts="1" count="2">
    <dataValidation type="list" allowBlank="1" showInputMessage="1" showErrorMessage="1" sqref="T187:T189 T180:T185" xr:uid="{00000000-0002-0000-0800-000000000000}">
      <formula1>"　,○,.△,×"</formula1>
    </dataValidation>
    <dataValidation type="list" allowBlank="1" showInputMessage="1" showErrorMessage="1" sqref="T7:T11 T132:T136 T44:T48 T67:T70 T173:T177 T105:T109 T92:T96 T145:T149 T118:T122 T158:T171" xr:uid="{00000000-0002-0000-0800-000001000000}">
      <formula1>"　,○,△,×"</formula1>
    </dataValidation>
  </dataValidations>
  <hyperlinks>
    <hyperlink ref="B1" location="トップ!A1" display="トップへ" xr:uid="{00000000-0004-0000-0800-000000000000}"/>
    <hyperlink ref="Q1" location="トップ!A1" display="トップへ" xr:uid="{00000000-0004-0000-0800-000001000000}"/>
    <hyperlink ref="U1" location="トップ!A1" display="トップへ" xr:uid="{00000000-0004-0000-0800-000002000000}"/>
    <hyperlink ref="Y1" location="トップ!A1" display="トップへ" xr:uid="{00000000-0004-0000-0800-000003000000}"/>
    <hyperlink ref="B194" location="トップ!A1" display="トップへ" xr:uid="{00000000-0004-0000-0800-000004000000}"/>
    <hyperlink ref="O194" location="トップ!A1" display="トップへ" xr:uid="{00000000-0004-0000-0800-000005000000}"/>
    <hyperlink ref="S194" location="トップ!A1" display="トップへ" xr:uid="{00000000-0004-0000-0800-000006000000}"/>
    <hyperlink ref="Y194" location="トップ!A1" display="トップへ" xr:uid="{00000000-0004-0000-0800-000007000000}"/>
    <hyperlink ref="L1" location="トップ!A1" display="トップへ" xr:uid="{00000000-0004-0000-0800-000008000000}"/>
    <hyperlink ref="G194" location="トップ!A1" display="トップへ" xr:uid="{00000000-0004-0000-0800-000009000000}"/>
    <hyperlink ref="G1" location="トップ!A1" display="トップへ" xr:uid="{00000000-0004-0000-0800-00000A000000}"/>
  </hyperlinks>
  <pageMargins left="0.27559055118110237" right="0.19685039370078741" top="0.86614173228346458" bottom="0.19685039370078741" header="0.19685039370078741" footer="0.15748031496062992"/>
  <pageSetup paperSize="9" scale="60" fitToHeight="0" orientation="landscape" horizontalDpi="300" verticalDpi="300" r:id="rId1"/>
  <headerFooter alignWithMargins="0">
    <oddFooter>&amp;C&amp;P</oddFooter>
  </headerFooter>
  <rowBreaks count="2" manualBreakCount="2">
    <brk id="91" max="24" man="1"/>
    <brk id="144" max="24"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671A-8F6E-4816-AB61-E6C7600D3996}">
  <dimension ref="A1:T24"/>
  <sheetViews>
    <sheetView view="pageBreakPreview" zoomScale="90" zoomScaleNormal="100" zoomScaleSheetLayoutView="90" workbookViewId="0">
      <selection activeCell="A2" sqref="A2"/>
    </sheetView>
  </sheetViews>
  <sheetFormatPr defaultColWidth="8.875" defaultRowHeight="13.5"/>
  <cols>
    <col min="1" max="1" width="5.125" style="2602" customWidth="1"/>
    <col min="2" max="2" width="8.875" style="2602" customWidth="1"/>
    <col min="3" max="3" width="32.625" style="2602" customWidth="1"/>
    <col min="4" max="4" width="34.875" style="2602" customWidth="1"/>
    <col min="5" max="9" width="4.875" style="2602" customWidth="1"/>
    <col min="10" max="10" width="8.375" style="2602" customWidth="1"/>
    <col min="11" max="11" width="30.125" style="2602" customWidth="1"/>
    <col min="12" max="16384" width="8.875" style="2602"/>
  </cols>
  <sheetData>
    <row r="1" spans="1:20" customFormat="1">
      <c r="B1" s="531" t="s">
        <v>791</v>
      </c>
      <c r="G1" s="5"/>
      <c r="H1" s="5"/>
      <c r="I1" s="5"/>
      <c r="J1" s="5"/>
      <c r="K1" s="5"/>
      <c r="L1" s="5"/>
      <c r="M1" s="5"/>
      <c r="N1" s="5"/>
      <c r="O1" s="5"/>
      <c r="P1" s="5"/>
      <c r="Q1" s="5"/>
      <c r="R1" s="5"/>
      <c r="T1" s="531" t="s">
        <v>791</v>
      </c>
    </row>
    <row r="2" spans="1:20">
      <c r="A2" s="2602" t="s">
        <v>2687</v>
      </c>
      <c r="B2" s="2602" t="s">
        <v>2688</v>
      </c>
      <c r="E2" s="4649" t="s">
        <v>2689</v>
      </c>
      <c r="F2" s="4649"/>
      <c r="G2" s="2602" t="s">
        <v>2611</v>
      </c>
    </row>
    <row r="3" spans="1:20">
      <c r="B3" s="2603" t="s">
        <v>2690</v>
      </c>
      <c r="C3" s="2604"/>
      <c r="D3" s="2605" t="s">
        <v>2691</v>
      </c>
      <c r="E3" s="2603" t="s">
        <v>2692</v>
      </c>
      <c r="F3" s="2604"/>
      <c r="G3" s="4650"/>
      <c r="H3" s="4650"/>
      <c r="I3" s="4651"/>
      <c r="J3" s="2603" t="s">
        <v>2693</v>
      </c>
      <c r="K3" s="2606"/>
    </row>
    <row r="4" spans="1:20">
      <c r="B4" s="2602" t="s">
        <v>2694</v>
      </c>
    </row>
    <row r="5" spans="1:20">
      <c r="B5" s="2607"/>
      <c r="C5" s="2607" t="s">
        <v>2695</v>
      </c>
      <c r="D5" s="2607" t="s">
        <v>2696</v>
      </c>
      <c r="F5" s="4652" t="s">
        <v>2697</v>
      </c>
      <c r="G5" s="4653"/>
      <c r="H5" s="4653"/>
      <c r="I5" s="4653"/>
      <c r="J5" s="4653"/>
      <c r="K5" s="4654"/>
    </row>
    <row r="6" spans="1:20" ht="49.15" customHeight="1">
      <c r="B6" s="2607" t="s">
        <v>2698</v>
      </c>
      <c r="C6" s="2605"/>
      <c r="D6" s="2605"/>
      <c r="F6" s="4655"/>
      <c r="G6" s="4656"/>
      <c r="H6" s="4656"/>
      <c r="I6" s="4656"/>
      <c r="J6" s="4656"/>
      <c r="K6" s="4657"/>
    </row>
    <row r="7" spans="1:20" ht="52.15" customHeight="1">
      <c r="B7" s="2607" t="s">
        <v>2699</v>
      </c>
      <c r="C7" s="2605"/>
      <c r="D7" s="2605"/>
      <c r="F7" s="4658"/>
      <c r="G7" s="4659"/>
      <c r="H7" s="4659"/>
      <c r="I7" s="4659"/>
      <c r="J7" s="4659"/>
      <c r="K7" s="4660"/>
    </row>
    <row r="9" spans="1:20">
      <c r="B9" s="2602" t="s">
        <v>2700</v>
      </c>
      <c r="E9" s="2602" t="s">
        <v>2701</v>
      </c>
    </row>
    <row r="10" spans="1:20">
      <c r="C10" s="4661" t="s">
        <v>2702</v>
      </c>
      <c r="D10" s="4661" t="s">
        <v>2703</v>
      </c>
      <c r="E10" s="4663" t="s">
        <v>2704</v>
      </c>
      <c r="F10" s="4664"/>
      <c r="G10" s="4664"/>
      <c r="H10" s="4664"/>
      <c r="I10" s="4664"/>
      <c r="J10" s="4664"/>
      <c r="K10" s="4665"/>
    </row>
    <row r="11" spans="1:20">
      <c r="C11" s="4662"/>
      <c r="D11" s="4662"/>
      <c r="E11" s="2608" t="s">
        <v>2705</v>
      </c>
      <c r="F11" s="2608" t="s">
        <v>2706</v>
      </c>
      <c r="G11" s="2608" t="s">
        <v>2707</v>
      </c>
      <c r="H11" s="2607" t="s">
        <v>2708</v>
      </c>
      <c r="I11" s="4666" t="s">
        <v>2709</v>
      </c>
      <c r="J11" s="4667"/>
      <c r="K11" s="4668"/>
    </row>
    <row r="12" spans="1:20" ht="49.15" customHeight="1">
      <c r="C12" s="2605"/>
      <c r="D12" s="2605"/>
      <c r="E12" s="2607" t="s">
        <v>2502</v>
      </c>
      <c r="F12" s="2607"/>
      <c r="G12" s="2607"/>
      <c r="H12" s="2607"/>
      <c r="I12" s="4663"/>
      <c r="J12" s="4664"/>
      <c r="K12" s="4665"/>
    </row>
    <row r="14" spans="1:20">
      <c r="B14" s="2602" t="s">
        <v>2710</v>
      </c>
      <c r="E14" s="2602" t="s">
        <v>2711</v>
      </c>
    </row>
    <row r="15" spans="1:20">
      <c r="C15" s="4661" t="s">
        <v>2702</v>
      </c>
      <c r="D15" s="4661" t="s">
        <v>2703</v>
      </c>
      <c r="E15" s="4663" t="s">
        <v>2712</v>
      </c>
      <c r="F15" s="4664"/>
      <c r="G15" s="4664"/>
      <c r="H15" s="4664"/>
      <c r="I15" s="4664"/>
      <c r="J15" s="4664"/>
      <c r="K15" s="4665"/>
    </row>
    <row r="16" spans="1:20">
      <c r="C16" s="4662"/>
      <c r="D16" s="4662"/>
      <c r="E16" s="2608" t="s">
        <v>2705</v>
      </c>
      <c r="F16" s="2608" t="s">
        <v>2706</v>
      </c>
      <c r="G16" s="2608" t="s">
        <v>2707</v>
      </c>
      <c r="H16" s="2607" t="s">
        <v>2708</v>
      </c>
      <c r="I16" s="4666" t="s">
        <v>2713</v>
      </c>
      <c r="J16" s="4667"/>
      <c r="K16" s="4668"/>
    </row>
    <row r="17" spans="3:11">
      <c r="C17" s="2605" t="s">
        <v>2714</v>
      </c>
      <c r="D17" s="2605" t="s">
        <v>2715</v>
      </c>
      <c r="E17" s="2607" t="s">
        <v>1866</v>
      </c>
      <c r="F17" s="2607"/>
      <c r="G17" s="2607"/>
      <c r="H17" s="2607"/>
      <c r="I17" s="4646" t="s">
        <v>2716</v>
      </c>
      <c r="J17" s="4647"/>
      <c r="K17" s="4648"/>
    </row>
    <row r="18" spans="3:11">
      <c r="C18" s="2605" t="s">
        <v>2717</v>
      </c>
      <c r="D18" s="2605" t="s">
        <v>2718</v>
      </c>
      <c r="E18" s="2607" t="s">
        <v>2502</v>
      </c>
      <c r="F18" s="2607"/>
      <c r="G18" s="2607"/>
      <c r="H18" s="2607"/>
      <c r="I18" s="4646"/>
      <c r="J18" s="4647"/>
      <c r="K18" s="4648"/>
    </row>
    <row r="19" spans="3:11">
      <c r="C19" s="2605" t="s">
        <v>2719</v>
      </c>
      <c r="D19" s="2605" t="s">
        <v>2720</v>
      </c>
      <c r="E19" s="2607" t="s">
        <v>2502</v>
      </c>
      <c r="F19" s="2607"/>
      <c r="G19" s="2607"/>
      <c r="H19" s="2607"/>
      <c r="I19" s="4646"/>
      <c r="J19" s="4647"/>
      <c r="K19" s="4648"/>
    </row>
    <row r="20" spans="3:11">
      <c r="C20" s="2605" t="s">
        <v>2721</v>
      </c>
      <c r="D20" s="2605" t="s">
        <v>2722</v>
      </c>
      <c r="E20" s="2607" t="s">
        <v>2502</v>
      </c>
      <c r="F20" s="2607"/>
      <c r="G20" s="2607"/>
      <c r="H20" s="2607"/>
      <c r="I20" s="4646"/>
      <c r="J20" s="4647"/>
      <c r="K20" s="4648"/>
    </row>
    <row r="21" spans="3:11">
      <c r="C21" s="2605" t="s">
        <v>2723</v>
      </c>
      <c r="D21" s="2605" t="s">
        <v>2724</v>
      </c>
      <c r="E21" s="2607" t="s">
        <v>1866</v>
      </c>
      <c r="F21" s="2607"/>
      <c r="G21" s="2607"/>
      <c r="H21" s="2607"/>
      <c r="I21" s="4646" t="s">
        <v>2725</v>
      </c>
      <c r="J21" s="4647"/>
      <c r="K21" s="4648"/>
    </row>
    <row r="22" spans="3:11">
      <c r="C22" s="2605" t="s">
        <v>2726</v>
      </c>
      <c r="D22" s="2605" t="s">
        <v>2727</v>
      </c>
      <c r="E22" s="2607" t="s">
        <v>2502</v>
      </c>
      <c r="F22" s="2607"/>
      <c r="G22" s="2607"/>
      <c r="H22" s="2607"/>
      <c r="I22" s="4646"/>
      <c r="J22" s="4647"/>
      <c r="K22" s="4648"/>
    </row>
    <row r="23" spans="3:11">
      <c r="C23" s="2605"/>
      <c r="D23" s="2605"/>
      <c r="E23" s="2607"/>
      <c r="F23" s="2607"/>
      <c r="G23" s="2607"/>
      <c r="H23" s="2607"/>
      <c r="I23" s="4646"/>
      <c r="J23" s="4647"/>
      <c r="K23" s="4648"/>
    </row>
    <row r="24" spans="3:11">
      <c r="C24" s="2605"/>
      <c r="D24" s="2605"/>
      <c r="E24" s="2605"/>
      <c r="F24" s="2605"/>
      <c r="G24" s="2605"/>
      <c r="H24" s="2605"/>
      <c r="I24" s="4669"/>
      <c r="J24" s="4650"/>
      <c r="K24" s="4651"/>
    </row>
  </sheetData>
  <mergeCells count="20">
    <mergeCell ref="I24:K24"/>
    <mergeCell ref="I18:K18"/>
    <mergeCell ref="I19:K19"/>
    <mergeCell ref="I20:K20"/>
    <mergeCell ref="I21:K21"/>
    <mergeCell ref="I22:K22"/>
    <mergeCell ref="I23:K23"/>
    <mergeCell ref="I17:K17"/>
    <mergeCell ref="E2:F2"/>
    <mergeCell ref="G3:I3"/>
    <mergeCell ref="F5:K7"/>
    <mergeCell ref="C10:C11"/>
    <mergeCell ref="D10:D11"/>
    <mergeCell ref="E10:K10"/>
    <mergeCell ref="I11:K11"/>
    <mergeCell ref="I12:K12"/>
    <mergeCell ref="C15:C16"/>
    <mergeCell ref="D15:D16"/>
    <mergeCell ref="E15:K15"/>
    <mergeCell ref="I16:K16"/>
  </mergeCells>
  <phoneticPr fontId="15"/>
  <dataValidations count="1">
    <dataValidation type="list" allowBlank="1" showInputMessage="1" showErrorMessage="1" sqref="E12:H12 E17:H23" xr:uid="{BCCA4D1B-66C6-408D-A863-68C8FCBCB7F5}">
      <formula1>" ,〇,△,×"</formula1>
    </dataValidation>
  </dataValidations>
  <hyperlinks>
    <hyperlink ref="B1" location="トップ!A1" display="トップへ" xr:uid="{9CE09D3C-F487-4E49-81F0-74E91C02647C}"/>
    <hyperlink ref="T1" location="トップ!A1" display="トップへ" xr:uid="{586C42B7-B8BA-4455-A8C5-9A1649EEF5B9}"/>
  </hyperlinks>
  <pageMargins left="0.11811023622047245" right="0" top="0.57999999999999996" bottom="0" header="0.31496062992125984" footer="0.31496062992125984"/>
  <pageSetup paperSize="9"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AD25"/>
  <sheetViews>
    <sheetView zoomScaleNormal="100" workbookViewId="0">
      <selection activeCell="K4" sqref="K4"/>
    </sheetView>
  </sheetViews>
  <sheetFormatPr defaultRowHeight="13.5"/>
  <cols>
    <col min="1" max="1" width="3" customWidth="1"/>
    <col min="2" max="2" width="9.5" customWidth="1"/>
    <col min="3" max="3" width="14.75" customWidth="1"/>
    <col min="4" max="4" width="17.75" customWidth="1"/>
    <col min="5" max="5" width="9.375" customWidth="1"/>
    <col min="6" max="6" width="8.25" customWidth="1"/>
    <col min="7" max="18" width="3.75" style="5" customWidth="1"/>
    <col min="19" max="20" width="15.25" customWidth="1"/>
    <col min="21" max="21" width="4" customWidth="1"/>
  </cols>
  <sheetData>
    <row r="1" spans="1:30">
      <c r="B1" s="531" t="s">
        <v>791</v>
      </c>
      <c r="T1" s="531" t="s">
        <v>791</v>
      </c>
    </row>
    <row r="2" spans="1:30" ht="13.5" customHeight="1">
      <c r="A2" s="4670" t="s">
        <v>1582</v>
      </c>
      <c r="B2" s="4670"/>
      <c r="C2" t="s">
        <v>1957</v>
      </c>
      <c r="D2" s="13"/>
      <c r="E2" s="13"/>
      <c r="T2" s="14"/>
    </row>
    <row r="3" spans="1:30" ht="22.5" customHeight="1">
      <c r="C3" s="1283">
        <f>+トップ!N3</f>
        <v>2025</v>
      </c>
      <c r="D3" s="1282" t="s">
        <v>1478</v>
      </c>
      <c r="E3" s="1276"/>
      <c r="F3" s="1276"/>
      <c r="G3" s="1276"/>
      <c r="H3" s="1276"/>
      <c r="I3" s="1276"/>
      <c r="J3" s="1276"/>
      <c r="K3" s="1276"/>
      <c r="L3" s="1276"/>
      <c r="M3" s="13"/>
      <c r="N3" s="13"/>
      <c r="O3" s="13"/>
      <c r="P3" s="13"/>
      <c r="Q3" s="13"/>
      <c r="R3" s="15"/>
      <c r="S3" s="16" t="s">
        <v>345</v>
      </c>
      <c r="T3" s="16" t="s">
        <v>478</v>
      </c>
      <c r="V3" s="1299" t="s">
        <v>1528</v>
      </c>
    </row>
    <row r="4" spans="1:30" ht="24.75" customHeight="1">
      <c r="A4" s="17"/>
      <c r="B4" s="17"/>
      <c r="C4" s="1276"/>
      <c r="D4" s="1276"/>
      <c r="E4" s="1276"/>
      <c r="F4" s="1276"/>
      <c r="G4" s="1276"/>
      <c r="H4" s="1276"/>
      <c r="I4" s="1276"/>
      <c r="J4" s="1276"/>
      <c r="K4" s="1276"/>
      <c r="L4" s="1276"/>
      <c r="M4" s="17"/>
      <c r="N4" s="17"/>
      <c r="O4" s="17"/>
      <c r="P4" s="17"/>
      <c r="Q4" s="17"/>
      <c r="R4" s="18"/>
      <c r="S4" s="37"/>
      <c r="T4" s="37"/>
      <c r="V4" s="3452" t="s">
        <v>1688</v>
      </c>
      <c r="W4" s="3452"/>
      <c r="X4" s="3452"/>
      <c r="Y4" s="3452"/>
      <c r="Z4" s="3452"/>
      <c r="AA4" s="3452"/>
      <c r="AB4" s="3452"/>
      <c r="AC4" s="3452"/>
      <c r="AD4" s="3452"/>
    </row>
    <row r="5" spans="1:30" ht="15" customHeight="1">
      <c r="A5" s="82"/>
      <c r="B5" s="82"/>
      <c r="C5" s="82"/>
      <c r="D5" s="82"/>
      <c r="E5" s="82"/>
      <c r="F5" s="191" t="s">
        <v>719</v>
      </c>
      <c r="G5" s="4671" t="s">
        <v>2586</v>
      </c>
      <c r="H5" s="4671"/>
      <c r="I5" s="4671"/>
      <c r="J5" s="4671"/>
      <c r="K5" s="4671"/>
      <c r="L5" s="4672" t="s">
        <v>370</v>
      </c>
      <c r="M5" s="4672"/>
      <c r="N5" s="4672"/>
      <c r="O5" s="4673"/>
      <c r="P5" s="4673"/>
      <c r="Q5" s="4673"/>
      <c r="R5" s="4674"/>
      <c r="S5" s="19" t="s">
        <v>235</v>
      </c>
      <c r="T5" s="20" t="s">
        <v>236</v>
      </c>
      <c r="V5" s="3452"/>
      <c r="W5" s="3452"/>
      <c r="X5" s="3452"/>
      <c r="Y5" s="3452"/>
      <c r="Z5" s="3452"/>
      <c r="AA5" s="3452"/>
      <c r="AB5" s="3452"/>
      <c r="AC5" s="3452"/>
      <c r="AD5" s="3452"/>
    </row>
    <row r="6" spans="1:30" ht="15" customHeight="1">
      <c r="A6" s="4675" t="s">
        <v>346</v>
      </c>
      <c r="B6" s="4677" t="s">
        <v>347</v>
      </c>
      <c r="C6" s="4679" t="s">
        <v>348</v>
      </c>
      <c r="D6" s="4679" t="s">
        <v>349</v>
      </c>
      <c r="E6" s="4679" t="s">
        <v>350</v>
      </c>
      <c r="F6" s="4679" t="s">
        <v>351</v>
      </c>
      <c r="G6" s="4681" t="s">
        <v>352</v>
      </c>
      <c r="H6" s="4679"/>
      <c r="I6" s="4679"/>
      <c r="J6" s="4679"/>
      <c r="K6" s="4679"/>
      <c r="L6" s="4679"/>
      <c r="M6" s="4679"/>
      <c r="N6" s="4679"/>
      <c r="O6" s="4679"/>
      <c r="P6" s="4679"/>
      <c r="Q6" s="4679"/>
      <c r="R6" s="4675"/>
      <c r="S6" s="4682" t="s">
        <v>353</v>
      </c>
      <c r="T6" s="4679"/>
      <c r="V6" s="3452"/>
      <c r="W6" s="3452"/>
      <c r="X6" s="3452"/>
      <c r="Y6" s="3452"/>
      <c r="Z6" s="3452"/>
      <c r="AA6" s="3452"/>
      <c r="AB6" s="3452"/>
      <c r="AC6" s="3452"/>
      <c r="AD6" s="3452"/>
    </row>
    <row r="7" spans="1:30" ht="15" customHeight="1" thickBot="1">
      <c r="A7" s="4676"/>
      <c r="B7" s="4678"/>
      <c r="C7" s="4680"/>
      <c r="D7" s="4680"/>
      <c r="E7" s="4680"/>
      <c r="F7" s="4680"/>
      <c r="G7" s="23">
        <v>4</v>
      </c>
      <c r="H7" s="24">
        <v>5</v>
      </c>
      <c r="I7" s="24">
        <v>6</v>
      </c>
      <c r="J7" s="24">
        <v>7</v>
      </c>
      <c r="K7" s="24">
        <v>8</v>
      </c>
      <c r="L7" s="24">
        <v>9</v>
      </c>
      <c r="M7" s="24">
        <v>10</v>
      </c>
      <c r="N7" s="24">
        <v>11</v>
      </c>
      <c r="O7" s="24">
        <v>12</v>
      </c>
      <c r="P7" s="24">
        <v>1</v>
      </c>
      <c r="Q7" s="24">
        <v>2</v>
      </c>
      <c r="R7" s="25">
        <v>3</v>
      </c>
      <c r="S7" s="4683"/>
      <c r="T7" s="4680"/>
      <c r="V7" s="3452"/>
      <c r="W7" s="3452"/>
      <c r="X7" s="3452"/>
      <c r="Y7" s="3452"/>
      <c r="Z7" s="3452"/>
      <c r="AA7" s="3452"/>
      <c r="AB7" s="3452"/>
      <c r="AC7" s="3452"/>
      <c r="AD7" s="3452"/>
    </row>
    <row r="8" spans="1:30" ht="53.25" customHeight="1" thickBot="1">
      <c r="A8" s="4684" t="s">
        <v>354</v>
      </c>
      <c r="B8" s="27" t="s">
        <v>720</v>
      </c>
      <c r="C8" s="28" t="s">
        <v>355</v>
      </c>
      <c r="D8" s="28" t="s">
        <v>356</v>
      </c>
      <c r="E8" s="28" t="s">
        <v>357</v>
      </c>
      <c r="F8" s="28" t="s">
        <v>235</v>
      </c>
      <c r="G8" s="29"/>
      <c r="H8" s="30"/>
      <c r="I8" s="30" t="s">
        <v>243</v>
      </c>
      <c r="J8" s="30"/>
      <c r="K8" s="30"/>
      <c r="L8" s="30" t="s">
        <v>721</v>
      </c>
      <c r="M8" s="30"/>
      <c r="N8" s="30"/>
      <c r="O8" s="30" t="s">
        <v>721</v>
      </c>
      <c r="P8" s="30"/>
      <c r="Q8" s="30"/>
      <c r="R8" s="26" t="s">
        <v>721</v>
      </c>
      <c r="S8" s="4685" t="s">
        <v>1803</v>
      </c>
      <c r="T8" s="4686"/>
      <c r="V8" s="1306" t="s">
        <v>1507</v>
      </c>
    </row>
    <row r="9" spans="1:30" ht="39.75" customHeight="1">
      <c r="A9" s="4675"/>
      <c r="B9" s="4687" t="s">
        <v>722</v>
      </c>
      <c r="C9" s="4688" t="s">
        <v>358</v>
      </c>
      <c r="D9" s="32" t="s">
        <v>1805</v>
      </c>
      <c r="E9" s="4688" t="s">
        <v>359</v>
      </c>
      <c r="F9" s="33" t="s">
        <v>359</v>
      </c>
      <c r="G9" s="34"/>
      <c r="H9" s="33"/>
      <c r="I9" s="16" t="s">
        <v>721</v>
      </c>
      <c r="J9" s="16"/>
      <c r="K9" s="16"/>
      <c r="L9" s="16" t="s">
        <v>721</v>
      </c>
      <c r="M9" s="16"/>
      <c r="N9" s="16"/>
      <c r="O9" s="16" t="s">
        <v>721</v>
      </c>
      <c r="P9" s="16"/>
      <c r="Q9" s="16"/>
      <c r="R9" s="21" t="s">
        <v>721</v>
      </c>
      <c r="S9" s="4687" t="s">
        <v>1804</v>
      </c>
      <c r="T9" s="4688"/>
      <c r="V9" s="3453" t="s">
        <v>1745</v>
      </c>
      <c r="W9" s="3481"/>
      <c r="X9" s="3481"/>
      <c r="Y9" s="3481"/>
      <c r="Z9" s="3481"/>
      <c r="AA9" s="3481"/>
      <c r="AB9" s="3481"/>
      <c r="AC9" s="3481"/>
      <c r="AD9" s="3482"/>
    </row>
    <row r="10" spans="1:30" ht="39.75" customHeight="1" thickBot="1">
      <c r="A10" s="4675"/>
      <c r="B10" s="4687"/>
      <c r="C10" s="4688"/>
      <c r="D10" s="32" t="s">
        <v>360</v>
      </c>
      <c r="E10" s="4688"/>
      <c r="F10" s="32" t="s">
        <v>361</v>
      </c>
      <c r="G10" s="35"/>
      <c r="H10" s="36"/>
      <c r="I10" s="16" t="s">
        <v>721</v>
      </c>
      <c r="J10" s="36"/>
      <c r="K10" s="36"/>
      <c r="L10" s="16" t="s">
        <v>721</v>
      </c>
      <c r="M10" s="36"/>
      <c r="N10" s="36"/>
      <c r="O10" s="16" t="s">
        <v>721</v>
      </c>
      <c r="P10" s="36"/>
      <c r="Q10" s="36"/>
      <c r="R10" s="21" t="s">
        <v>721</v>
      </c>
      <c r="S10" s="4687" t="s">
        <v>362</v>
      </c>
      <c r="T10" s="4688"/>
      <c r="V10" s="3485"/>
      <c r="W10" s="3486"/>
      <c r="X10" s="3486"/>
      <c r="Y10" s="3486"/>
      <c r="Z10" s="3486"/>
      <c r="AA10" s="3486"/>
      <c r="AB10" s="3486"/>
      <c r="AC10" s="3486"/>
      <c r="AD10" s="3487"/>
    </row>
    <row r="11" spans="1:30" ht="53.25" customHeight="1">
      <c r="A11" s="4690" t="s">
        <v>328</v>
      </c>
      <c r="B11" s="4677" t="s">
        <v>384</v>
      </c>
      <c r="C11" s="32" t="s">
        <v>385</v>
      </c>
      <c r="D11" s="32" t="s">
        <v>386</v>
      </c>
      <c r="E11" s="32" t="s">
        <v>359</v>
      </c>
      <c r="F11" s="32" t="s">
        <v>235</v>
      </c>
      <c r="G11" s="22"/>
      <c r="H11" s="16"/>
      <c r="I11" s="16"/>
      <c r="J11" s="16"/>
      <c r="K11" s="16" t="s">
        <v>243</v>
      </c>
      <c r="L11" s="16"/>
      <c r="M11" s="16"/>
      <c r="N11" s="16"/>
      <c r="O11" s="16"/>
      <c r="P11" s="16"/>
      <c r="Q11" s="16"/>
      <c r="R11" s="21"/>
      <c r="S11" s="4687" t="s">
        <v>387</v>
      </c>
      <c r="T11" s="4688"/>
      <c r="V11" s="309" t="s">
        <v>1509</v>
      </c>
      <c r="W11" s="1281"/>
      <c r="X11" s="1281"/>
      <c r="Y11" s="1281"/>
      <c r="Z11" s="1281"/>
      <c r="AA11" s="1281"/>
      <c r="AB11" s="1281"/>
      <c r="AC11" s="1281"/>
      <c r="AD11" s="1281"/>
    </row>
    <row r="12" spans="1:30" ht="53.25" customHeight="1">
      <c r="A12" s="4691"/>
      <c r="B12" s="4692"/>
      <c r="C12" s="32" t="s">
        <v>450</v>
      </c>
      <c r="D12" s="32" t="s">
        <v>451</v>
      </c>
      <c r="E12" s="32" t="s">
        <v>452</v>
      </c>
      <c r="F12" s="32" t="s">
        <v>361</v>
      </c>
      <c r="G12" s="22"/>
      <c r="H12" s="16"/>
      <c r="I12" s="16"/>
      <c r="J12" s="16"/>
      <c r="K12" s="16"/>
      <c r="L12" s="16"/>
      <c r="M12" s="16"/>
      <c r="N12" s="16"/>
      <c r="O12" s="16"/>
      <c r="P12" s="16"/>
      <c r="Q12" s="16"/>
      <c r="R12" s="21"/>
      <c r="S12" s="4687" t="s">
        <v>453</v>
      </c>
      <c r="T12" s="4688"/>
      <c r="V12" s="3657" t="s">
        <v>2392</v>
      </c>
      <c r="W12" s="3657"/>
      <c r="X12" s="3657"/>
      <c r="Y12" s="3657"/>
      <c r="Z12" s="3657"/>
      <c r="AA12" s="3657"/>
      <c r="AB12" s="3657"/>
      <c r="AC12" s="3657"/>
      <c r="AD12" s="3657"/>
    </row>
    <row r="13" spans="1:30" ht="53.25" customHeight="1">
      <c r="A13" s="4690" t="s">
        <v>96</v>
      </c>
      <c r="B13" s="31" t="s">
        <v>388</v>
      </c>
      <c r="C13" s="32" t="s">
        <v>389</v>
      </c>
      <c r="D13" s="32" t="s">
        <v>366</v>
      </c>
      <c r="E13" s="32" t="s">
        <v>359</v>
      </c>
      <c r="F13" s="32" t="s">
        <v>235</v>
      </c>
      <c r="G13" s="22"/>
      <c r="H13" s="16"/>
      <c r="I13" s="16"/>
      <c r="J13" s="16"/>
      <c r="K13" s="16"/>
      <c r="L13" s="16" t="s">
        <v>243</v>
      </c>
      <c r="M13" s="16"/>
      <c r="N13" s="16"/>
      <c r="O13" s="16"/>
      <c r="P13" s="16"/>
      <c r="Q13" s="16"/>
      <c r="R13" s="21"/>
      <c r="S13" s="4687" t="s">
        <v>367</v>
      </c>
      <c r="T13" s="4688"/>
      <c r="V13" s="3452"/>
      <c r="W13" s="3452"/>
      <c r="X13" s="3452"/>
      <c r="Y13" s="3452"/>
      <c r="Z13" s="3452"/>
      <c r="AA13" s="3452"/>
      <c r="AB13" s="3452"/>
      <c r="AC13" s="3452"/>
      <c r="AD13" s="3452"/>
    </row>
    <row r="14" spans="1:30" ht="60.75" customHeight="1">
      <c r="A14" s="4691"/>
      <c r="B14" s="31"/>
      <c r="C14" s="32"/>
      <c r="D14" s="32"/>
      <c r="E14" s="32"/>
      <c r="F14" s="32"/>
      <c r="G14" s="22"/>
      <c r="H14" s="16"/>
      <c r="I14" s="16"/>
      <c r="J14" s="16"/>
      <c r="K14" s="16"/>
      <c r="L14" s="16"/>
      <c r="M14" s="16"/>
      <c r="N14" s="16"/>
      <c r="O14" s="16"/>
      <c r="P14" s="16"/>
      <c r="Q14" s="16"/>
      <c r="R14" s="21"/>
      <c r="S14" s="4687"/>
      <c r="T14" s="4688"/>
      <c r="V14" s="3452"/>
      <c r="W14" s="3452"/>
      <c r="X14" s="3452"/>
      <c r="Y14" s="3452"/>
      <c r="Z14" s="3452"/>
      <c r="AA14" s="3452"/>
      <c r="AB14" s="3452"/>
      <c r="AC14" s="3452"/>
      <c r="AD14" s="3452"/>
    </row>
    <row r="15" spans="1:30" ht="13.5" customHeight="1">
      <c r="A15" s="4689" t="s">
        <v>368</v>
      </c>
      <c r="B15" s="4689"/>
      <c r="C15" s="4689"/>
      <c r="D15" s="4689"/>
      <c r="V15" s="3452"/>
      <c r="W15" s="3452"/>
      <c r="X15" s="3452"/>
      <c r="Y15" s="3452"/>
      <c r="Z15" s="3452"/>
      <c r="AA15" s="3452"/>
      <c r="AB15" s="3452"/>
      <c r="AC15" s="3452"/>
      <c r="AD15" s="3452"/>
    </row>
    <row r="16" spans="1:30" ht="48.75" customHeight="1">
      <c r="V16" s="3452"/>
      <c r="W16" s="3452"/>
      <c r="X16" s="3452"/>
      <c r="Y16" s="3452"/>
      <c r="Z16" s="3452"/>
      <c r="AA16" s="3452"/>
      <c r="AB16" s="3452"/>
      <c r="AC16" s="3452"/>
      <c r="AD16" s="3452"/>
    </row>
    <row r="17" spans="22:30" ht="34.5" customHeight="1">
      <c r="V17" s="3452"/>
      <c r="W17" s="3452"/>
      <c r="X17" s="3452"/>
      <c r="Y17" s="3452"/>
      <c r="Z17" s="3452"/>
      <c r="AA17" s="3452"/>
      <c r="AB17" s="3452"/>
      <c r="AC17" s="3452"/>
      <c r="AD17" s="3452"/>
    </row>
    <row r="18" spans="22:30" ht="38.25" customHeight="1"/>
    <row r="21" spans="22:30" ht="28.5" customHeight="1"/>
    <row r="22" spans="22:30" ht="28.5" customHeight="1"/>
    <row r="23" spans="22:30" ht="27" customHeight="1"/>
    <row r="24" spans="22:30" ht="28.5" customHeight="1"/>
    <row r="25" spans="22:30" ht="13.5" customHeight="1"/>
  </sheetData>
  <mergeCells count="30">
    <mergeCell ref="A15:D15"/>
    <mergeCell ref="A11:A12"/>
    <mergeCell ref="B11:B12"/>
    <mergeCell ref="S11:T11"/>
    <mergeCell ref="S12:T12"/>
    <mergeCell ref="A13:A14"/>
    <mergeCell ref="S13:T13"/>
    <mergeCell ref="S14:T14"/>
    <mergeCell ref="S8:T8"/>
    <mergeCell ref="B9:B10"/>
    <mergeCell ref="C9:C10"/>
    <mergeCell ref="E9:E10"/>
    <mergeCell ref="S9:T9"/>
    <mergeCell ref="S10:T10"/>
    <mergeCell ref="V12:AD17"/>
    <mergeCell ref="V4:AD7"/>
    <mergeCell ref="V9:AD10"/>
    <mergeCell ref="A2:B2"/>
    <mergeCell ref="G5:K5"/>
    <mergeCell ref="L5:N5"/>
    <mergeCell ref="O5:R5"/>
    <mergeCell ref="A6:A7"/>
    <mergeCell ref="B6:B7"/>
    <mergeCell ref="C6:C7"/>
    <mergeCell ref="D6:D7"/>
    <mergeCell ref="E6:E7"/>
    <mergeCell ref="F6:F7"/>
    <mergeCell ref="G6:R6"/>
    <mergeCell ref="S6:T7"/>
    <mergeCell ref="A8:A10"/>
  </mergeCells>
  <phoneticPr fontId="15"/>
  <hyperlinks>
    <hyperlink ref="B1" location="トップ!A1" display="トップへ" xr:uid="{00000000-0004-0000-0F00-000000000000}"/>
    <hyperlink ref="T1" location="トップ!A1" display="トップへ" xr:uid="{00000000-0004-0000-0F00-000001000000}"/>
  </hyperlinks>
  <pageMargins left="0.63" right="0.39370078740157483" top="0.66" bottom="0.78740157480314965" header="0.51181102362204722" footer="0.51181102362204722"/>
  <pageSetup paperSize="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N39"/>
  <sheetViews>
    <sheetView zoomScaleNormal="100" zoomScaleSheetLayoutView="100" workbookViewId="0">
      <selection activeCell="A2" sqref="A2"/>
    </sheetView>
  </sheetViews>
  <sheetFormatPr defaultColWidth="9" defaultRowHeight="13.5"/>
  <cols>
    <col min="1" max="1" width="4" style="7" customWidth="1"/>
    <col min="2" max="2" width="2.75" style="7" customWidth="1"/>
    <col min="3" max="3" width="19.75" style="7" customWidth="1"/>
    <col min="4" max="4" width="5.375" style="7" customWidth="1"/>
    <col min="5" max="5" width="12.125" style="7" customWidth="1"/>
    <col min="6" max="6" width="3" style="7" customWidth="1"/>
    <col min="7" max="7" width="4.25" style="7" customWidth="1"/>
    <col min="8" max="8" width="3.75" style="7" customWidth="1"/>
    <col min="9" max="9" width="8.875" style="7" customWidth="1"/>
    <col min="10" max="10" width="2.875" style="7" customWidth="1"/>
    <col min="11" max="11" width="6.75" style="7" customWidth="1"/>
    <col min="12" max="12" width="9.75" style="7" customWidth="1"/>
    <col min="13" max="13" width="4.375" style="7" customWidth="1"/>
    <col min="14" max="14" width="32.625" style="7" customWidth="1"/>
    <col min="15" max="16384" width="9" style="7"/>
  </cols>
  <sheetData>
    <row r="1" spans="1:14">
      <c r="A1" s="531" t="s">
        <v>791</v>
      </c>
      <c r="L1" s="531" t="s">
        <v>791</v>
      </c>
    </row>
    <row r="2" spans="1:14">
      <c r="A2" s="8" t="s">
        <v>1581</v>
      </c>
      <c r="B2" s="8"/>
    </row>
    <row r="3" spans="1:14" ht="18.75">
      <c r="A3" s="4693" t="s">
        <v>723</v>
      </c>
      <c r="B3" s="4693"/>
      <c r="C3" s="4693"/>
      <c r="D3" s="4693"/>
      <c r="E3" s="4693"/>
      <c r="F3" s="4693"/>
      <c r="G3" s="4693"/>
      <c r="H3" s="4693"/>
      <c r="I3" s="4693"/>
      <c r="J3" s="4693"/>
      <c r="K3" s="4693"/>
      <c r="L3" s="4693"/>
    </row>
    <row r="4" spans="1:14" ht="24.75" customHeight="1">
      <c r="A4" s="4694" t="s">
        <v>85</v>
      </c>
      <c r="B4" s="4694"/>
      <c r="C4" s="4695"/>
      <c r="D4" s="4696"/>
      <c r="E4" s="4697" t="s">
        <v>86</v>
      </c>
      <c r="F4" s="4697"/>
      <c r="G4" s="4698"/>
      <c r="H4" s="4698"/>
      <c r="I4" s="4698"/>
      <c r="J4" s="4698"/>
      <c r="K4" s="4698"/>
      <c r="L4" s="4698"/>
    </row>
    <row r="5" spans="1:14" ht="40.5" customHeight="1">
      <c r="A5" s="4694" t="s">
        <v>87</v>
      </c>
      <c r="B5" s="4694"/>
      <c r="C5" s="4699" t="s">
        <v>724</v>
      </c>
      <c r="D5" s="4694"/>
      <c r="E5" s="4697" t="s">
        <v>499</v>
      </c>
      <c r="F5" s="4697"/>
      <c r="G5" s="4700" t="s">
        <v>1806</v>
      </c>
      <c r="H5" s="4700"/>
      <c r="I5" s="4700"/>
      <c r="J5" s="4700"/>
      <c r="K5" s="4700"/>
      <c r="L5" s="4700"/>
      <c r="N5" s="183"/>
    </row>
    <row r="6" spans="1:14" ht="33" customHeight="1">
      <c r="A6" s="4697" t="s">
        <v>88</v>
      </c>
      <c r="B6" s="4697"/>
      <c r="C6" s="4698"/>
      <c r="D6" s="4698"/>
      <c r="E6" s="4697"/>
      <c r="F6" s="4697"/>
      <c r="G6" s="4700"/>
      <c r="H6" s="4700"/>
      <c r="I6" s="4700"/>
      <c r="J6" s="4700"/>
      <c r="K6" s="4700"/>
      <c r="L6" s="4700"/>
    </row>
    <row r="7" spans="1:14" ht="25.5" customHeight="1">
      <c r="A7" s="4697"/>
      <c r="B7" s="4697"/>
      <c r="C7" s="4698"/>
      <c r="D7" s="4698"/>
      <c r="E7" s="4697" t="s">
        <v>89</v>
      </c>
      <c r="F7" s="4697"/>
      <c r="G7" s="4698"/>
      <c r="H7" s="4698"/>
      <c r="I7" s="4698"/>
      <c r="J7" s="4698"/>
      <c r="K7" s="4698"/>
      <c r="L7" s="4698"/>
    </row>
    <row r="8" spans="1:14" ht="13.5" customHeight="1">
      <c r="A8" s="8"/>
      <c r="B8" s="8"/>
    </row>
    <row r="9" spans="1:14" s="5" customFormat="1" ht="30.75" customHeight="1">
      <c r="A9" s="4707"/>
      <c r="B9" s="4709" t="s">
        <v>725</v>
      </c>
      <c r="C9" s="4710"/>
      <c r="D9" s="4713" t="s">
        <v>726</v>
      </c>
      <c r="E9" s="4714"/>
      <c r="F9" s="4703" t="s">
        <v>293</v>
      </c>
      <c r="G9" s="4703"/>
      <c r="H9" s="4703"/>
      <c r="I9" s="4701" t="s">
        <v>727</v>
      </c>
      <c r="J9" s="4701"/>
      <c r="K9" s="4701"/>
      <c r="L9" s="4702"/>
    </row>
    <row r="10" spans="1:14" s="5" customFormat="1" ht="30.75" customHeight="1">
      <c r="A10" s="4708"/>
      <c r="B10" s="4711"/>
      <c r="C10" s="4712"/>
      <c r="D10" s="4715"/>
      <c r="E10" s="4716"/>
      <c r="F10" s="4703"/>
      <c r="G10" s="4703"/>
      <c r="H10" s="4703"/>
      <c r="I10" s="201" t="s">
        <v>728</v>
      </c>
      <c r="J10" s="4703" t="s">
        <v>729</v>
      </c>
      <c r="K10" s="4703"/>
      <c r="L10" s="201" t="s">
        <v>730</v>
      </c>
    </row>
    <row r="11" spans="1:14" ht="18" customHeight="1">
      <c r="A11" s="9">
        <v>1</v>
      </c>
      <c r="B11" s="4697"/>
      <c r="C11" s="4697"/>
      <c r="D11" s="4704"/>
      <c r="E11" s="4704"/>
      <c r="F11" s="4705"/>
      <c r="G11" s="4706"/>
      <c r="H11" s="4706"/>
      <c r="I11" s="200" t="s">
        <v>731</v>
      </c>
      <c r="J11" s="4706" t="s">
        <v>731</v>
      </c>
      <c r="K11" s="4706"/>
      <c r="L11" s="200" t="s">
        <v>731</v>
      </c>
    </row>
    <row r="12" spans="1:14" ht="18" customHeight="1">
      <c r="A12" s="9">
        <v>2</v>
      </c>
      <c r="B12" s="4697"/>
      <c r="C12" s="4697"/>
      <c r="D12" s="4704"/>
      <c r="E12" s="4704"/>
      <c r="F12" s="4705"/>
      <c r="G12" s="4706"/>
      <c r="H12" s="4706"/>
      <c r="I12" s="200" t="s">
        <v>731</v>
      </c>
      <c r="J12" s="4706" t="s">
        <v>731</v>
      </c>
      <c r="K12" s="4706"/>
      <c r="L12" s="200" t="s">
        <v>731</v>
      </c>
      <c r="N12" s="182"/>
    </row>
    <row r="13" spans="1:14" ht="18" customHeight="1">
      <c r="A13" s="9">
        <v>3</v>
      </c>
      <c r="B13" s="4697"/>
      <c r="C13" s="4697"/>
      <c r="D13" s="4704"/>
      <c r="E13" s="4704"/>
      <c r="F13" s="4705"/>
      <c r="G13" s="4706"/>
      <c r="H13" s="4706"/>
      <c r="I13" s="200" t="s">
        <v>731</v>
      </c>
      <c r="J13" s="4706" t="s">
        <v>731</v>
      </c>
      <c r="K13" s="4706"/>
      <c r="L13" s="200" t="s">
        <v>731</v>
      </c>
      <c r="N13" s="182"/>
    </row>
    <row r="14" spans="1:14" ht="18" customHeight="1">
      <c r="A14" s="9">
        <v>4</v>
      </c>
      <c r="B14" s="4697"/>
      <c r="C14" s="4697"/>
      <c r="D14" s="4704"/>
      <c r="E14" s="4704"/>
      <c r="F14" s="4705"/>
      <c r="G14" s="4706"/>
      <c r="H14" s="4706"/>
      <c r="I14" s="200" t="s">
        <v>731</v>
      </c>
      <c r="J14" s="4706" t="s">
        <v>731</v>
      </c>
      <c r="K14" s="4706"/>
      <c r="L14" s="200" t="s">
        <v>731</v>
      </c>
      <c r="N14" s="182"/>
    </row>
    <row r="15" spans="1:14" ht="18" customHeight="1">
      <c r="A15" s="9">
        <v>5</v>
      </c>
      <c r="B15" s="4697"/>
      <c r="C15" s="4697"/>
      <c r="D15" s="4704"/>
      <c r="E15" s="4704"/>
      <c r="F15" s="4705"/>
      <c r="G15" s="4706"/>
      <c r="H15" s="4706"/>
      <c r="I15" s="200" t="s">
        <v>731</v>
      </c>
      <c r="J15" s="4706" t="s">
        <v>731</v>
      </c>
      <c r="K15" s="4706"/>
      <c r="L15" s="200" t="s">
        <v>731</v>
      </c>
      <c r="N15" s="481"/>
    </row>
    <row r="16" spans="1:14" ht="18" customHeight="1">
      <c r="A16" s="9">
        <v>8</v>
      </c>
      <c r="B16" s="4697"/>
      <c r="C16" s="4697"/>
      <c r="D16" s="4704"/>
      <c r="E16" s="4704"/>
      <c r="F16" s="4705"/>
      <c r="G16" s="4706"/>
      <c r="H16" s="4706"/>
      <c r="I16" s="200" t="s">
        <v>731</v>
      </c>
      <c r="J16" s="4706" t="s">
        <v>731</v>
      </c>
      <c r="K16" s="4706"/>
      <c r="L16" s="200" t="s">
        <v>731</v>
      </c>
    </row>
    <row r="17" spans="1:12" ht="18" customHeight="1">
      <c r="A17" s="9">
        <v>9</v>
      </c>
      <c r="B17" s="4697"/>
      <c r="C17" s="4697"/>
      <c r="D17" s="4704"/>
      <c r="E17" s="4704"/>
      <c r="F17" s="4705"/>
      <c r="G17" s="4706"/>
      <c r="H17" s="4706"/>
      <c r="I17" s="200" t="s">
        <v>731</v>
      </c>
      <c r="J17" s="4706" t="s">
        <v>731</v>
      </c>
      <c r="K17" s="4706"/>
      <c r="L17" s="200" t="s">
        <v>731</v>
      </c>
    </row>
    <row r="18" spans="1:12" ht="18" customHeight="1">
      <c r="A18" s="9">
        <v>10</v>
      </c>
      <c r="B18" s="4697"/>
      <c r="C18" s="4697"/>
      <c r="D18" s="4704"/>
      <c r="E18" s="4704"/>
      <c r="F18" s="4705"/>
      <c r="G18" s="4706"/>
      <c r="H18" s="4706"/>
      <c r="I18" s="200" t="s">
        <v>731</v>
      </c>
      <c r="J18" s="4706" t="s">
        <v>731</v>
      </c>
      <c r="K18" s="4706"/>
      <c r="L18" s="200" t="s">
        <v>731</v>
      </c>
    </row>
    <row r="19" spans="1:12" ht="18" customHeight="1">
      <c r="A19" s="9">
        <v>11</v>
      </c>
      <c r="B19" s="4697"/>
      <c r="C19" s="4697"/>
      <c r="D19" s="4704"/>
      <c r="E19" s="4704"/>
      <c r="F19" s="4705"/>
      <c r="G19" s="4706"/>
      <c r="H19" s="4706"/>
      <c r="I19" s="200" t="s">
        <v>731</v>
      </c>
      <c r="J19" s="4706" t="s">
        <v>731</v>
      </c>
      <c r="K19" s="4706"/>
      <c r="L19" s="200" t="s">
        <v>731</v>
      </c>
    </row>
    <row r="20" spans="1:12" ht="18" customHeight="1">
      <c r="A20" s="9">
        <v>12</v>
      </c>
      <c r="B20" s="4697"/>
      <c r="C20" s="4697"/>
      <c r="D20" s="4704"/>
      <c r="E20" s="4704"/>
      <c r="F20" s="4705"/>
      <c r="G20" s="4706"/>
      <c r="H20" s="4706"/>
      <c r="I20" s="200" t="s">
        <v>731</v>
      </c>
      <c r="J20" s="4706" t="s">
        <v>731</v>
      </c>
      <c r="K20" s="4706"/>
      <c r="L20" s="200" t="s">
        <v>731</v>
      </c>
    </row>
    <row r="21" spans="1:12" ht="18" customHeight="1">
      <c r="A21" s="9">
        <v>13</v>
      </c>
      <c r="B21" s="4697"/>
      <c r="C21" s="4697"/>
      <c r="D21" s="4704"/>
      <c r="E21" s="4704"/>
      <c r="F21" s="4705"/>
      <c r="G21" s="4706"/>
      <c r="H21" s="4706"/>
      <c r="I21" s="200" t="s">
        <v>731</v>
      </c>
      <c r="J21" s="4706" t="s">
        <v>731</v>
      </c>
      <c r="K21" s="4706"/>
      <c r="L21" s="200" t="s">
        <v>731</v>
      </c>
    </row>
    <row r="22" spans="1:12" ht="18" customHeight="1">
      <c r="A22" s="9">
        <v>14</v>
      </c>
      <c r="B22" s="4697"/>
      <c r="C22" s="4697"/>
      <c r="D22" s="4704"/>
      <c r="E22" s="4704"/>
      <c r="F22" s="4705"/>
      <c r="G22" s="4706"/>
      <c r="H22" s="4706"/>
      <c r="I22" s="200" t="s">
        <v>731</v>
      </c>
      <c r="J22" s="4706" t="s">
        <v>731</v>
      </c>
      <c r="K22" s="4706"/>
      <c r="L22" s="200" t="s">
        <v>731</v>
      </c>
    </row>
    <row r="23" spans="1:12" ht="18" customHeight="1">
      <c r="A23" s="9">
        <v>15</v>
      </c>
      <c r="B23" s="4697"/>
      <c r="C23" s="4697"/>
      <c r="D23" s="4704"/>
      <c r="E23" s="4704"/>
      <c r="F23" s="4705"/>
      <c r="G23" s="4706"/>
      <c r="H23" s="4706"/>
      <c r="I23" s="200" t="s">
        <v>731</v>
      </c>
      <c r="J23" s="4706" t="s">
        <v>731</v>
      </c>
      <c r="K23" s="4706"/>
      <c r="L23" s="200" t="s">
        <v>731</v>
      </c>
    </row>
    <row r="24" spans="1:12" ht="18" customHeight="1">
      <c r="A24" s="9">
        <v>16</v>
      </c>
      <c r="B24" s="4697"/>
      <c r="C24" s="4697"/>
      <c r="D24" s="4704"/>
      <c r="E24" s="4704"/>
      <c r="F24" s="4705"/>
      <c r="G24" s="4706"/>
      <c r="H24" s="4706"/>
      <c r="I24" s="200" t="s">
        <v>731</v>
      </c>
      <c r="J24" s="4706" t="s">
        <v>731</v>
      </c>
      <c r="K24" s="4706"/>
      <c r="L24" s="200" t="s">
        <v>731</v>
      </c>
    </row>
    <row r="25" spans="1:12" ht="18" customHeight="1">
      <c r="A25" s="9">
        <v>17</v>
      </c>
      <c r="B25" s="4697"/>
      <c r="C25" s="4697"/>
      <c r="D25" s="4704"/>
      <c r="E25" s="4704"/>
      <c r="F25" s="4705"/>
      <c r="G25" s="4706"/>
      <c r="H25" s="4706"/>
      <c r="I25" s="200" t="s">
        <v>731</v>
      </c>
      <c r="J25" s="4706" t="s">
        <v>731</v>
      </c>
      <c r="K25" s="4706"/>
      <c r="L25" s="200" t="s">
        <v>731</v>
      </c>
    </row>
    <row r="26" spans="1:12" ht="18" customHeight="1">
      <c r="A26" s="9">
        <v>18</v>
      </c>
      <c r="B26" s="4697"/>
      <c r="C26" s="4697"/>
      <c r="D26" s="4704"/>
      <c r="E26" s="4704"/>
      <c r="F26" s="4705"/>
      <c r="G26" s="4706"/>
      <c r="H26" s="4706"/>
      <c r="I26" s="200" t="s">
        <v>731</v>
      </c>
      <c r="J26" s="4706" t="s">
        <v>731</v>
      </c>
      <c r="K26" s="4706"/>
      <c r="L26" s="200" t="s">
        <v>731</v>
      </c>
    </row>
    <row r="27" spans="1:12" ht="18" customHeight="1">
      <c r="A27" s="9">
        <v>19</v>
      </c>
      <c r="B27" s="4697"/>
      <c r="C27" s="4697"/>
      <c r="D27" s="4704"/>
      <c r="E27" s="4704"/>
      <c r="F27" s="4705"/>
      <c r="G27" s="4706"/>
      <c r="H27" s="4706"/>
      <c r="I27" s="200" t="s">
        <v>731</v>
      </c>
      <c r="J27" s="4706" t="s">
        <v>731</v>
      </c>
      <c r="K27" s="4706"/>
      <c r="L27" s="200" t="s">
        <v>731</v>
      </c>
    </row>
    <row r="28" spans="1:12" ht="18" customHeight="1">
      <c r="A28" s="9">
        <v>20</v>
      </c>
      <c r="B28" s="4697"/>
      <c r="C28" s="4697"/>
      <c r="D28" s="4704"/>
      <c r="E28" s="4704"/>
      <c r="F28" s="4705"/>
      <c r="G28" s="4706"/>
      <c r="H28" s="4706"/>
      <c r="I28" s="200" t="s">
        <v>731</v>
      </c>
      <c r="J28" s="4706" t="s">
        <v>731</v>
      </c>
      <c r="K28" s="4706"/>
      <c r="L28" s="200" t="s">
        <v>731</v>
      </c>
    </row>
    <row r="29" spans="1:12" ht="18" customHeight="1">
      <c r="A29" s="9">
        <v>21</v>
      </c>
      <c r="B29" s="4697"/>
      <c r="C29" s="4697"/>
      <c r="D29" s="4704"/>
      <c r="E29" s="4704"/>
      <c r="F29" s="4705"/>
      <c r="G29" s="4706"/>
      <c r="H29" s="4706"/>
      <c r="I29" s="200" t="s">
        <v>731</v>
      </c>
      <c r="J29" s="4706" t="s">
        <v>731</v>
      </c>
      <c r="K29" s="4706"/>
      <c r="L29" s="200" t="s">
        <v>731</v>
      </c>
    </row>
    <row r="30" spans="1:12" ht="18" customHeight="1">
      <c r="A30" s="9">
        <v>22</v>
      </c>
      <c r="B30" s="4697"/>
      <c r="C30" s="4697"/>
      <c r="D30" s="4704"/>
      <c r="E30" s="4704"/>
      <c r="F30" s="4705"/>
      <c r="G30" s="4706"/>
      <c r="H30" s="4706"/>
      <c r="I30" s="200" t="s">
        <v>731</v>
      </c>
      <c r="J30" s="4706" t="s">
        <v>731</v>
      </c>
      <c r="K30" s="4706"/>
      <c r="L30" s="200" t="s">
        <v>731</v>
      </c>
    </row>
    <row r="31" spans="1:12" ht="18" customHeight="1">
      <c r="A31" s="9">
        <v>23</v>
      </c>
      <c r="B31" s="4697"/>
      <c r="C31" s="4697"/>
      <c r="D31" s="4704"/>
      <c r="E31" s="4704"/>
      <c r="F31" s="4705"/>
      <c r="G31" s="4706"/>
      <c r="H31" s="4706"/>
      <c r="I31" s="200" t="s">
        <v>731</v>
      </c>
      <c r="J31" s="4706" t="s">
        <v>731</v>
      </c>
      <c r="K31" s="4706"/>
      <c r="L31" s="200" t="s">
        <v>731</v>
      </c>
    </row>
    <row r="32" spans="1:12" ht="18" customHeight="1">
      <c r="A32" s="9">
        <v>24</v>
      </c>
      <c r="B32" s="4697"/>
      <c r="C32" s="4697"/>
      <c r="D32" s="4704"/>
      <c r="E32" s="4704"/>
      <c r="F32" s="4705"/>
      <c r="G32" s="4706"/>
      <c r="H32" s="4706"/>
      <c r="I32" s="200" t="s">
        <v>731</v>
      </c>
      <c r="J32" s="4706" t="s">
        <v>731</v>
      </c>
      <c r="K32" s="4706"/>
      <c r="L32" s="200" t="s">
        <v>731</v>
      </c>
    </row>
    <row r="33" spans="1:13" ht="18" customHeight="1">
      <c r="A33" s="9">
        <v>25</v>
      </c>
      <c r="B33" s="4697"/>
      <c r="C33" s="4697"/>
      <c r="D33" s="4704"/>
      <c r="E33" s="4704"/>
      <c r="F33" s="4705"/>
      <c r="G33" s="4706"/>
      <c r="H33" s="4706"/>
      <c r="I33" s="200" t="s">
        <v>731</v>
      </c>
      <c r="J33" s="4706" t="s">
        <v>731</v>
      </c>
      <c r="K33" s="4706"/>
      <c r="L33" s="200" t="s">
        <v>731</v>
      </c>
    </row>
    <row r="34" spans="1:13" ht="12" customHeight="1">
      <c r="A34" s="4717" t="s">
        <v>732</v>
      </c>
      <c r="B34" s="4717"/>
      <c r="C34" s="4717"/>
      <c r="D34" s="4717"/>
      <c r="E34" s="4717"/>
      <c r="F34" s="4717"/>
      <c r="G34" s="4717"/>
      <c r="H34" s="4717"/>
      <c r="I34" s="4717"/>
      <c r="J34" s="4718" t="s">
        <v>477</v>
      </c>
      <c r="K34" s="4718"/>
      <c r="L34" s="10" t="s">
        <v>478</v>
      </c>
    </row>
    <row r="35" spans="1:13" ht="36" customHeight="1">
      <c r="A35" s="4717"/>
      <c r="B35" s="4717"/>
      <c r="C35" s="4717"/>
      <c r="D35" s="4717"/>
      <c r="E35" s="4717"/>
      <c r="F35" s="4717"/>
      <c r="G35" s="4717"/>
      <c r="H35" s="4717"/>
      <c r="I35" s="4717"/>
      <c r="J35" s="4719"/>
      <c r="K35" s="4720"/>
      <c r="L35" s="10"/>
    </row>
    <row r="36" spans="1:13" ht="13.5" customHeight="1">
      <c r="A36" s="4717"/>
      <c r="B36" s="4717"/>
      <c r="C36" s="4717"/>
      <c r="D36" s="4717"/>
      <c r="E36" s="4717"/>
      <c r="F36" s="4717"/>
      <c r="G36" s="4717"/>
      <c r="H36" s="4717"/>
      <c r="I36" s="4717"/>
      <c r="J36" s="4721" t="s">
        <v>479</v>
      </c>
      <c r="K36" s="4721"/>
      <c r="L36" s="38" t="s">
        <v>733</v>
      </c>
    </row>
    <row r="37" spans="1:13">
      <c r="A37" s="11"/>
      <c r="B37" s="11"/>
      <c r="C37" s="11"/>
      <c r="D37" s="11"/>
      <c r="E37" s="11"/>
      <c r="F37" s="11"/>
      <c r="G37" s="11"/>
      <c r="H37" s="11"/>
      <c r="I37" s="11"/>
      <c r="J37" s="4722" t="s">
        <v>26</v>
      </c>
      <c r="K37" s="4722"/>
      <c r="L37" s="184" t="s">
        <v>734</v>
      </c>
      <c r="M37" s="11"/>
    </row>
    <row r="38" spans="1:13">
      <c r="A38" s="12" t="s">
        <v>480</v>
      </c>
      <c r="B38" s="12"/>
    </row>
    <row r="39" spans="1:13">
      <c r="A39" s="8" t="s">
        <v>481</v>
      </c>
      <c r="B39" s="8"/>
    </row>
  </sheetData>
  <mergeCells count="116">
    <mergeCell ref="A34:I36"/>
    <mergeCell ref="J34:K34"/>
    <mergeCell ref="J35:K35"/>
    <mergeCell ref="J36:K36"/>
    <mergeCell ref="J37:K37"/>
    <mergeCell ref="B32:C32"/>
    <mergeCell ref="D32:E32"/>
    <mergeCell ref="F32:H32"/>
    <mergeCell ref="J32:K32"/>
    <mergeCell ref="B33:C33"/>
    <mergeCell ref="D33:E33"/>
    <mergeCell ref="F33:H33"/>
    <mergeCell ref="J33:K33"/>
    <mergeCell ref="B30:C30"/>
    <mergeCell ref="D30:E30"/>
    <mergeCell ref="F30:H30"/>
    <mergeCell ref="J30:K30"/>
    <mergeCell ref="B31:C31"/>
    <mergeCell ref="D31:E31"/>
    <mergeCell ref="F31:H31"/>
    <mergeCell ref="J31:K31"/>
    <mergeCell ref="B28:C28"/>
    <mergeCell ref="D28:E28"/>
    <mergeCell ref="F28:H28"/>
    <mergeCell ref="J28:K28"/>
    <mergeCell ref="B29:C29"/>
    <mergeCell ref="D29:E29"/>
    <mergeCell ref="F29:H29"/>
    <mergeCell ref="J29:K29"/>
    <mergeCell ref="B26:C26"/>
    <mergeCell ref="D26:E26"/>
    <mergeCell ref="F26:H26"/>
    <mergeCell ref="J26:K26"/>
    <mergeCell ref="B27:C27"/>
    <mergeCell ref="D27:E27"/>
    <mergeCell ref="F27:H27"/>
    <mergeCell ref="J27:K27"/>
    <mergeCell ref="D24:E24"/>
    <mergeCell ref="F24:H24"/>
    <mergeCell ref="J24:K24"/>
    <mergeCell ref="B25:C25"/>
    <mergeCell ref="D25:E25"/>
    <mergeCell ref="F25:H25"/>
    <mergeCell ref="J25:K25"/>
    <mergeCell ref="B23:C23"/>
    <mergeCell ref="D23:E23"/>
    <mergeCell ref="F23:H23"/>
    <mergeCell ref="J23:K23"/>
    <mergeCell ref="B24:C24"/>
    <mergeCell ref="B19:C19"/>
    <mergeCell ref="D19:E19"/>
    <mergeCell ref="F19:H19"/>
    <mergeCell ref="J19:K19"/>
    <mergeCell ref="B20:C20"/>
    <mergeCell ref="B21:C21"/>
    <mergeCell ref="D21:E21"/>
    <mergeCell ref="F21:H21"/>
    <mergeCell ref="J21:K21"/>
    <mergeCell ref="B18:C18"/>
    <mergeCell ref="D18:E18"/>
    <mergeCell ref="F18:H18"/>
    <mergeCell ref="J18:K18"/>
    <mergeCell ref="B22:C22"/>
    <mergeCell ref="D22:E22"/>
    <mergeCell ref="F22:H22"/>
    <mergeCell ref="J22:K22"/>
    <mergeCell ref="B16:C16"/>
    <mergeCell ref="D16:E16"/>
    <mergeCell ref="F16:H16"/>
    <mergeCell ref="J16:K16"/>
    <mergeCell ref="B17:C17"/>
    <mergeCell ref="D17:E17"/>
    <mergeCell ref="F17:H17"/>
    <mergeCell ref="J17:K17"/>
    <mergeCell ref="D20:E20"/>
    <mergeCell ref="F20:H20"/>
    <mergeCell ref="J20:K20"/>
    <mergeCell ref="B12:C12"/>
    <mergeCell ref="D12:E12"/>
    <mergeCell ref="F12:H12"/>
    <mergeCell ref="J12:K12"/>
    <mergeCell ref="B14:C14"/>
    <mergeCell ref="D14:E14"/>
    <mergeCell ref="F14:H14"/>
    <mergeCell ref="J14:K14"/>
    <mergeCell ref="B15:C15"/>
    <mergeCell ref="D15:E15"/>
    <mergeCell ref="F15:H15"/>
    <mergeCell ref="J15:K15"/>
    <mergeCell ref="B13:C13"/>
    <mergeCell ref="D13:E13"/>
    <mergeCell ref="F13:H13"/>
    <mergeCell ref="J13:K13"/>
    <mergeCell ref="I9:L9"/>
    <mergeCell ref="J10:K10"/>
    <mergeCell ref="B11:C11"/>
    <mergeCell ref="D11:E11"/>
    <mergeCell ref="F11:H11"/>
    <mergeCell ref="J11:K11"/>
    <mergeCell ref="A6:B7"/>
    <mergeCell ref="C6:D7"/>
    <mergeCell ref="E7:F7"/>
    <mergeCell ref="G7:L7"/>
    <mergeCell ref="A9:A10"/>
    <mergeCell ref="B9:C10"/>
    <mergeCell ref="D9:E10"/>
    <mergeCell ref="F9:H10"/>
    <mergeCell ref="A3:L3"/>
    <mergeCell ref="A4:B4"/>
    <mergeCell ref="C4:D4"/>
    <mergeCell ref="E4:F4"/>
    <mergeCell ref="G4:L4"/>
    <mergeCell ref="A5:B5"/>
    <mergeCell ref="C5:D5"/>
    <mergeCell ref="E5:F6"/>
    <mergeCell ref="G5:L6"/>
  </mergeCells>
  <phoneticPr fontId="15"/>
  <hyperlinks>
    <hyperlink ref="A1" location="トップ!A1" display="トップへ" xr:uid="{00000000-0004-0000-1000-000000000000}"/>
    <hyperlink ref="L1" location="トップ!A1" display="トップへ" xr:uid="{00000000-0004-0000-1000-000001000000}"/>
  </hyperlinks>
  <pageMargins left="0.75" right="0.26" top="0.56000000000000005" bottom="0.38" header="0.51200000000000001" footer="0.28000000000000003"/>
  <pageSetup paperSize="9"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Q76"/>
  <sheetViews>
    <sheetView view="pageBreakPreview" topLeftCell="A23" zoomScaleNormal="100" zoomScaleSheetLayoutView="100" workbookViewId="0">
      <selection activeCell="G40" sqref="G40"/>
    </sheetView>
  </sheetViews>
  <sheetFormatPr defaultColWidth="9" defaultRowHeight="13.5"/>
  <cols>
    <col min="1" max="1" width="9" style="482" customWidth="1"/>
    <col min="2" max="2" width="4.125" style="482" customWidth="1"/>
    <col min="3" max="3" width="20.25" style="482" customWidth="1"/>
    <col min="4" max="4" width="18" style="482" customWidth="1"/>
    <col min="5" max="5" width="10.5" style="482" customWidth="1"/>
    <col min="6" max="7" width="12.125" style="482" customWidth="1"/>
    <col min="8" max="8" width="4.5" style="482" customWidth="1"/>
    <col min="9" max="11" width="9" style="482"/>
    <col min="12" max="12" width="32.625" style="482" customWidth="1"/>
    <col min="13" max="16384" width="9" style="482"/>
  </cols>
  <sheetData>
    <row r="1" spans="1:17">
      <c r="A1" s="531" t="s">
        <v>791</v>
      </c>
      <c r="G1" s="531" t="s">
        <v>791</v>
      </c>
    </row>
    <row r="2" spans="1:17">
      <c r="A2" s="2109" t="s">
        <v>1580</v>
      </c>
      <c r="B2" s="2110"/>
      <c r="C2" s="2110"/>
      <c r="D2" s="2110"/>
      <c r="E2" s="2110"/>
      <c r="F2" s="2110"/>
      <c r="G2" s="2110"/>
    </row>
    <row r="3" spans="1:17" ht="17.25">
      <c r="A3" s="2110"/>
      <c r="B3" s="2110"/>
      <c r="C3" s="2111" t="s">
        <v>735</v>
      </c>
      <c r="D3" s="2110"/>
      <c r="E3" s="2110"/>
      <c r="F3" s="2110"/>
      <c r="G3" s="2110"/>
      <c r="I3" s="1299" t="s">
        <v>1638</v>
      </c>
      <c r="J3"/>
      <c r="K3"/>
      <c r="L3"/>
      <c r="M3"/>
      <c r="N3"/>
      <c r="O3"/>
      <c r="P3"/>
      <c r="Q3"/>
    </row>
    <row r="4" spans="1:17" ht="13.5" customHeight="1">
      <c r="A4" s="2110"/>
      <c r="B4" s="2110"/>
      <c r="C4" s="2110" t="s">
        <v>500</v>
      </c>
      <c r="D4" s="2110"/>
      <c r="E4" s="2110"/>
      <c r="F4" s="2110"/>
      <c r="G4" s="2110"/>
      <c r="I4" s="3452" t="s">
        <v>1689</v>
      </c>
      <c r="J4" s="3452"/>
      <c r="K4" s="3452"/>
      <c r="L4" s="3452"/>
      <c r="M4" s="3452"/>
      <c r="N4" s="3452"/>
      <c r="O4" s="3452"/>
      <c r="P4" s="3452"/>
      <c r="Q4" s="3452"/>
    </row>
    <row r="5" spans="1:17">
      <c r="A5" s="2110"/>
      <c r="B5" s="2110"/>
      <c r="C5" s="2109" t="s">
        <v>2394</v>
      </c>
      <c r="D5" s="2110"/>
      <c r="E5" s="2110"/>
      <c r="F5" s="2110"/>
      <c r="G5" s="2110"/>
      <c r="I5" s="3452"/>
      <c r="J5" s="3452"/>
      <c r="K5" s="3452"/>
      <c r="L5" s="3452"/>
      <c r="M5" s="3452"/>
      <c r="N5" s="3452"/>
      <c r="O5" s="3452"/>
      <c r="P5" s="3452"/>
      <c r="Q5" s="3452"/>
    </row>
    <row r="6" spans="1:17" ht="36" customHeight="1">
      <c r="A6" s="2112" t="s">
        <v>91</v>
      </c>
      <c r="B6" s="4723"/>
      <c r="C6" s="4724"/>
      <c r="D6" s="2113" t="s">
        <v>310</v>
      </c>
      <c r="E6" s="4725"/>
      <c r="F6" s="4726"/>
      <c r="G6" s="4727"/>
      <c r="I6" s="3452"/>
      <c r="J6" s="3452"/>
      <c r="K6" s="3452"/>
      <c r="L6" s="3452"/>
      <c r="M6" s="3452"/>
      <c r="N6" s="3452"/>
      <c r="O6" s="3452"/>
      <c r="P6" s="3452"/>
      <c r="Q6" s="3452"/>
    </row>
    <row r="7" spans="1:17" ht="20.100000000000001" customHeight="1">
      <c r="A7" s="4778" t="s">
        <v>40</v>
      </c>
      <c r="B7" s="4790"/>
      <c r="C7" s="4791"/>
      <c r="D7" s="4792"/>
      <c r="E7" s="4793"/>
      <c r="F7" s="2114" t="s">
        <v>90</v>
      </c>
      <c r="G7" s="2112" t="s">
        <v>39</v>
      </c>
      <c r="I7" s="3452"/>
      <c r="J7" s="3452"/>
      <c r="K7" s="3452"/>
      <c r="L7" s="3452"/>
      <c r="M7" s="3452"/>
      <c r="N7" s="3452"/>
      <c r="O7" s="3452"/>
      <c r="P7" s="3452"/>
      <c r="Q7" s="3452"/>
    </row>
    <row r="8" spans="1:17" ht="20.100000000000001" customHeight="1">
      <c r="A8" s="4745"/>
      <c r="B8" s="4746"/>
      <c r="C8" s="4746"/>
      <c r="D8" s="4746"/>
      <c r="E8" s="4747"/>
      <c r="F8" s="4762"/>
      <c r="G8" s="4762"/>
      <c r="I8" s="3452"/>
      <c r="J8" s="3452"/>
      <c r="K8" s="3452"/>
      <c r="L8" s="3452"/>
      <c r="M8" s="3452"/>
      <c r="N8" s="3452"/>
      <c r="O8" s="3452"/>
      <c r="P8" s="3452"/>
      <c r="Q8" s="3452"/>
    </row>
    <row r="9" spans="1:17" ht="27" customHeight="1">
      <c r="A9" s="4745"/>
      <c r="B9" s="4746"/>
      <c r="C9" s="4746"/>
      <c r="D9" s="4746"/>
      <c r="E9" s="4747"/>
      <c r="F9" s="4763"/>
      <c r="G9" s="4763"/>
      <c r="I9" s="3452"/>
      <c r="J9" s="3452"/>
      <c r="K9" s="3452"/>
      <c r="L9" s="3452"/>
      <c r="M9" s="3452"/>
      <c r="N9" s="3452"/>
      <c r="O9" s="3452"/>
      <c r="P9" s="3452"/>
      <c r="Q9" s="3452"/>
    </row>
    <row r="10" spans="1:17" ht="14.25" customHeight="1">
      <c r="A10" s="4794"/>
      <c r="B10" s="4795"/>
      <c r="C10" s="4795"/>
      <c r="D10" s="4795"/>
      <c r="E10" s="4796"/>
      <c r="F10" s="2115"/>
      <c r="G10" s="2115"/>
    </row>
    <row r="11" spans="1:17" ht="16.5" customHeight="1" thickBot="1">
      <c r="A11" s="4782" t="s">
        <v>41</v>
      </c>
      <c r="B11" s="4783"/>
      <c r="C11" s="4751"/>
      <c r="D11" s="4752"/>
      <c r="E11" s="4752"/>
      <c r="F11" s="4752"/>
      <c r="G11" s="4753"/>
      <c r="I11" s="1306" t="s">
        <v>1507</v>
      </c>
    </row>
    <row r="12" spans="1:17" ht="20.100000000000001" customHeight="1">
      <c r="A12" s="4745"/>
      <c r="B12" s="4746"/>
      <c r="C12" s="4746"/>
      <c r="D12" s="4746"/>
      <c r="E12" s="4746"/>
      <c r="F12" s="4746"/>
      <c r="G12" s="4747"/>
      <c r="I12" s="4737" t="s">
        <v>1730</v>
      </c>
      <c r="J12" s="4738"/>
      <c r="K12" s="4738"/>
      <c r="L12" s="4738"/>
      <c r="M12" s="4738"/>
      <c r="N12" s="4738"/>
      <c r="O12" s="4738"/>
      <c r="P12" s="4738"/>
      <c r="Q12" s="4739"/>
    </row>
    <row r="13" spans="1:17" ht="20.100000000000001" customHeight="1">
      <c r="A13" s="4745"/>
      <c r="B13" s="4746"/>
      <c r="C13" s="4746"/>
      <c r="D13" s="4746"/>
      <c r="E13" s="4746"/>
      <c r="F13" s="4746"/>
      <c r="G13" s="4747"/>
      <c r="I13" s="4740"/>
      <c r="J13" s="4732"/>
      <c r="K13" s="4732"/>
      <c r="L13" s="4732"/>
      <c r="M13" s="4732"/>
      <c r="N13" s="4732"/>
      <c r="O13" s="4732"/>
      <c r="P13" s="4732"/>
      <c r="Q13" s="4741"/>
    </row>
    <row r="14" spans="1:17" ht="24.75" customHeight="1" thickBot="1">
      <c r="A14" s="4745"/>
      <c r="B14" s="4746"/>
      <c r="C14" s="4746"/>
      <c r="D14" s="4746"/>
      <c r="E14" s="4746"/>
      <c r="F14" s="4746"/>
      <c r="G14" s="4747"/>
      <c r="I14" s="4742"/>
      <c r="J14" s="4743"/>
      <c r="K14" s="4743"/>
      <c r="L14" s="4743"/>
      <c r="M14" s="4743"/>
      <c r="N14" s="4743"/>
      <c r="O14" s="4743"/>
      <c r="P14" s="4743"/>
      <c r="Q14" s="4744"/>
    </row>
    <row r="15" spans="1:17" ht="59.25" customHeight="1">
      <c r="A15" s="4745"/>
      <c r="B15" s="4746"/>
      <c r="C15" s="4746"/>
      <c r="D15" s="4746"/>
      <c r="E15" s="4746"/>
      <c r="F15" s="4746"/>
      <c r="G15" s="4747"/>
      <c r="I15" s="309" t="s">
        <v>1509</v>
      </c>
      <c r="J15" s="1307"/>
      <c r="K15" s="1307"/>
      <c r="L15" s="1307"/>
      <c r="M15" s="1307"/>
      <c r="N15" s="1307"/>
      <c r="O15" s="1307"/>
      <c r="P15" s="1307"/>
      <c r="Q15" s="1307"/>
    </row>
    <row r="16" spans="1:17" ht="37.5" customHeight="1">
      <c r="A16" s="4745"/>
      <c r="B16" s="4746"/>
      <c r="C16" s="4746"/>
      <c r="D16" s="4746"/>
      <c r="E16" s="4746"/>
      <c r="F16" s="4746"/>
      <c r="G16" s="4747"/>
      <c r="I16" s="4728" t="s">
        <v>2393</v>
      </c>
      <c r="J16" s="4729"/>
      <c r="K16" s="4729"/>
      <c r="L16" s="4729"/>
      <c r="M16" s="4729"/>
      <c r="N16" s="4729"/>
      <c r="O16" s="4729"/>
      <c r="P16" s="4729"/>
      <c r="Q16" s="4730"/>
    </row>
    <row r="17" spans="1:17" ht="21" customHeight="1">
      <c r="A17" s="2116"/>
      <c r="B17" s="2117"/>
      <c r="C17" s="2117"/>
      <c r="D17" s="2117"/>
      <c r="E17" s="2117"/>
      <c r="F17" s="2117"/>
      <c r="G17" s="2118"/>
      <c r="I17" s="4731"/>
      <c r="J17" s="4732"/>
      <c r="K17" s="4732"/>
      <c r="L17" s="4732"/>
      <c r="M17" s="4732"/>
      <c r="N17" s="4732"/>
      <c r="O17" s="4732"/>
      <c r="P17" s="4732"/>
      <c r="Q17" s="4733"/>
    </row>
    <row r="18" spans="1:17" ht="31.5" customHeight="1">
      <c r="A18" s="4748" t="s">
        <v>294</v>
      </c>
      <c r="B18" s="4749"/>
      <c r="C18" s="4750"/>
      <c r="D18" s="2115"/>
      <c r="E18" s="2119"/>
      <c r="F18" s="2120" t="s">
        <v>736</v>
      </c>
      <c r="G18" s="2112" t="s">
        <v>39</v>
      </c>
      <c r="I18" s="4731"/>
      <c r="J18" s="4732"/>
      <c r="K18" s="4732"/>
      <c r="L18" s="4732"/>
      <c r="M18" s="4732"/>
      <c r="N18" s="4732"/>
      <c r="O18" s="4732"/>
      <c r="P18" s="4732"/>
      <c r="Q18" s="4733"/>
    </row>
    <row r="19" spans="1:17" ht="27" customHeight="1">
      <c r="A19" s="4751"/>
      <c r="B19" s="4752"/>
      <c r="C19" s="4752"/>
      <c r="D19" s="4752"/>
      <c r="E19" s="4753"/>
      <c r="F19" s="4760"/>
      <c r="G19" s="4762"/>
      <c r="I19" s="4731"/>
      <c r="J19" s="4732"/>
      <c r="K19" s="4732"/>
      <c r="L19" s="4732"/>
      <c r="M19" s="4732"/>
      <c r="N19" s="4732"/>
      <c r="O19" s="4732"/>
      <c r="P19" s="4732"/>
      <c r="Q19" s="4733"/>
    </row>
    <row r="20" spans="1:17" ht="28.5" customHeight="1">
      <c r="A20" s="4754"/>
      <c r="B20" s="4755"/>
      <c r="C20" s="4755"/>
      <c r="D20" s="4755"/>
      <c r="E20" s="4756"/>
      <c r="F20" s="4761"/>
      <c r="G20" s="4763"/>
      <c r="I20" s="4731"/>
      <c r="J20" s="4732"/>
      <c r="K20" s="4732"/>
      <c r="L20" s="4732"/>
      <c r="M20" s="4732"/>
      <c r="N20" s="4732"/>
      <c r="O20" s="4732"/>
      <c r="P20" s="4732"/>
      <c r="Q20" s="4733"/>
    </row>
    <row r="21" spans="1:17" ht="15.75" customHeight="1">
      <c r="A21" s="4754"/>
      <c r="B21" s="4755"/>
      <c r="C21" s="4755"/>
      <c r="D21" s="4755"/>
      <c r="E21" s="4756"/>
      <c r="F21" s="2115"/>
      <c r="G21" s="2115"/>
      <c r="I21" s="4731"/>
      <c r="J21" s="4732"/>
      <c r="K21" s="4732"/>
      <c r="L21" s="4732"/>
      <c r="M21" s="4732"/>
      <c r="N21" s="4732"/>
      <c r="O21" s="4732"/>
      <c r="P21" s="4732"/>
      <c r="Q21" s="4733"/>
    </row>
    <row r="22" spans="1:17" ht="21.75" customHeight="1">
      <c r="A22" s="4754"/>
      <c r="B22" s="4755"/>
      <c r="C22" s="4755"/>
      <c r="D22" s="4755"/>
      <c r="E22" s="4756"/>
      <c r="F22" s="4764" t="s">
        <v>4</v>
      </c>
      <c r="G22" s="4765"/>
      <c r="I22" s="4731"/>
      <c r="J22" s="4732"/>
      <c r="K22" s="4732"/>
      <c r="L22" s="4732"/>
      <c r="M22" s="4732"/>
      <c r="N22" s="4732"/>
      <c r="O22" s="4732"/>
      <c r="P22" s="4732"/>
      <c r="Q22" s="4733"/>
    </row>
    <row r="23" spans="1:17" ht="28.5" customHeight="1">
      <c r="A23" s="4754"/>
      <c r="B23" s="4755"/>
      <c r="C23" s="4755"/>
      <c r="D23" s="4755"/>
      <c r="E23" s="4756"/>
      <c r="F23" s="4754"/>
      <c r="G23" s="4756"/>
      <c r="I23" s="4731"/>
      <c r="J23" s="4732"/>
      <c r="K23" s="4732"/>
      <c r="L23" s="4732"/>
      <c r="M23" s="4732"/>
      <c r="N23" s="4732"/>
      <c r="O23" s="4732"/>
      <c r="P23" s="4732"/>
      <c r="Q23" s="4733"/>
    </row>
    <row r="24" spans="1:17" ht="23.25" customHeight="1">
      <c r="A24" s="4754"/>
      <c r="B24" s="4755"/>
      <c r="C24" s="4755"/>
      <c r="D24" s="4755"/>
      <c r="E24" s="4756"/>
      <c r="F24" s="4754"/>
      <c r="G24" s="4756"/>
      <c r="I24" s="4734"/>
      <c r="J24" s="4735"/>
      <c r="K24" s="4735"/>
      <c r="L24" s="4735"/>
      <c r="M24" s="4735"/>
      <c r="N24" s="4735"/>
      <c r="O24" s="4735"/>
      <c r="P24" s="4735"/>
      <c r="Q24" s="4736"/>
    </row>
    <row r="25" spans="1:17" ht="20.100000000000001" customHeight="1">
      <c r="A25" s="4754"/>
      <c r="B25" s="4755"/>
      <c r="C25" s="4755"/>
      <c r="D25" s="4755"/>
      <c r="E25" s="4756"/>
      <c r="F25" s="4754"/>
      <c r="G25" s="4756"/>
      <c r="I25" s="1299" t="s">
        <v>1506</v>
      </c>
      <c r="J25" s="1307"/>
      <c r="K25" s="1307"/>
      <c r="L25" s="1307"/>
      <c r="M25" s="1307"/>
      <c r="N25" s="1307"/>
      <c r="O25" s="1307"/>
      <c r="P25" s="1307"/>
      <c r="Q25" s="1307"/>
    </row>
    <row r="26" spans="1:17" ht="20.100000000000001" customHeight="1">
      <c r="A26" s="4757"/>
      <c r="B26" s="4758"/>
      <c r="C26" s="4758"/>
      <c r="D26" s="4758"/>
      <c r="E26" s="4759"/>
      <c r="F26" s="2117"/>
      <c r="G26" s="2118"/>
      <c r="I26" s="4728" t="s">
        <v>1529</v>
      </c>
      <c r="J26" s="4729"/>
      <c r="K26" s="4729"/>
      <c r="L26" s="4729"/>
      <c r="M26" s="4729"/>
      <c r="N26" s="4729"/>
      <c r="O26" s="4729"/>
      <c r="P26" s="4729"/>
      <c r="Q26" s="4730"/>
    </row>
    <row r="27" spans="1:17" ht="19.5" customHeight="1">
      <c r="A27" s="4775" t="s">
        <v>295</v>
      </c>
      <c r="B27" s="4776"/>
      <c r="C27" s="4777"/>
      <c r="D27" s="2115"/>
      <c r="E27" s="2119"/>
      <c r="F27" s="2121" t="s">
        <v>736</v>
      </c>
      <c r="G27" s="2122" t="s">
        <v>311</v>
      </c>
      <c r="I27" s="4731"/>
      <c r="J27" s="4732"/>
      <c r="K27" s="4732"/>
      <c r="L27" s="4732"/>
      <c r="M27" s="4732"/>
      <c r="N27" s="4732"/>
      <c r="O27" s="4732"/>
      <c r="P27" s="4732"/>
      <c r="Q27" s="4733"/>
    </row>
    <row r="28" spans="1:17" ht="19.5" customHeight="1">
      <c r="A28" s="4751"/>
      <c r="B28" s="4752"/>
      <c r="C28" s="4752"/>
      <c r="D28" s="4752"/>
      <c r="E28" s="4753"/>
      <c r="F28" s="4780"/>
      <c r="G28" s="4780"/>
      <c r="I28" s="4731"/>
      <c r="J28" s="4732"/>
      <c r="K28" s="4732"/>
      <c r="L28" s="4732"/>
      <c r="M28" s="4732"/>
      <c r="N28" s="4732"/>
      <c r="O28" s="4732"/>
      <c r="P28" s="4732"/>
      <c r="Q28" s="4733"/>
    </row>
    <row r="29" spans="1:17" ht="19.5" customHeight="1">
      <c r="A29" s="4754"/>
      <c r="B29" s="4755"/>
      <c r="C29" s="4755"/>
      <c r="D29" s="4755"/>
      <c r="E29" s="4756"/>
      <c r="F29" s="4781"/>
      <c r="G29" s="4781"/>
      <c r="I29" s="4734"/>
      <c r="J29" s="4735"/>
      <c r="K29" s="4735"/>
      <c r="L29" s="4735"/>
      <c r="M29" s="4735"/>
      <c r="N29" s="4735"/>
      <c r="O29" s="4735"/>
      <c r="P29" s="4735"/>
      <c r="Q29" s="4736"/>
    </row>
    <row r="30" spans="1:17" ht="17.25" customHeight="1">
      <c r="A30" s="4754"/>
      <c r="B30" s="4755"/>
      <c r="C30" s="4755"/>
      <c r="D30" s="4755"/>
      <c r="E30" s="4756"/>
      <c r="F30" s="2115"/>
      <c r="G30" s="2115"/>
    </row>
    <row r="31" spans="1:17" ht="19.5" customHeight="1">
      <c r="A31" s="4754"/>
      <c r="B31" s="4755"/>
      <c r="C31" s="4755"/>
      <c r="D31" s="4755"/>
      <c r="E31" s="4756"/>
      <c r="F31" s="4764" t="s">
        <v>4</v>
      </c>
      <c r="G31" s="4765"/>
    </row>
    <row r="32" spans="1:17" ht="19.5" customHeight="1">
      <c r="A32" s="4757"/>
      <c r="B32" s="4758"/>
      <c r="C32" s="4758"/>
      <c r="D32" s="4758"/>
      <c r="E32" s="4759"/>
      <c r="F32" s="4745"/>
      <c r="G32" s="4786"/>
    </row>
    <row r="33" spans="1:12" ht="19.5" customHeight="1">
      <c r="A33" s="4778" t="s">
        <v>20</v>
      </c>
      <c r="B33" s="4779"/>
      <c r="C33" s="4779"/>
      <c r="D33" s="2115"/>
      <c r="E33" s="2123"/>
      <c r="F33" s="4787"/>
      <c r="G33" s="4786"/>
    </row>
    <row r="34" spans="1:12" ht="19.5" customHeight="1">
      <c r="A34" s="4766"/>
      <c r="B34" s="4767"/>
      <c r="C34" s="4767"/>
      <c r="D34" s="4767"/>
      <c r="E34" s="4768"/>
      <c r="F34" s="4787"/>
      <c r="G34" s="4786"/>
    </row>
    <row r="35" spans="1:12" ht="19.5" customHeight="1">
      <c r="A35" s="4769"/>
      <c r="B35" s="4770"/>
      <c r="C35" s="4770"/>
      <c r="D35" s="4770"/>
      <c r="E35" s="4771"/>
      <c r="F35" s="4787"/>
      <c r="G35" s="4786"/>
    </row>
    <row r="36" spans="1:12" ht="19.5" customHeight="1">
      <c r="A36" s="4772"/>
      <c r="B36" s="4773"/>
      <c r="C36" s="4773"/>
      <c r="D36" s="4773"/>
      <c r="E36" s="4774"/>
      <c r="F36" s="2117"/>
      <c r="G36" s="2118"/>
    </row>
    <row r="37" spans="1:12" ht="16.5" customHeight="1">
      <c r="A37" s="2110" t="s">
        <v>21</v>
      </c>
      <c r="B37" s="2110"/>
      <c r="C37" s="2110"/>
      <c r="D37" s="2110"/>
      <c r="E37" s="2110"/>
      <c r="F37" s="2110"/>
      <c r="G37" s="2110"/>
    </row>
    <row r="38" spans="1:12" ht="16.5" customHeight="1">
      <c r="A38" s="2110"/>
      <c r="B38" s="2110"/>
      <c r="C38" s="2110"/>
      <c r="D38" s="2110"/>
      <c r="E38" s="2110"/>
      <c r="F38" s="2110"/>
      <c r="G38" s="2110"/>
    </row>
    <row r="39" spans="1:12" ht="27" customHeight="1">
      <c r="A39" s="2110"/>
      <c r="B39" s="2110"/>
      <c r="C39" s="2110"/>
      <c r="D39" s="2110"/>
      <c r="E39" s="2110"/>
      <c r="F39" s="2110"/>
      <c r="G39" s="2110"/>
    </row>
    <row r="40" spans="1:12">
      <c r="A40" s="2005" t="s">
        <v>791</v>
      </c>
      <c r="B40" s="2110"/>
      <c r="C40" s="2110"/>
      <c r="D40" s="2110"/>
      <c r="E40" s="2110"/>
      <c r="F40" s="2110"/>
      <c r="G40" s="2005" t="s">
        <v>791</v>
      </c>
    </row>
    <row r="41" spans="1:12">
      <c r="A41" s="2110" t="s">
        <v>286</v>
      </c>
      <c r="B41" s="2110"/>
      <c r="C41" s="2110"/>
      <c r="D41" s="2110"/>
      <c r="E41" s="2110"/>
      <c r="F41" s="2110"/>
      <c r="G41" s="2110"/>
    </row>
    <row r="42" spans="1:12" ht="17.25">
      <c r="A42" s="2110"/>
      <c r="B42" s="2110"/>
      <c r="C42" s="2111" t="s">
        <v>735</v>
      </c>
      <c r="D42" s="2110"/>
      <c r="E42" s="2110"/>
      <c r="F42" s="2110"/>
      <c r="G42" s="2110"/>
    </row>
    <row r="43" spans="1:12">
      <c r="A43" s="2110"/>
      <c r="B43" s="2110"/>
      <c r="C43" s="2110" t="s">
        <v>500</v>
      </c>
      <c r="D43" s="2110"/>
      <c r="E43" s="2110"/>
      <c r="F43" s="2110"/>
      <c r="G43" s="2110"/>
    </row>
    <row r="44" spans="1:12">
      <c r="A44" s="2110"/>
      <c r="B44" s="2110"/>
      <c r="C44" s="2110" t="s">
        <v>501</v>
      </c>
      <c r="D44" s="2110"/>
      <c r="E44" s="2110"/>
      <c r="F44" s="2110"/>
      <c r="G44" s="2110"/>
    </row>
    <row r="45" spans="1:12" ht="36" customHeight="1">
      <c r="A45" s="2112" t="s">
        <v>91</v>
      </c>
      <c r="B45" s="4723"/>
      <c r="C45" s="4724"/>
      <c r="D45" s="2113" t="s">
        <v>310</v>
      </c>
      <c r="E45" s="4725"/>
      <c r="F45" s="4726"/>
      <c r="G45" s="4727"/>
    </row>
    <row r="46" spans="1:12" ht="20.100000000000001" customHeight="1">
      <c r="A46" s="4778" t="s">
        <v>40</v>
      </c>
      <c r="B46" s="4790"/>
      <c r="C46" s="4791"/>
      <c r="D46" s="4792"/>
      <c r="E46" s="4793"/>
      <c r="F46" s="2114" t="s">
        <v>90</v>
      </c>
      <c r="G46" s="2112" t="s">
        <v>39</v>
      </c>
    </row>
    <row r="47" spans="1:12" ht="20.100000000000001" customHeight="1">
      <c r="A47" s="4745"/>
      <c r="B47" s="4746"/>
      <c r="C47" s="4746"/>
      <c r="D47" s="4746"/>
      <c r="E47" s="4747"/>
      <c r="F47" s="4762"/>
      <c r="G47" s="4762"/>
      <c r="L47" s="483"/>
    </row>
    <row r="48" spans="1:12" ht="27" customHeight="1">
      <c r="A48" s="4745"/>
      <c r="B48" s="4746"/>
      <c r="C48" s="4746"/>
      <c r="D48" s="4746"/>
      <c r="E48" s="4747"/>
      <c r="F48" s="4763"/>
      <c r="G48" s="4763"/>
      <c r="L48" s="483"/>
    </row>
    <row r="49" spans="1:12" ht="14.25" customHeight="1">
      <c r="A49" s="4794"/>
      <c r="B49" s="4795"/>
      <c r="C49" s="4795"/>
      <c r="D49" s="4795"/>
      <c r="E49" s="4796"/>
      <c r="F49" s="2115"/>
      <c r="G49" s="2115"/>
    </row>
    <row r="50" spans="1:12" ht="16.5" customHeight="1">
      <c r="A50" s="4782" t="s">
        <v>41</v>
      </c>
      <c r="B50" s="4783"/>
      <c r="C50" s="4751"/>
      <c r="D50" s="4752"/>
      <c r="E50" s="4752"/>
      <c r="F50" s="4752"/>
      <c r="G50" s="4753"/>
    </row>
    <row r="51" spans="1:12" ht="20.100000000000001" customHeight="1">
      <c r="A51" s="4745"/>
      <c r="B51" s="4746"/>
      <c r="C51" s="4746"/>
      <c r="D51" s="4746"/>
      <c r="E51" s="4746"/>
      <c r="F51" s="4746"/>
      <c r="G51" s="4747"/>
    </row>
    <row r="52" spans="1:12" ht="20.100000000000001" customHeight="1">
      <c r="A52" s="4745"/>
      <c r="B52" s="4746"/>
      <c r="C52" s="4746"/>
      <c r="D52" s="4746"/>
      <c r="E52" s="4746"/>
      <c r="F52" s="4746"/>
      <c r="G52" s="4747"/>
    </row>
    <row r="53" spans="1:12" ht="24.75" customHeight="1">
      <c r="A53" s="4745"/>
      <c r="B53" s="4746"/>
      <c r="C53" s="4746"/>
      <c r="D53" s="4746"/>
      <c r="E53" s="4746"/>
      <c r="F53" s="4746"/>
      <c r="G53" s="4747"/>
    </row>
    <row r="54" spans="1:12" ht="59.25" customHeight="1">
      <c r="A54" s="4745"/>
      <c r="B54" s="4746"/>
      <c r="C54" s="4746"/>
      <c r="D54" s="4746"/>
      <c r="E54" s="4746"/>
      <c r="F54" s="4746"/>
      <c r="G54" s="4747"/>
      <c r="L54" s="484"/>
    </row>
    <row r="55" spans="1:12" ht="37.5" customHeight="1">
      <c r="A55" s="4745"/>
      <c r="B55" s="4746"/>
      <c r="C55" s="4746"/>
      <c r="D55" s="4746"/>
      <c r="E55" s="4746"/>
      <c r="F55" s="4746"/>
      <c r="G55" s="4747"/>
      <c r="L55" s="484"/>
    </row>
    <row r="56" spans="1:12" ht="21" customHeight="1">
      <c r="A56" s="2116"/>
      <c r="B56" s="2117"/>
      <c r="C56" s="2117"/>
      <c r="D56" s="2117"/>
      <c r="E56" s="2117"/>
      <c r="F56" s="2117"/>
      <c r="G56" s="2118"/>
      <c r="L56" s="484"/>
    </row>
    <row r="57" spans="1:12" ht="31.5" customHeight="1">
      <c r="A57" s="4748" t="s">
        <v>294</v>
      </c>
      <c r="B57" s="4749"/>
      <c r="C57" s="4750"/>
      <c r="D57" s="2115"/>
      <c r="E57" s="2119"/>
      <c r="F57" s="2121" t="s">
        <v>736</v>
      </c>
      <c r="G57" s="2112" t="s">
        <v>39</v>
      </c>
      <c r="L57" s="485"/>
    </row>
    <row r="58" spans="1:12" ht="27" customHeight="1">
      <c r="A58" s="4751"/>
      <c r="B58" s="4752"/>
      <c r="C58" s="4752"/>
      <c r="D58" s="4752"/>
      <c r="E58" s="4753"/>
      <c r="F58" s="4760"/>
      <c r="G58" s="4762"/>
    </row>
    <row r="59" spans="1:12" ht="28.5" customHeight="1">
      <c r="A59" s="4754"/>
      <c r="B59" s="4755"/>
      <c r="C59" s="4755"/>
      <c r="D59" s="4755"/>
      <c r="E59" s="4756"/>
      <c r="F59" s="4761"/>
      <c r="G59" s="4763"/>
    </row>
    <row r="60" spans="1:12" ht="15.75" customHeight="1">
      <c r="A60" s="4754"/>
      <c r="B60" s="4755"/>
      <c r="C60" s="4755"/>
      <c r="D60" s="4755"/>
      <c r="E60" s="4756"/>
      <c r="F60" s="2115"/>
      <c r="G60" s="2115"/>
    </row>
    <row r="61" spans="1:12" ht="21.75" customHeight="1">
      <c r="A61" s="4754"/>
      <c r="B61" s="4755"/>
      <c r="C61" s="4755"/>
      <c r="D61" s="4755"/>
      <c r="E61" s="4756"/>
      <c r="F61" s="4784" t="s">
        <v>4</v>
      </c>
      <c r="G61" s="4785"/>
      <c r="L61" s="446"/>
    </row>
    <row r="62" spans="1:12" ht="28.5" customHeight="1">
      <c r="A62" s="4754"/>
      <c r="B62" s="4755"/>
      <c r="C62" s="4755"/>
      <c r="D62" s="4755"/>
      <c r="E62" s="4756"/>
      <c r="F62" s="4754"/>
      <c r="G62" s="4756"/>
      <c r="L62" s="446"/>
    </row>
    <row r="63" spans="1:12" ht="23.25" customHeight="1">
      <c r="A63" s="4754"/>
      <c r="B63" s="4755"/>
      <c r="C63" s="4755"/>
      <c r="D63" s="4755"/>
      <c r="E63" s="4756"/>
      <c r="F63" s="4754"/>
      <c r="G63" s="4756"/>
      <c r="L63" s="446"/>
    </row>
    <row r="64" spans="1:12" ht="20.100000000000001" customHeight="1">
      <c r="A64" s="4754"/>
      <c r="B64" s="4755"/>
      <c r="C64" s="4755"/>
      <c r="D64" s="4755"/>
      <c r="E64" s="4756"/>
      <c r="F64" s="4754"/>
      <c r="G64" s="4756"/>
      <c r="L64" s="446"/>
    </row>
    <row r="65" spans="1:12" ht="20.100000000000001" customHeight="1">
      <c r="A65" s="4757"/>
      <c r="B65" s="4758"/>
      <c r="C65" s="4758"/>
      <c r="D65" s="4758"/>
      <c r="E65" s="4759"/>
      <c r="F65" s="2117"/>
      <c r="G65" s="2118"/>
      <c r="L65" s="446"/>
    </row>
    <row r="66" spans="1:12" ht="19.5" customHeight="1">
      <c r="A66" s="4775" t="s">
        <v>295</v>
      </c>
      <c r="B66" s="4776"/>
      <c r="C66" s="4777"/>
      <c r="D66" s="2115"/>
      <c r="E66" s="2119"/>
      <c r="F66" s="2121" t="s">
        <v>736</v>
      </c>
      <c r="G66" s="2122" t="s">
        <v>311</v>
      </c>
    </row>
    <row r="67" spans="1:12" ht="19.5" customHeight="1">
      <c r="A67" s="4751"/>
      <c r="B67" s="4752"/>
      <c r="C67" s="4752"/>
      <c r="D67" s="4752"/>
      <c r="E67" s="4753"/>
      <c r="F67" s="4780"/>
      <c r="G67" s="4780"/>
    </row>
    <row r="68" spans="1:12" ht="19.5" customHeight="1">
      <c r="A68" s="4754"/>
      <c r="B68" s="4755"/>
      <c r="C68" s="4755"/>
      <c r="D68" s="4755"/>
      <c r="E68" s="4756"/>
      <c r="F68" s="4781"/>
      <c r="G68" s="4781"/>
    </row>
    <row r="69" spans="1:12" ht="17.25" customHeight="1">
      <c r="A69" s="4754"/>
      <c r="B69" s="4755"/>
      <c r="C69" s="4755"/>
      <c r="D69" s="4755"/>
      <c r="E69" s="4756"/>
      <c r="F69" s="2115"/>
      <c r="G69" s="2115"/>
    </row>
    <row r="70" spans="1:12" ht="19.5" customHeight="1">
      <c r="A70" s="4754"/>
      <c r="B70" s="4755"/>
      <c r="C70" s="4755"/>
      <c r="D70" s="4755"/>
      <c r="E70" s="4756"/>
      <c r="F70" s="4784" t="s">
        <v>4</v>
      </c>
      <c r="G70" s="4785"/>
    </row>
    <row r="71" spans="1:12" ht="19.5" customHeight="1">
      <c r="A71" s="4757"/>
      <c r="B71" s="4758"/>
      <c r="C71" s="4758"/>
      <c r="D71" s="4758"/>
      <c r="E71" s="4759"/>
      <c r="F71" s="4745"/>
      <c r="G71" s="4786"/>
    </row>
    <row r="72" spans="1:12" ht="19.5" customHeight="1">
      <c r="A72" s="4788" t="s">
        <v>20</v>
      </c>
      <c r="B72" s="4789"/>
      <c r="C72" s="4789"/>
      <c r="D72" s="2115"/>
      <c r="E72" s="2123"/>
      <c r="F72" s="4787"/>
      <c r="G72" s="4786"/>
    </row>
    <row r="73" spans="1:12" ht="19.5" customHeight="1">
      <c r="A73" s="4766"/>
      <c r="B73" s="4767"/>
      <c r="C73" s="4767"/>
      <c r="D73" s="4767"/>
      <c r="E73" s="4768"/>
      <c r="F73" s="4787"/>
      <c r="G73" s="4786"/>
    </row>
    <row r="74" spans="1:12" ht="19.5" customHeight="1">
      <c r="A74" s="4769"/>
      <c r="B74" s="4770"/>
      <c r="C74" s="4770"/>
      <c r="D74" s="4770"/>
      <c r="E74" s="4771"/>
      <c r="F74" s="4787"/>
      <c r="G74" s="4786"/>
    </row>
    <row r="75" spans="1:12" ht="19.5" customHeight="1">
      <c r="A75" s="4772"/>
      <c r="B75" s="4773"/>
      <c r="C75" s="4773"/>
      <c r="D75" s="4773"/>
      <c r="E75" s="4774"/>
      <c r="F75" s="2117"/>
      <c r="G75" s="2118"/>
    </row>
    <row r="76" spans="1:12" ht="16.5" customHeight="1">
      <c r="A76" s="2110" t="s">
        <v>21</v>
      </c>
      <c r="B76" s="2110"/>
      <c r="C76" s="2110"/>
      <c r="D76" s="2110"/>
      <c r="E76" s="2110"/>
      <c r="F76" s="2110"/>
      <c r="G76" s="2110"/>
    </row>
  </sheetData>
  <mergeCells count="52">
    <mergeCell ref="G28:G29"/>
    <mergeCell ref="F31:G31"/>
    <mergeCell ref="F32:G35"/>
    <mergeCell ref="A28:E32"/>
    <mergeCell ref="I4:Q9"/>
    <mergeCell ref="A8:E10"/>
    <mergeCell ref="F8:F9"/>
    <mergeCell ref="G8:G9"/>
    <mergeCell ref="A11:B11"/>
    <mergeCell ref="C11:G11"/>
    <mergeCell ref="B6:C6"/>
    <mergeCell ref="E6:G6"/>
    <mergeCell ref="A7:B7"/>
    <mergeCell ref="C7:E7"/>
    <mergeCell ref="A46:B46"/>
    <mergeCell ref="C46:E46"/>
    <mergeCell ref="A47:E49"/>
    <mergeCell ref="F47:F48"/>
    <mergeCell ref="G47:G48"/>
    <mergeCell ref="F70:G70"/>
    <mergeCell ref="F71:G74"/>
    <mergeCell ref="A73:E75"/>
    <mergeCell ref="A66:C66"/>
    <mergeCell ref="A67:E71"/>
    <mergeCell ref="A72:C72"/>
    <mergeCell ref="F67:F68"/>
    <mergeCell ref="G67:G68"/>
    <mergeCell ref="A50:B50"/>
    <mergeCell ref="C50:G50"/>
    <mergeCell ref="A51:G55"/>
    <mergeCell ref="A57:C57"/>
    <mergeCell ref="A58:E65"/>
    <mergeCell ref="F58:F59"/>
    <mergeCell ref="G58:G59"/>
    <mergeCell ref="F61:G61"/>
    <mergeCell ref="F62:G64"/>
    <mergeCell ref="B45:C45"/>
    <mergeCell ref="E45:G45"/>
    <mergeCell ref="I16:Q24"/>
    <mergeCell ref="I26:Q29"/>
    <mergeCell ref="I12:Q14"/>
    <mergeCell ref="A12:G16"/>
    <mergeCell ref="A18:C18"/>
    <mergeCell ref="A19:E26"/>
    <mergeCell ref="F19:F20"/>
    <mergeCell ref="G19:G20"/>
    <mergeCell ref="F22:G22"/>
    <mergeCell ref="F23:G25"/>
    <mergeCell ref="A34:E36"/>
    <mergeCell ref="A27:C27"/>
    <mergeCell ref="A33:C33"/>
    <mergeCell ref="F28:F29"/>
  </mergeCells>
  <phoneticPr fontId="15"/>
  <hyperlinks>
    <hyperlink ref="G1" location="トップ!A1" display="トップへ" xr:uid="{00000000-0004-0000-1100-000000000000}"/>
    <hyperlink ref="A40" location="トップ!A1" display="トップへ" xr:uid="{00000000-0004-0000-1100-000001000000}"/>
    <hyperlink ref="G40" location="トップ!A1" display="トップへ" xr:uid="{00000000-0004-0000-1100-000002000000}"/>
    <hyperlink ref="A1" location="トップ!A1" display="トップへ" xr:uid="{C54C290C-EBA0-45F9-9F80-3B5EEA2082EE}"/>
  </hyperlinks>
  <pageMargins left="0.78740157480314965" right="0.78740157480314965" top="0.78740157480314965" bottom="0.59055118110236227" header="0.51181102362204722" footer="0.51181102362204722"/>
  <pageSetup paperSize="9"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M61"/>
  <sheetViews>
    <sheetView tabSelected="1" zoomScale="92" zoomScaleNormal="90" workbookViewId="0"/>
  </sheetViews>
  <sheetFormatPr defaultRowHeight="13.5"/>
  <cols>
    <col min="1" max="20" width="2.625" customWidth="1"/>
    <col min="21" max="21" width="3.25" customWidth="1"/>
    <col min="22" max="30" width="2.625" customWidth="1"/>
    <col min="31" max="31" width="3" customWidth="1"/>
    <col min="32" max="39" width="2.625" customWidth="1"/>
    <col min="40" max="40" width="3.25" customWidth="1"/>
    <col min="41" max="55" width="2.625" customWidth="1"/>
    <col min="56" max="56" width="2.625" style="186" customWidth="1"/>
    <col min="57" max="65" width="9" style="186"/>
  </cols>
  <sheetData>
    <row r="1" spans="1:56" ht="19.5" thickBot="1">
      <c r="A1" s="186"/>
      <c r="B1" s="3174" t="s">
        <v>1840</v>
      </c>
      <c r="C1" s="3174"/>
      <c r="D1" s="3174"/>
      <c r="E1" s="3174"/>
      <c r="F1" s="3174"/>
      <c r="G1" s="3174"/>
      <c r="H1" s="3174"/>
      <c r="I1" s="3174"/>
      <c r="J1" s="3174"/>
      <c r="K1" s="3174"/>
      <c r="L1" s="3174"/>
      <c r="M1" s="3174"/>
      <c r="N1" s="3174"/>
      <c r="O1" s="3174"/>
      <c r="P1" s="186"/>
      <c r="Q1" s="3170" t="s">
        <v>785</v>
      </c>
      <c r="R1" s="3171"/>
      <c r="S1" s="3171"/>
      <c r="T1" s="3171"/>
      <c r="U1" s="3171"/>
      <c r="V1" s="3171"/>
      <c r="W1" s="3171"/>
      <c r="X1" s="3171"/>
      <c r="Y1" s="3171"/>
      <c r="Z1" s="3171"/>
      <c r="AA1" s="3171"/>
      <c r="AB1" s="3171"/>
      <c r="AC1" s="3171"/>
      <c r="AD1" s="3171"/>
      <c r="AE1" s="3171"/>
      <c r="AF1" s="3171"/>
      <c r="AG1" s="3171"/>
      <c r="AH1" s="3171"/>
      <c r="AI1" s="3171"/>
      <c r="AJ1" s="3171"/>
      <c r="AK1" s="3172"/>
      <c r="AL1" s="186"/>
      <c r="AM1" s="186"/>
      <c r="AN1" s="186"/>
      <c r="AO1" s="186"/>
      <c r="AP1" s="186"/>
      <c r="AQ1" s="186"/>
      <c r="AR1" s="186"/>
      <c r="AS1" s="186"/>
      <c r="AT1" s="186"/>
      <c r="AU1" s="186"/>
      <c r="AV1" s="186"/>
      <c r="AW1" s="186"/>
      <c r="AX1" s="186"/>
      <c r="AY1" s="186"/>
      <c r="AZ1" s="186"/>
      <c r="BA1" s="186"/>
      <c r="BB1" s="186"/>
      <c r="BC1" s="186"/>
    </row>
    <row r="2" spans="1:56" ht="14.25" thickBot="1">
      <c r="A2" s="3162" t="s">
        <v>3167</v>
      </c>
      <c r="B2" s="3163"/>
      <c r="C2" s="3163"/>
      <c r="D2" s="3163"/>
      <c r="E2" s="3163"/>
      <c r="F2" s="3163"/>
      <c r="G2" s="3163"/>
      <c r="H2" s="3163"/>
      <c r="I2" s="3163"/>
      <c r="J2" s="3163"/>
      <c r="K2" s="3163"/>
      <c r="L2" s="3164"/>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564"/>
      <c r="AQ2" s="564"/>
      <c r="AR2" s="564"/>
      <c r="AS2" s="3169" t="s">
        <v>370</v>
      </c>
      <c r="AT2" s="3169"/>
      <c r="AU2" s="3169"/>
      <c r="AV2" s="3168">
        <v>46042</v>
      </c>
      <c r="AW2" s="3168"/>
      <c r="AX2" s="3168"/>
      <c r="AY2" s="3168"/>
      <c r="AZ2" s="3168"/>
      <c r="BA2" s="3168"/>
      <c r="BB2" s="186"/>
      <c r="BC2" s="186"/>
    </row>
    <row r="3" spans="1:56" ht="14.25" thickBot="1">
      <c r="A3" s="3192" t="s">
        <v>1266</v>
      </c>
      <c r="B3" s="3193"/>
      <c r="C3" s="3193"/>
      <c r="D3" s="3193"/>
      <c r="E3" s="3193"/>
      <c r="F3" s="3193"/>
      <c r="G3" s="3193"/>
      <c r="H3" s="3193"/>
      <c r="I3" s="3193"/>
      <c r="J3" s="3193"/>
      <c r="K3" s="3193"/>
      <c r="L3" s="3194"/>
      <c r="M3" s="186"/>
      <c r="N3" s="3175">
        <v>2025</v>
      </c>
      <c r="O3" s="3175"/>
      <c r="P3" s="186" t="s">
        <v>76</v>
      </c>
      <c r="Q3" s="186"/>
      <c r="R3" s="186" t="s">
        <v>3177</v>
      </c>
      <c r="S3" s="3180" t="s">
        <v>3178</v>
      </c>
      <c r="T3" s="3181"/>
      <c r="U3" s="3179">
        <f>+N3</f>
        <v>2025</v>
      </c>
      <c r="V3" s="3179"/>
      <c r="W3" s="186" t="s">
        <v>505</v>
      </c>
      <c r="X3" s="522">
        <v>4</v>
      </c>
      <c r="Y3" s="186" t="s">
        <v>792</v>
      </c>
      <c r="Z3" s="522">
        <v>1</v>
      </c>
      <c r="AA3" s="186" t="s">
        <v>793</v>
      </c>
      <c r="AB3" s="186" t="s">
        <v>474</v>
      </c>
      <c r="AC3" s="3179">
        <f>+U3+1</f>
        <v>2026</v>
      </c>
      <c r="AD3" s="3179"/>
      <c r="AE3" s="186" t="s">
        <v>505</v>
      </c>
      <c r="AF3" s="522">
        <v>3</v>
      </c>
      <c r="AG3" s="186" t="s">
        <v>792</v>
      </c>
      <c r="AH3" s="522">
        <v>31</v>
      </c>
      <c r="AI3" s="186" t="s">
        <v>793</v>
      </c>
      <c r="AJ3" s="186"/>
      <c r="AK3" s="186"/>
      <c r="AL3" s="186"/>
      <c r="AM3" s="186"/>
      <c r="AN3" s="186"/>
      <c r="AO3" s="186"/>
      <c r="AP3" s="186"/>
      <c r="AQ3" s="186"/>
      <c r="AR3" s="186"/>
      <c r="AS3" s="3125"/>
      <c r="AT3" s="3125"/>
      <c r="AU3" s="3125"/>
      <c r="AV3" s="3182"/>
      <c r="AW3" s="3182"/>
      <c r="AX3" s="3182"/>
      <c r="AY3" s="3181"/>
      <c r="AZ3" s="3181"/>
      <c r="BA3" s="3181"/>
      <c r="BB3" s="3181"/>
      <c r="BC3" s="3181"/>
      <c r="BD3" s="3181"/>
    </row>
    <row r="4" spans="1:56" ht="14.25" thickBot="1">
      <c r="A4" s="186"/>
      <c r="B4" s="186"/>
      <c r="C4" s="186"/>
      <c r="D4" s="186"/>
      <c r="E4" s="186"/>
      <c r="F4" s="186"/>
      <c r="G4" s="186"/>
      <c r="H4" s="186"/>
      <c r="I4" s="564"/>
      <c r="J4" s="564"/>
      <c r="K4" s="564"/>
      <c r="L4" s="565"/>
      <c r="M4" s="565"/>
      <c r="N4" s="565"/>
      <c r="O4" s="565"/>
      <c r="P4" s="565"/>
      <c r="Q4" s="565"/>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row>
    <row r="5" spans="1:56" ht="18" thickBot="1">
      <c r="A5" s="3189" t="s">
        <v>784</v>
      </c>
      <c r="B5" s="3190"/>
      <c r="C5" s="3190"/>
      <c r="D5" s="3190"/>
      <c r="E5" s="3190"/>
      <c r="F5" s="3190"/>
      <c r="G5" s="3190"/>
      <c r="H5" s="3190"/>
      <c r="I5" s="3190"/>
      <c r="J5" s="3190"/>
      <c r="K5" s="3190"/>
      <c r="L5" s="3190"/>
      <c r="M5" s="3190"/>
      <c r="N5" s="3190"/>
      <c r="O5" s="3190"/>
      <c r="P5" s="3190"/>
      <c r="Q5" s="3191"/>
      <c r="R5" s="186"/>
      <c r="S5" s="186"/>
      <c r="T5" s="3186" t="s">
        <v>786</v>
      </c>
      <c r="U5" s="3187"/>
      <c r="V5" s="3187"/>
      <c r="W5" s="3187"/>
      <c r="X5" s="3187"/>
      <c r="Y5" s="3187"/>
      <c r="Z5" s="3187"/>
      <c r="AA5" s="3187"/>
      <c r="AB5" s="3187"/>
      <c r="AC5" s="3187"/>
      <c r="AD5" s="3187"/>
      <c r="AE5" s="3187"/>
      <c r="AF5" s="3187"/>
      <c r="AG5" s="3187"/>
      <c r="AH5" s="3187"/>
      <c r="AI5" s="3187"/>
      <c r="AJ5" s="3188"/>
      <c r="AK5" s="186"/>
      <c r="AL5" s="186"/>
      <c r="AM5" s="3183" t="s">
        <v>787</v>
      </c>
      <c r="AN5" s="3184"/>
      <c r="AO5" s="3184"/>
      <c r="AP5" s="3184"/>
      <c r="AQ5" s="3184"/>
      <c r="AR5" s="3184"/>
      <c r="AS5" s="3184"/>
      <c r="AT5" s="3184"/>
      <c r="AU5" s="3184"/>
      <c r="AV5" s="3184"/>
      <c r="AW5" s="3184"/>
      <c r="AX5" s="3184"/>
      <c r="AY5" s="3184"/>
      <c r="AZ5" s="3184"/>
      <c r="BA5" s="3184"/>
      <c r="BB5" s="3185"/>
      <c r="BC5" s="186"/>
    </row>
    <row r="6" spans="1:56" ht="17.25">
      <c r="A6" s="544" t="s">
        <v>808</v>
      </c>
      <c r="B6" s="514"/>
      <c r="C6" s="514"/>
      <c r="D6" s="514"/>
      <c r="E6" s="514"/>
      <c r="F6" s="514"/>
      <c r="G6" s="514"/>
      <c r="H6" s="514"/>
      <c r="I6" s="514"/>
      <c r="J6" s="514"/>
      <c r="K6" s="514"/>
      <c r="L6" s="514"/>
      <c r="M6" s="514"/>
      <c r="N6" s="514"/>
      <c r="O6" s="514"/>
      <c r="P6" s="514"/>
      <c r="Q6" s="515"/>
      <c r="R6" s="186"/>
      <c r="S6" s="186"/>
      <c r="T6" s="539" t="s">
        <v>795</v>
      </c>
      <c r="U6" s="1186"/>
      <c r="V6" s="1186"/>
      <c r="W6" s="1186"/>
      <c r="X6" s="1186"/>
      <c r="Y6" s="1186"/>
      <c r="Z6" s="3196" t="s">
        <v>1229</v>
      </c>
      <c r="AA6" s="3196"/>
      <c r="AB6" s="3196"/>
      <c r="AC6" s="3196"/>
      <c r="AD6" s="3196"/>
      <c r="AE6" s="1186"/>
      <c r="AF6" s="1186"/>
      <c r="AG6" s="1186"/>
      <c r="AH6" s="1186"/>
      <c r="AI6" s="1186"/>
      <c r="AJ6" s="1187"/>
      <c r="AK6" s="186"/>
      <c r="AL6" s="186"/>
      <c r="AM6" s="551" t="s">
        <v>880</v>
      </c>
      <c r="AN6" s="546"/>
      <c r="AO6" s="546"/>
      <c r="AP6" s="546"/>
      <c r="AQ6" s="546"/>
      <c r="AR6" s="546"/>
      <c r="AS6" s="546"/>
      <c r="AT6" s="546"/>
      <c r="AU6" s="546"/>
      <c r="AV6" s="546"/>
      <c r="AW6" s="546"/>
      <c r="AX6" s="546"/>
      <c r="AY6" s="546"/>
      <c r="AZ6" s="546"/>
      <c r="BA6" s="546"/>
      <c r="BB6" s="547"/>
      <c r="BC6" s="186"/>
    </row>
    <row r="7" spans="1:56">
      <c r="A7" s="544"/>
      <c r="B7" s="514">
        <v>4</v>
      </c>
      <c r="C7" s="3167" t="s">
        <v>1948</v>
      </c>
      <c r="D7" s="3167"/>
      <c r="E7" s="3167"/>
      <c r="F7" s="3167"/>
      <c r="G7" s="3167"/>
      <c r="H7" s="3167"/>
      <c r="I7" s="3167"/>
      <c r="J7" s="3167"/>
      <c r="K7" s="3167"/>
      <c r="L7" s="3167"/>
      <c r="M7" s="3167"/>
      <c r="N7" s="3167"/>
      <c r="O7" s="3167"/>
      <c r="P7" s="3167"/>
      <c r="Q7" s="515"/>
      <c r="R7" s="186"/>
      <c r="S7" s="186"/>
      <c r="T7" s="501"/>
      <c r="U7" s="502">
        <v>6</v>
      </c>
      <c r="V7" s="3177" t="s">
        <v>1489</v>
      </c>
      <c r="W7" s="3177"/>
      <c r="X7" s="3177"/>
      <c r="Y7" s="3177"/>
      <c r="Z7" s="3177"/>
      <c r="AA7" s="3177"/>
      <c r="AB7" s="3177"/>
      <c r="AC7" s="3177"/>
      <c r="AD7" s="3177"/>
      <c r="AE7" s="3177"/>
      <c r="AF7" s="3177"/>
      <c r="AG7" s="3177"/>
      <c r="AH7" s="3177"/>
      <c r="AI7" s="3177"/>
      <c r="AJ7" s="503"/>
      <c r="AK7" s="186"/>
      <c r="AL7" s="186"/>
      <c r="AM7" s="507"/>
      <c r="AN7" s="508">
        <v>6</v>
      </c>
      <c r="AO7" s="3195" t="s">
        <v>1427</v>
      </c>
      <c r="AP7" s="3195"/>
      <c r="AQ7" s="3195"/>
      <c r="AR7" s="3195"/>
      <c r="AS7" s="3195"/>
      <c r="AT7" s="3195"/>
      <c r="AU7" s="3195"/>
      <c r="AV7" s="3195"/>
      <c r="AW7" s="3195"/>
      <c r="AX7" s="3195"/>
      <c r="AY7" s="3195"/>
      <c r="AZ7" s="3195"/>
      <c r="BA7" s="3195"/>
      <c r="BB7" s="545"/>
      <c r="BC7" s="186"/>
    </row>
    <row r="8" spans="1:56">
      <c r="A8" s="544" t="s">
        <v>807</v>
      </c>
      <c r="B8" s="514"/>
      <c r="C8" s="514"/>
      <c r="D8" s="514"/>
      <c r="E8" s="514"/>
      <c r="F8" s="514"/>
      <c r="G8" s="514"/>
      <c r="H8" s="514"/>
      <c r="I8" s="514"/>
      <c r="J8" s="514"/>
      <c r="K8" s="514"/>
      <c r="L8" s="514"/>
      <c r="M8" s="514"/>
      <c r="N8" s="514"/>
      <c r="O8" s="514"/>
      <c r="P8" s="514"/>
      <c r="Q8" s="515"/>
      <c r="R8" s="186"/>
      <c r="S8" s="186"/>
      <c r="T8" s="539" t="s">
        <v>805</v>
      </c>
      <c r="U8" s="502"/>
      <c r="V8" s="538"/>
      <c r="W8" s="538"/>
      <c r="X8" s="538"/>
      <c r="Y8" s="538"/>
      <c r="Z8" s="538"/>
      <c r="AA8" s="538"/>
      <c r="AB8" s="538"/>
      <c r="AC8" s="538"/>
      <c r="AD8" s="538"/>
      <c r="AE8" s="538"/>
      <c r="AF8" s="538"/>
      <c r="AG8" s="538"/>
      <c r="AH8" s="538"/>
      <c r="AI8" s="538"/>
      <c r="AJ8" s="503"/>
      <c r="AK8" s="186"/>
      <c r="AL8" s="186"/>
      <c r="AM8" s="549" t="s">
        <v>812</v>
      </c>
      <c r="AN8" s="508"/>
      <c r="AO8" s="548"/>
      <c r="AP8" s="548"/>
      <c r="AQ8" s="548"/>
      <c r="AR8" s="548"/>
      <c r="AS8" s="548"/>
      <c r="AT8" s="548"/>
      <c r="AU8" s="548"/>
      <c r="AV8" s="548"/>
      <c r="AW8" s="548"/>
      <c r="AX8" s="548"/>
      <c r="AY8" s="548"/>
      <c r="AZ8" s="548"/>
      <c r="BA8" s="548"/>
      <c r="BB8" s="545"/>
      <c r="BC8" s="186"/>
    </row>
    <row r="9" spans="1:56">
      <c r="A9" s="544"/>
      <c r="B9" s="514">
        <v>2</v>
      </c>
      <c r="C9" s="3167" t="s">
        <v>1429</v>
      </c>
      <c r="D9" s="3167"/>
      <c r="E9" s="3167"/>
      <c r="F9" s="3167"/>
      <c r="G9" s="3167"/>
      <c r="H9" s="3167"/>
      <c r="I9" s="3167"/>
      <c r="J9" s="3167"/>
      <c r="K9" s="3167"/>
      <c r="L9" s="3167"/>
      <c r="M9" s="3167"/>
      <c r="N9" s="3167"/>
      <c r="O9" s="3167"/>
      <c r="P9" s="3167"/>
      <c r="Q9" s="515"/>
      <c r="R9" s="186"/>
      <c r="S9" s="186"/>
      <c r="T9" s="539"/>
      <c r="U9" s="502">
        <v>8</v>
      </c>
      <c r="V9" s="3173" t="s">
        <v>1488</v>
      </c>
      <c r="W9" s="3173"/>
      <c r="X9" s="3173"/>
      <c r="Y9" s="3173"/>
      <c r="Z9" s="3173"/>
      <c r="AA9" s="3173"/>
      <c r="AB9" s="3173"/>
      <c r="AC9" s="3173"/>
      <c r="AD9" s="3173"/>
      <c r="AE9" s="3173"/>
      <c r="AF9" s="3173"/>
      <c r="AG9" s="3173"/>
      <c r="AH9" s="3173"/>
      <c r="AI9" s="3173"/>
      <c r="AJ9" s="503"/>
      <c r="AK9" s="186"/>
      <c r="AL9" s="186"/>
      <c r="AM9" s="507"/>
      <c r="AN9" s="508">
        <v>13</v>
      </c>
      <c r="AO9" s="3176" t="s">
        <v>1954</v>
      </c>
      <c r="AP9" s="3176"/>
      <c r="AQ9" s="3176"/>
      <c r="AR9" s="3176"/>
      <c r="AS9" s="3176"/>
      <c r="AT9" s="3176"/>
      <c r="AU9" s="3176"/>
      <c r="AV9" s="3176"/>
      <c r="AW9" s="3176"/>
      <c r="AX9" s="3176"/>
      <c r="AY9" s="3176"/>
      <c r="AZ9" s="3176"/>
      <c r="BA9" s="3176"/>
      <c r="BB9" s="509"/>
      <c r="BC9" s="186"/>
    </row>
    <row r="10" spans="1:56">
      <c r="A10" s="513"/>
      <c r="B10" s="514">
        <v>3</v>
      </c>
      <c r="C10" s="3167" t="s">
        <v>1499</v>
      </c>
      <c r="D10" s="3167"/>
      <c r="E10" s="3167"/>
      <c r="F10" s="3167"/>
      <c r="G10" s="3167"/>
      <c r="H10" s="3167"/>
      <c r="I10" s="3167"/>
      <c r="J10" s="3167"/>
      <c r="K10" s="3167"/>
      <c r="L10" s="3167"/>
      <c r="M10" s="3167"/>
      <c r="N10" s="3167"/>
      <c r="O10" s="3167"/>
      <c r="P10" s="3167"/>
      <c r="Q10" s="515"/>
      <c r="R10" s="186"/>
      <c r="S10" s="186"/>
      <c r="T10" s="539"/>
      <c r="U10" s="502"/>
      <c r="V10" s="538"/>
      <c r="W10" s="542" t="s">
        <v>809</v>
      </c>
      <c r="X10" s="538"/>
      <c r="Y10" s="538"/>
      <c r="Z10" s="538"/>
      <c r="AA10" s="538"/>
      <c r="AB10" s="538"/>
      <c r="AC10" s="538"/>
      <c r="AD10" s="538"/>
      <c r="AE10" s="538"/>
      <c r="AF10" s="538"/>
      <c r="AG10" s="538"/>
      <c r="AH10" s="538"/>
      <c r="AI10" s="538"/>
      <c r="AJ10" s="503"/>
      <c r="AK10" s="186"/>
      <c r="AL10" s="186"/>
      <c r="AM10" s="507"/>
      <c r="AN10" s="508">
        <v>13</v>
      </c>
      <c r="AO10" s="3176" t="s">
        <v>1719</v>
      </c>
      <c r="AP10" s="3176"/>
      <c r="AQ10" s="3176"/>
      <c r="AR10" s="3176"/>
      <c r="AS10" s="3176"/>
      <c r="AT10" s="3176"/>
      <c r="AU10" s="3176"/>
      <c r="AV10" s="3176"/>
      <c r="AW10" s="3176"/>
      <c r="AX10" s="3176"/>
      <c r="AY10" s="3176"/>
      <c r="AZ10" s="3176"/>
      <c r="BA10" s="3176"/>
      <c r="BB10" s="509"/>
      <c r="BC10" s="186"/>
    </row>
    <row r="11" spans="1:56">
      <c r="A11" s="513"/>
      <c r="B11" s="514">
        <v>6</v>
      </c>
      <c r="C11" s="3167" t="s">
        <v>1425</v>
      </c>
      <c r="D11" s="3167"/>
      <c r="E11" s="3167"/>
      <c r="F11" s="3167"/>
      <c r="G11" s="3167"/>
      <c r="H11" s="3167"/>
      <c r="I11" s="3167"/>
      <c r="J11" s="3167"/>
      <c r="K11" s="3167"/>
      <c r="L11" s="3167"/>
      <c r="M11" s="3167"/>
      <c r="N11" s="3167"/>
      <c r="O11" s="3167"/>
      <c r="P11" s="3167"/>
      <c r="Q11" s="515"/>
      <c r="R11" s="186"/>
      <c r="S11" s="186"/>
      <c r="T11" s="539"/>
      <c r="U11" s="502"/>
      <c r="V11" s="538"/>
      <c r="W11" s="3207" t="s">
        <v>796</v>
      </c>
      <c r="X11" s="3207"/>
      <c r="Y11" s="3207"/>
      <c r="Z11" s="3207"/>
      <c r="AA11" s="3207"/>
      <c r="AB11" s="3207"/>
      <c r="AC11" s="3207"/>
      <c r="AD11" s="3178" t="s">
        <v>797</v>
      </c>
      <c r="AE11" s="3178"/>
      <c r="AF11" s="3178"/>
      <c r="AG11" s="3178"/>
      <c r="AH11" s="540"/>
      <c r="AI11" s="538"/>
      <c r="AJ11" s="503"/>
      <c r="AK11" s="186"/>
      <c r="AL11" s="186"/>
      <c r="AM11" s="507"/>
      <c r="AN11" s="508">
        <v>13</v>
      </c>
      <c r="AO11" s="3176" t="s">
        <v>599</v>
      </c>
      <c r="AP11" s="3176"/>
      <c r="AQ11" s="3176"/>
      <c r="AR11" s="3176"/>
      <c r="AS11" s="3176"/>
      <c r="AT11" s="3176"/>
      <c r="AU11" s="3176"/>
      <c r="AV11" s="3176"/>
      <c r="AW11" s="3176"/>
      <c r="AX11" s="3176"/>
      <c r="AY11" s="3176"/>
      <c r="AZ11" s="3176"/>
      <c r="BA11" s="3176"/>
      <c r="BB11" s="509"/>
      <c r="BC11" s="186"/>
    </row>
    <row r="12" spans="1:56">
      <c r="A12" s="544" t="s">
        <v>801</v>
      </c>
      <c r="B12" s="514"/>
      <c r="C12" s="514"/>
      <c r="D12" s="514"/>
      <c r="E12" s="514"/>
      <c r="F12" s="514"/>
      <c r="G12" s="514"/>
      <c r="H12" s="514"/>
      <c r="I12" s="514"/>
      <c r="J12" s="514"/>
      <c r="K12" s="514"/>
      <c r="L12" s="514"/>
      <c r="M12" s="514"/>
      <c r="N12" s="514"/>
      <c r="O12" s="514"/>
      <c r="P12" s="514"/>
      <c r="Q12" s="515"/>
      <c r="R12" s="186"/>
      <c r="S12" s="186"/>
      <c r="T12" s="539" t="s">
        <v>811</v>
      </c>
      <c r="U12" s="502"/>
      <c r="V12" s="538"/>
      <c r="W12" s="538"/>
      <c r="X12" s="538"/>
      <c r="Y12" s="538"/>
      <c r="Z12" s="538"/>
      <c r="AA12" s="538"/>
      <c r="AB12" s="538"/>
      <c r="AC12" s="538"/>
      <c r="AD12" s="538"/>
      <c r="AE12" s="538"/>
      <c r="AF12" s="538"/>
      <c r="AG12" s="538"/>
      <c r="AH12" s="538"/>
      <c r="AI12" s="538"/>
      <c r="AJ12" s="503"/>
      <c r="AK12" s="186"/>
      <c r="AL12" s="186"/>
      <c r="AM12" s="549" t="s">
        <v>802</v>
      </c>
      <c r="AN12" s="508"/>
      <c r="AO12" s="508"/>
      <c r="AP12" s="508"/>
      <c r="AQ12" s="508"/>
      <c r="AR12" s="508"/>
      <c r="AS12" s="508"/>
      <c r="AT12" s="508"/>
      <c r="AU12" s="508"/>
      <c r="AV12" s="508"/>
      <c r="AW12" s="508"/>
      <c r="AX12" s="508"/>
      <c r="AY12" s="508"/>
      <c r="AZ12" s="508"/>
      <c r="BA12" s="508"/>
      <c r="BB12" s="509"/>
      <c r="BC12" s="186"/>
    </row>
    <row r="13" spans="1:56">
      <c r="A13" s="544"/>
      <c r="B13" s="514">
        <v>4</v>
      </c>
      <c r="C13" s="3167" t="s">
        <v>1949</v>
      </c>
      <c r="D13" s="3167"/>
      <c r="E13" s="3167"/>
      <c r="F13" s="3167"/>
      <c r="G13" s="3167"/>
      <c r="H13" s="3167"/>
      <c r="I13" s="3167"/>
      <c r="J13" s="3167"/>
      <c r="K13" s="3167"/>
      <c r="L13" s="3167"/>
      <c r="M13" s="3167"/>
      <c r="N13" s="3167"/>
      <c r="O13" s="3167"/>
      <c r="P13" s="3167"/>
      <c r="Q13" s="515"/>
      <c r="R13" s="186"/>
      <c r="S13" s="186"/>
      <c r="T13" s="539"/>
      <c r="U13" s="502">
        <v>11</v>
      </c>
      <c r="V13" s="3173" t="s">
        <v>1487</v>
      </c>
      <c r="W13" s="3173"/>
      <c r="X13" s="3173"/>
      <c r="Y13" s="3173"/>
      <c r="Z13" s="3173"/>
      <c r="AA13" s="3173"/>
      <c r="AB13" s="3173"/>
      <c r="AC13" s="3173"/>
      <c r="AD13" s="3173"/>
      <c r="AE13" s="3173"/>
      <c r="AF13" s="3173"/>
      <c r="AG13" s="3173"/>
      <c r="AH13" s="3173"/>
      <c r="AI13" s="3173"/>
      <c r="AJ13" s="503"/>
      <c r="AK13" s="186"/>
      <c r="AL13" s="186"/>
      <c r="AM13" s="507"/>
      <c r="AN13" s="508">
        <v>13</v>
      </c>
      <c r="AO13" s="3176" t="s">
        <v>789</v>
      </c>
      <c r="AP13" s="3176"/>
      <c r="AQ13" s="3176"/>
      <c r="AR13" s="3176"/>
      <c r="AS13" s="3176"/>
      <c r="AT13" s="3176"/>
      <c r="AU13" s="3176"/>
      <c r="AV13" s="3176"/>
      <c r="AW13" s="3176"/>
      <c r="AX13" s="3176"/>
      <c r="AY13" s="3176"/>
      <c r="AZ13" s="3176"/>
      <c r="BA13" s="3176"/>
      <c r="BB13" s="509"/>
      <c r="BC13" s="186"/>
    </row>
    <row r="14" spans="1:56" ht="14.25" thickBot="1">
      <c r="A14" s="544" t="s">
        <v>806</v>
      </c>
      <c r="B14" s="514"/>
      <c r="C14" s="514"/>
      <c r="D14" s="514"/>
      <c r="E14" s="514"/>
      <c r="F14" s="514"/>
      <c r="G14" s="514"/>
      <c r="H14" s="514"/>
      <c r="I14" s="514"/>
      <c r="J14" s="514"/>
      <c r="K14" s="514"/>
      <c r="L14" s="514"/>
      <c r="M14" s="514"/>
      <c r="N14" s="514"/>
      <c r="O14" s="514"/>
      <c r="P14" s="514"/>
      <c r="Q14" s="515"/>
      <c r="R14" s="186"/>
      <c r="S14" s="186"/>
      <c r="T14" s="539"/>
      <c r="U14" s="502"/>
      <c r="V14" s="541"/>
      <c r="W14" s="3173" t="s">
        <v>484</v>
      </c>
      <c r="X14" s="3173"/>
      <c r="Y14" s="3173"/>
      <c r="Z14" s="3173"/>
      <c r="AA14" s="3173"/>
      <c r="AB14" s="3173"/>
      <c r="AC14" s="3196" t="s">
        <v>1479</v>
      </c>
      <c r="AD14" s="3196"/>
      <c r="AE14" s="3196"/>
      <c r="AF14" s="3196"/>
      <c r="AG14" s="3196"/>
      <c r="AH14" s="3196"/>
      <c r="AI14" s="3196"/>
      <c r="AJ14" s="503"/>
      <c r="AK14" s="186"/>
      <c r="AL14" s="186"/>
      <c r="AM14" s="510"/>
      <c r="AN14" s="511"/>
      <c r="AO14" s="552" t="s">
        <v>813</v>
      </c>
      <c r="AP14" s="511"/>
      <c r="AQ14" s="511"/>
      <c r="AR14" s="511"/>
      <c r="AS14" s="511"/>
      <c r="AT14" s="511"/>
      <c r="AU14" s="511"/>
      <c r="AV14" s="511"/>
      <c r="AW14" s="511"/>
      <c r="AX14" s="511"/>
      <c r="AY14" s="511"/>
      <c r="AZ14" s="511"/>
      <c r="BA14" s="511"/>
      <c r="BB14" s="512"/>
      <c r="BC14" s="186"/>
    </row>
    <row r="15" spans="1:56">
      <c r="A15" s="513"/>
      <c r="B15" s="514">
        <v>5</v>
      </c>
      <c r="C15" s="3167" t="s">
        <v>261</v>
      </c>
      <c r="D15" s="3167"/>
      <c r="E15" s="3167"/>
      <c r="F15" s="3167"/>
      <c r="G15" s="3167"/>
      <c r="H15" s="3167"/>
      <c r="I15" s="3167"/>
      <c r="J15" s="3167"/>
      <c r="K15" s="3167"/>
      <c r="L15" s="3167"/>
      <c r="M15" s="3167"/>
      <c r="N15" s="3167"/>
      <c r="O15" s="3167"/>
      <c r="P15" s="3167"/>
      <c r="Q15" s="515"/>
      <c r="R15" s="186"/>
      <c r="S15" s="186"/>
      <c r="T15" s="539" t="s">
        <v>810</v>
      </c>
      <c r="U15" s="502"/>
      <c r="V15" s="532"/>
      <c r="W15" s="532"/>
      <c r="X15" s="532"/>
      <c r="Y15" s="532"/>
      <c r="Z15" s="532"/>
      <c r="AA15" s="532"/>
      <c r="AB15" s="532"/>
      <c r="AC15" s="532"/>
      <c r="AD15" s="532"/>
      <c r="AE15" s="532"/>
      <c r="AF15" s="532"/>
      <c r="AG15" s="532"/>
      <c r="AH15" s="532"/>
      <c r="AI15" s="532"/>
      <c r="AJ15" s="503"/>
      <c r="AK15" s="186"/>
      <c r="AL15" s="186"/>
      <c r="AM15" s="186"/>
      <c r="AN15" s="186"/>
      <c r="AO15" s="186"/>
      <c r="AP15" s="186"/>
      <c r="AQ15" s="186"/>
      <c r="AR15" s="186"/>
      <c r="AS15" s="186"/>
      <c r="AT15" s="186"/>
      <c r="AU15" s="186"/>
      <c r="AV15" s="186"/>
      <c r="AW15" s="186"/>
      <c r="AX15" s="186"/>
      <c r="AY15" s="186"/>
      <c r="AZ15" s="186"/>
      <c r="BA15" s="186"/>
      <c r="BB15" s="186"/>
      <c r="BC15" s="186"/>
    </row>
    <row r="16" spans="1:56" ht="14.25" thickBot="1">
      <c r="A16" s="544" t="s">
        <v>798</v>
      </c>
      <c r="B16" s="514"/>
      <c r="C16" s="514"/>
      <c r="D16" s="514"/>
      <c r="E16" s="514"/>
      <c r="F16" s="514"/>
      <c r="G16" s="514"/>
      <c r="H16" s="514"/>
      <c r="I16" s="514"/>
      <c r="J16" s="514"/>
      <c r="K16" s="514"/>
      <c r="L16" s="514"/>
      <c r="M16" s="514"/>
      <c r="N16" s="514"/>
      <c r="O16" s="514"/>
      <c r="P16" s="514"/>
      <c r="Q16" s="515"/>
      <c r="R16" s="186"/>
      <c r="S16" s="186"/>
      <c r="T16" s="501"/>
      <c r="U16" s="502">
        <v>9</v>
      </c>
      <c r="V16" s="3173" t="s">
        <v>430</v>
      </c>
      <c r="W16" s="3173"/>
      <c r="X16" s="3173"/>
      <c r="Y16" s="3173"/>
      <c r="Z16" s="3173"/>
      <c r="AA16" s="3173"/>
      <c r="AB16" s="3173"/>
      <c r="AC16" s="3173"/>
      <c r="AD16" s="3173"/>
      <c r="AE16" s="3173"/>
      <c r="AF16" s="3173"/>
      <c r="AG16" s="3173"/>
      <c r="AH16" s="3173"/>
      <c r="AI16" s="3173"/>
      <c r="AJ16" s="503"/>
      <c r="AK16" s="186"/>
      <c r="AL16" s="186"/>
      <c r="AM16" s="186"/>
      <c r="AN16" s="186"/>
      <c r="AO16" s="186"/>
      <c r="AP16" s="186"/>
      <c r="AQ16" s="186"/>
      <c r="AR16" s="186"/>
      <c r="AS16" s="186"/>
      <c r="AT16" s="186"/>
      <c r="AU16" s="186"/>
      <c r="AV16" s="186"/>
      <c r="AW16" s="186"/>
      <c r="AX16" s="186"/>
      <c r="AY16" s="186"/>
      <c r="AZ16" s="186"/>
      <c r="BA16" s="186"/>
      <c r="BB16" s="186"/>
      <c r="BC16" s="186"/>
    </row>
    <row r="17" spans="1:65" ht="14.25" customHeight="1" thickBot="1">
      <c r="A17" s="513"/>
      <c r="B17" s="514">
        <v>1</v>
      </c>
      <c r="C17" s="3167" t="s">
        <v>800</v>
      </c>
      <c r="D17" s="3167"/>
      <c r="E17" s="3167"/>
      <c r="F17" s="3167"/>
      <c r="G17" s="3167"/>
      <c r="H17" s="3167"/>
      <c r="I17" s="3167"/>
      <c r="J17" s="3167"/>
      <c r="K17" s="3167"/>
      <c r="L17" s="3167"/>
      <c r="M17" s="3167"/>
      <c r="N17" s="3167"/>
      <c r="O17" s="3167"/>
      <c r="P17" s="3167"/>
      <c r="Q17" s="515"/>
      <c r="R17" s="186"/>
      <c r="S17" s="186"/>
      <c r="T17" s="543" t="s">
        <v>798</v>
      </c>
      <c r="U17" s="502"/>
      <c r="V17" s="541"/>
      <c r="W17" s="541"/>
      <c r="X17" s="541"/>
      <c r="Y17" s="541"/>
      <c r="Z17" s="541"/>
      <c r="AA17" s="541"/>
      <c r="AB17" s="541"/>
      <c r="AC17" s="541"/>
      <c r="AD17" s="541"/>
      <c r="AE17" s="541"/>
      <c r="AF17" s="541"/>
      <c r="AG17" s="541"/>
      <c r="AH17" s="541"/>
      <c r="AI17" s="541"/>
      <c r="AJ17" s="503"/>
      <c r="AK17" s="186"/>
      <c r="AL17" s="186"/>
      <c r="AM17" s="3208" t="s">
        <v>788</v>
      </c>
      <c r="AN17" s="3209"/>
      <c r="AO17" s="3209"/>
      <c r="AP17" s="3209"/>
      <c r="AQ17" s="3209"/>
      <c r="AR17" s="3209"/>
      <c r="AS17" s="3209"/>
      <c r="AT17" s="3209"/>
      <c r="AU17" s="3209"/>
      <c r="AV17" s="3209"/>
      <c r="AW17" s="3209"/>
      <c r="AX17" s="3209"/>
      <c r="AY17" s="3209"/>
      <c r="AZ17" s="3209"/>
      <c r="BA17" s="3210"/>
      <c r="BB17" s="186"/>
      <c r="BC17" s="186"/>
    </row>
    <row r="18" spans="1:65" ht="14.25" thickBot="1">
      <c r="A18" s="516"/>
      <c r="B18" s="517"/>
      <c r="C18" s="527"/>
      <c r="D18" s="517"/>
      <c r="E18" s="517"/>
      <c r="F18" s="517"/>
      <c r="G18" s="517"/>
      <c r="H18" s="517"/>
      <c r="I18" s="517"/>
      <c r="J18" s="517"/>
      <c r="K18" s="517"/>
      <c r="L18" s="517"/>
      <c r="M18" s="517"/>
      <c r="N18" s="517"/>
      <c r="O18" s="517"/>
      <c r="P18" s="517"/>
      <c r="Q18" s="518"/>
      <c r="R18" s="186"/>
      <c r="S18" s="186"/>
      <c r="T18" s="501"/>
      <c r="U18" s="502">
        <v>10</v>
      </c>
      <c r="V18" s="3173" t="s">
        <v>418</v>
      </c>
      <c r="W18" s="3173"/>
      <c r="X18" s="3173"/>
      <c r="Y18" s="3173"/>
      <c r="Z18" s="3173"/>
      <c r="AA18" s="3173"/>
      <c r="AB18" s="3173"/>
      <c r="AC18" s="3173"/>
      <c r="AD18" s="3173"/>
      <c r="AE18" s="3173"/>
      <c r="AF18" s="3173"/>
      <c r="AG18" s="3173"/>
      <c r="AH18" s="3173"/>
      <c r="AI18" s="3173"/>
      <c r="AJ18" s="503"/>
      <c r="AK18" s="186"/>
      <c r="AL18" s="186"/>
      <c r="AM18" s="550" t="s">
        <v>804</v>
      </c>
      <c r="AN18" s="519"/>
      <c r="AO18" s="519"/>
      <c r="AP18" s="519"/>
      <c r="AQ18" s="519"/>
      <c r="AR18" s="519"/>
      <c r="AS18" s="519"/>
      <c r="AT18" s="519"/>
      <c r="AU18" s="519"/>
      <c r="AV18" s="519"/>
      <c r="AW18" s="519"/>
      <c r="AX18" s="519"/>
      <c r="AY18" s="519"/>
      <c r="AZ18" s="519"/>
      <c r="BA18" s="520"/>
      <c r="BB18" s="186"/>
      <c r="BC18" s="186"/>
    </row>
    <row r="19" spans="1:65">
      <c r="A19" s="186"/>
      <c r="B19" s="186"/>
      <c r="C19" s="186"/>
      <c r="D19" s="186"/>
      <c r="E19" s="186"/>
      <c r="F19" s="186"/>
      <c r="G19" s="186"/>
      <c r="H19" s="186"/>
      <c r="I19" s="186"/>
      <c r="J19" s="186"/>
      <c r="K19" s="186"/>
      <c r="L19" s="186"/>
      <c r="M19" s="186"/>
      <c r="N19" s="186"/>
      <c r="O19" s="186"/>
      <c r="P19" s="186"/>
      <c r="Q19" s="186"/>
      <c r="R19" s="186"/>
      <c r="S19" s="186"/>
      <c r="T19" s="501"/>
      <c r="U19" s="502">
        <v>10</v>
      </c>
      <c r="V19" s="3173" t="s">
        <v>799</v>
      </c>
      <c r="W19" s="3173"/>
      <c r="X19" s="3173"/>
      <c r="Y19" s="3173"/>
      <c r="Z19" s="3173"/>
      <c r="AA19" s="3173"/>
      <c r="AB19" s="3173"/>
      <c r="AC19" s="3173"/>
      <c r="AD19" s="3173"/>
      <c r="AE19" s="3173"/>
      <c r="AF19" s="3173"/>
      <c r="AG19" s="3173"/>
      <c r="AH19" s="3173"/>
      <c r="AI19" s="3173"/>
      <c r="AJ19" s="503"/>
      <c r="AK19" s="186"/>
      <c r="AL19" s="186"/>
      <c r="AM19" s="521"/>
      <c r="AN19" s="522">
        <v>14</v>
      </c>
      <c r="AO19" s="3203" t="s">
        <v>1428</v>
      </c>
      <c r="AP19" s="3203"/>
      <c r="AQ19" s="3203"/>
      <c r="AR19" s="3203"/>
      <c r="AS19" s="3203"/>
      <c r="AT19" s="3203"/>
      <c r="AU19" s="3203"/>
      <c r="AV19" s="3203"/>
      <c r="AW19" s="3203"/>
      <c r="AX19" s="3203"/>
      <c r="AY19" s="3203"/>
      <c r="AZ19" s="3203"/>
      <c r="BA19" s="523"/>
      <c r="BB19" s="186"/>
      <c r="BC19" s="186"/>
    </row>
    <row r="20" spans="1:65" ht="14.25" thickBot="1">
      <c r="A20" s="186"/>
      <c r="B20" s="186"/>
      <c r="C20" s="186"/>
      <c r="D20" s="186"/>
      <c r="E20" s="186"/>
      <c r="F20" s="186"/>
      <c r="G20" s="186"/>
      <c r="H20" s="186"/>
      <c r="I20" s="186"/>
      <c r="J20" s="186"/>
      <c r="K20" s="186"/>
      <c r="L20" s="186"/>
      <c r="M20" s="186"/>
      <c r="N20" s="186"/>
      <c r="O20" s="186"/>
      <c r="P20" s="186"/>
      <c r="Q20" s="186"/>
      <c r="R20" s="186"/>
      <c r="S20" s="186"/>
      <c r="T20" s="501"/>
      <c r="U20" s="502">
        <v>7</v>
      </c>
      <c r="V20" s="3173" t="s">
        <v>71</v>
      </c>
      <c r="W20" s="3173"/>
      <c r="X20" s="3173"/>
      <c r="Y20" s="3173"/>
      <c r="Z20" s="3173"/>
      <c r="AA20" s="3173"/>
      <c r="AB20" s="3173"/>
      <c r="AC20" s="3173"/>
      <c r="AD20" s="3173"/>
      <c r="AE20" s="3173"/>
      <c r="AF20" s="3173"/>
      <c r="AG20" s="3173"/>
      <c r="AH20" s="3173"/>
      <c r="AI20" s="3173"/>
      <c r="AJ20" s="503"/>
      <c r="AK20" s="186"/>
      <c r="AL20" s="186"/>
      <c r="AM20" s="524"/>
      <c r="AN20" s="525"/>
      <c r="AO20" s="525"/>
      <c r="AP20" s="525"/>
      <c r="AQ20" s="525"/>
      <c r="AR20" s="525"/>
      <c r="AS20" s="525"/>
      <c r="AT20" s="525"/>
      <c r="AU20" s="525"/>
      <c r="AV20" s="525"/>
      <c r="AW20" s="525"/>
      <c r="AX20" s="525"/>
      <c r="AY20" s="525"/>
      <c r="AZ20" s="525"/>
      <c r="BA20" s="526"/>
      <c r="BB20" s="186"/>
      <c r="BC20" s="186"/>
    </row>
    <row r="21" spans="1:65">
      <c r="A21" s="186"/>
      <c r="B21" s="186"/>
      <c r="C21" s="186"/>
      <c r="D21" s="186"/>
      <c r="E21" s="186"/>
      <c r="F21" s="186"/>
      <c r="G21" s="186"/>
      <c r="H21" s="186"/>
      <c r="I21" s="186"/>
      <c r="J21" s="186"/>
      <c r="K21" s="186"/>
      <c r="L21" s="186"/>
      <c r="M21" s="186"/>
      <c r="N21" s="186"/>
      <c r="O21" s="186"/>
      <c r="P21" s="186"/>
      <c r="Q21" s="186"/>
      <c r="R21" s="186"/>
      <c r="S21" s="186"/>
      <c r="T21" s="501"/>
      <c r="U21" s="502">
        <v>12</v>
      </c>
      <c r="V21" s="3173" t="s">
        <v>1426</v>
      </c>
      <c r="W21" s="3173"/>
      <c r="X21" s="3173"/>
      <c r="Y21" s="3173"/>
      <c r="Z21" s="3173"/>
      <c r="AA21" s="3173"/>
      <c r="AB21" s="3173"/>
      <c r="AC21" s="3173"/>
      <c r="AD21" s="3173"/>
      <c r="AE21" s="3173"/>
      <c r="AF21" s="3173"/>
      <c r="AG21" s="3173"/>
      <c r="AH21" s="3173"/>
      <c r="AI21" s="3173"/>
      <c r="AJ21" s="503"/>
      <c r="AK21" s="186"/>
      <c r="AL21" s="186"/>
      <c r="AM21" s="186"/>
      <c r="AN21" s="186"/>
      <c r="AO21" s="186"/>
      <c r="AP21" s="186"/>
      <c r="AQ21" s="186"/>
      <c r="AR21" s="186"/>
      <c r="AS21" s="186"/>
      <c r="AT21" s="186"/>
      <c r="AU21" s="186"/>
      <c r="AV21" s="186"/>
      <c r="AW21" s="186"/>
      <c r="AX21" s="186"/>
      <c r="AY21" s="186"/>
      <c r="AZ21" s="186"/>
      <c r="BA21" s="186"/>
      <c r="BB21" s="186"/>
      <c r="BC21" s="186"/>
    </row>
    <row r="22" spans="1:65" ht="14.25" thickBot="1">
      <c r="A22" s="186"/>
      <c r="B22" s="186"/>
      <c r="C22" s="186"/>
      <c r="D22" s="186"/>
      <c r="E22" s="186"/>
      <c r="F22" s="186"/>
      <c r="G22" s="186"/>
      <c r="H22" s="186"/>
      <c r="I22" s="186"/>
      <c r="J22" s="186"/>
      <c r="K22" s="186"/>
      <c r="L22" s="186"/>
      <c r="M22" s="186"/>
      <c r="N22" s="186"/>
      <c r="O22" s="186"/>
      <c r="P22" s="186"/>
      <c r="Q22" s="186"/>
      <c r="R22" s="186"/>
      <c r="S22" s="186"/>
      <c r="T22" s="504"/>
      <c r="U22" s="505"/>
      <c r="V22" s="505"/>
      <c r="W22" s="505"/>
      <c r="X22" s="505"/>
      <c r="Y22" s="505"/>
      <c r="Z22" s="505"/>
      <c r="AA22" s="505"/>
      <c r="AB22" s="505"/>
      <c r="AC22" s="505"/>
      <c r="AD22" s="505"/>
      <c r="AE22" s="505"/>
      <c r="AF22" s="505"/>
      <c r="AG22" s="505"/>
      <c r="AH22" s="505"/>
      <c r="AI22" s="505"/>
      <c r="AJ22" s="506"/>
      <c r="AK22" s="186"/>
      <c r="AL22" s="186"/>
      <c r="AM22" s="186"/>
      <c r="AN22" s="186"/>
      <c r="AO22" s="186"/>
      <c r="AP22" s="186"/>
      <c r="AQ22" s="186"/>
      <c r="AR22" s="186"/>
      <c r="AS22" s="186"/>
      <c r="AT22" s="186"/>
      <c r="AU22" s="186"/>
      <c r="AV22" s="186"/>
      <c r="AW22" s="186"/>
      <c r="AX22" s="186"/>
      <c r="AY22" s="186"/>
      <c r="AZ22" s="186"/>
      <c r="BA22" s="186"/>
      <c r="BB22" s="186"/>
      <c r="BC22" s="186"/>
    </row>
    <row r="23" spans="1:65">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528"/>
      <c r="AS23" s="529"/>
      <c r="AT23" s="529"/>
      <c r="AU23" s="529"/>
      <c r="AV23" s="529"/>
      <c r="AW23" s="529"/>
      <c r="AX23" s="529"/>
      <c r="AY23" s="529"/>
      <c r="AZ23" s="530"/>
      <c r="BA23" s="186"/>
      <c r="BB23" s="186"/>
      <c r="BC23" s="186"/>
    </row>
    <row r="24" spans="1:65">
      <c r="A24" s="186"/>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3200" t="s">
        <v>1440</v>
      </c>
      <c r="AS24" s="3201"/>
      <c r="AT24" s="3201"/>
      <c r="AU24" s="3201"/>
      <c r="AV24" s="3201"/>
      <c r="AW24" s="3201"/>
      <c r="AX24" s="3201"/>
      <c r="AY24" s="3201"/>
      <c r="AZ24" s="3202"/>
      <c r="BA24" s="186"/>
      <c r="BB24" s="186"/>
      <c r="BC24" s="186"/>
    </row>
    <row r="25" spans="1:65">
      <c r="A25" s="186"/>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3204" t="s">
        <v>803</v>
      </c>
      <c r="AS25" s="3205"/>
      <c r="AT25" s="3205"/>
      <c r="AU25" s="3205"/>
      <c r="AV25" s="3205"/>
      <c r="AW25" s="3205"/>
      <c r="AX25" s="3205"/>
      <c r="AY25" s="3205"/>
      <c r="AZ25" s="3206"/>
      <c r="BA25" s="186"/>
      <c r="BB25" s="186"/>
      <c r="BC25" s="186"/>
    </row>
    <row r="26" spans="1:65" ht="14.25" thickBot="1">
      <c r="A26" s="186"/>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3197" t="s">
        <v>790</v>
      </c>
      <c r="AS26" s="3198"/>
      <c r="AT26" s="3198"/>
      <c r="AU26" s="3198"/>
      <c r="AV26" s="3198"/>
      <c r="AW26" s="3198"/>
      <c r="AX26" s="3198"/>
      <c r="AY26" s="3198"/>
      <c r="AZ26" s="3199"/>
      <c r="BA26" s="186"/>
      <c r="BB26" s="186"/>
      <c r="BC26" s="186"/>
    </row>
    <row r="27" spans="1:65" s="1441" customFormat="1">
      <c r="A27" s="1447"/>
      <c r="B27" s="3165" t="s">
        <v>2728</v>
      </c>
      <c r="C27" s="3165"/>
      <c r="D27" s="3165"/>
      <c r="E27" s="3165"/>
      <c r="F27" s="3165"/>
      <c r="G27" s="1447"/>
      <c r="H27" s="1447"/>
      <c r="I27" s="1447"/>
      <c r="J27" s="1447"/>
      <c r="K27" s="1447"/>
      <c r="L27" s="1447"/>
      <c r="M27" s="1447"/>
      <c r="N27" s="1447"/>
      <c r="O27" s="1447"/>
      <c r="P27" s="1447"/>
      <c r="Q27" s="1447"/>
      <c r="R27" s="1447"/>
      <c r="S27" s="1447"/>
      <c r="T27" s="1447"/>
      <c r="U27" s="1447"/>
      <c r="V27" s="1447"/>
      <c r="W27" s="1447"/>
      <c r="X27" s="1447"/>
      <c r="Y27" s="1447"/>
      <c r="Z27" s="1447"/>
      <c r="AA27" s="1447"/>
      <c r="AB27" s="1447"/>
      <c r="AC27" s="1447"/>
      <c r="AD27" s="1447"/>
      <c r="AE27" s="1447"/>
      <c r="AF27" s="1447"/>
      <c r="AG27" s="1447"/>
      <c r="AH27" s="1447"/>
      <c r="AI27" s="1447"/>
      <c r="AJ27" s="1447"/>
      <c r="AK27" s="1447"/>
      <c r="AL27" s="1447"/>
      <c r="AM27" s="1447"/>
      <c r="AN27" s="1447"/>
      <c r="AO27" s="1447"/>
      <c r="AP27" s="1447"/>
      <c r="AQ27" s="1447"/>
      <c r="AR27" s="2609"/>
      <c r="AS27" s="2609"/>
      <c r="AT27" s="2609"/>
      <c r="AU27" s="2609"/>
      <c r="AV27" s="2609"/>
      <c r="AW27" s="2609"/>
      <c r="AX27" s="2609"/>
      <c r="AY27" s="2609"/>
      <c r="AZ27" s="2609"/>
      <c r="BA27" s="1447"/>
      <c r="BB27" s="1447"/>
      <c r="BC27" s="1447"/>
      <c r="BD27" s="1447"/>
      <c r="BE27" s="1447"/>
      <c r="BF27" s="1447"/>
      <c r="BG27" s="1447"/>
      <c r="BH27" s="1447"/>
      <c r="BI27" s="1447"/>
      <c r="BJ27" s="1447"/>
      <c r="BK27" s="1447"/>
      <c r="BL27" s="1447"/>
      <c r="BM27" s="1447"/>
    </row>
    <row r="28" spans="1:65" s="1441" customFormat="1">
      <c r="A28" s="1447"/>
      <c r="B28" s="3166" t="s">
        <v>2729</v>
      </c>
      <c r="C28" s="3166"/>
      <c r="D28" s="3166"/>
      <c r="E28" s="3166"/>
      <c r="F28" s="3166"/>
      <c r="G28" s="1447"/>
      <c r="H28" s="1447"/>
      <c r="I28" s="1447"/>
      <c r="J28" s="1447"/>
      <c r="K28" s="1447"/>
      <c r="L28" s="1447"/>
      <c r="M28" s="1447"/>
      <c r="N28" s="1447"/>
      <c r="O28" s="1447"/>
      <c r="P28" s="1447"/>
      <c r="Q28" s="1447"/>
      <c r="R28" s="1447"/>
      <c r="S28" s="1447"/>
      <c r="T28" s="1447"/>
      <c r="U28" s="1447"/>
      <c r="V28" s="1447"/>
      <c r="W28" s="1447"/>
      <c r="X28" s="1447"/>
      <c r="Y28" s="1447"/>
      <c r="Z28" s="1447"/>
      <c r="AA28" s="1447"/>
      <c r="AB28" s="1447"/>
      <c r="AC28" s="1447"/>
      <c r="AD28" s="1447"/>
      <c r="AE28" s="1447"/>
      <c r="AF28" s="1447"/>
      <c r="AG28" s="1447"/>
      <c r="AH28" s="1447"/>
      <c r="AI28" s="1447"/>
      <c r="AJ28" s="1447"/>
      <c r="AK28" s="1447"/>
      <c r="AL28" s="1447"/>
      <c r="AM28" s="1447"/>
      <c r="AN28" s="1447"/>
      <c r="AO28" s="1447"/>
      <c r="AP28" s="1447"/>
      <c r="AQ28" s="1447"/>
      <c r="AR28" s="1447"/>
      <c r="AS28" s="1447"/>
      <c r="AT28" s="1447"/>
      <c r="AU28" s="1447"/>
      <c r="AV28" s="1447"/>
      <c r="AW28" s="1447"/>
      <c r="AX28" s="1447"/>
      <c r="AY28" s="1447"/>
      <c r="AZ28" s="1447"/>
      <c r="BA28" s="1447"/>
      <c r="BB28" s="1447"/>
      <c r="BC28" s="1447"/>
      <c r="BD28" s="1447"/>
      <c r="BE28" s="1447"/>
      <c r="BF28" s="1447"/>
      <c r="BG28" s="1447"/>
      <c r="BH28" s="1447"/>
      <c r="BI28" s="1447"/>
      <c r="BJ28" s="1447"/>
      <c r="BK28" s="1447"/>
      <c r="BL28" s="1447"/>
      <c r="BM28" s="1447"/>
    </row>
    <row r="29" spans="1:65" s="1447" customFormat="1">
      <c r="B29" s="3165" t="s">
        <v>2730</v>
      </c>
      <c r="C29" s="3165"/>
      <c r="D29" s="3165"/>
      <c r="E29" s="3165"/>
      <c r="F29" s="3165"/>
      <c r="G29" s="3166" t="s">
        <v>2731</v>
      </c>
      <c r="H29" s="3166"/>
      <c r="I29" s="3166"/>
      <c r="J29" s="3166"/>
      <c r="K29" s="3166"/>
      <c r="L29" s="3166" t="s">
        <v>2732</v>
      </c>
      <c r="M29" s="3166"/>
      <c r="N29" s="3166"/>
      <c r="O29" s="3166"/>
      <c r="P29" s="3166"/>
    </row>
    <row r="30" spans="1:65">
      <c r="A30" s="186"/>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row>
    <row r="31" spans="1:65" s="186" customFormat="1"/>
    <row r="32" spans="1:65" s="186" customFormat="1"/>
    <row r="33" s="186" customFormat="1"/>
    <row r="34" s="186" customFormat="1"/>
    <row r="35" s="186" customFormat="1"/>
    <row r="36" s="186" customFormat="1" ht="21.75" customHeight="1"/>
    <row r="37" s="186" customFormat="1"/>
    <row r="38" s="186" customFormat="1"/>
    <row r="39" s="186" customFormat="1"/>
    <row r="40" s="186" customFormat="1"/>
    <row r="41" s="186" customFormat="1"/>
    <row r="42" s="186" customFormat="1"/>
    <row r="43" s="186" customFormat="1"/>
    <row r="44" s="186" customFormat="1"/>
    <row r="45" s="186" customFormat="1"/>
    <row r="46" s="186" customFormat="1"/>
    <row r="47" s="186" customFormat="1"/>
    <row r="48" s="186" customFormat="1"/>
    <row r="49" spans="1:17" s="186" customFormat="1"/>
    <row r="50" spans="1:17" s="186" customFormat="1"/>
    <row r="51" spans="1:17" s="186" customFormat="1"/>
    <row r="52" spans="1:17" s="186" customFormat="1"/>
    <row r="53" spans="1:17" s="186" customFormat="1"/>
    <row r="54" spans="1:17" s="186" customFormat="1"/>
    <row r="55" spans="1:17" s="186" customFormat="1"/>
    <row r="56" spans="1:17" s="186" customFormat="1"/>
    <row r="57" spans="1:17" s="186" customFormat="1"/>
    <row r="58" spans="1:17" s="186" customFormat="1"/>
    <row r="59" spans="1:17" s="186" customFormat="1"/>
    <row r="60" spans="1:17" s="186" customFormat="1"/>
    <row r="61" spans="1:17">
      <c r="A61" s="186"/>
      <c r="B61" s="186"/>
      <c r="C61" s="186"/>
      <c r="D61" s="186"/>
      <c r="E61" s="186"/>
      <c r="F61" s="186"/>
      <c r="G61" s="186"/>
      <c r="H61" s="186"/>
      <c r="I61" s="186"/>
      <c r="J61" s="186"/>
      <c r="K61" s="186"/>
      <c r="L61" s="186"/>
      <c r="M61" s="186"/>
      <c r="N61" s="186"/>
      <c r="O61" s="186"/>
      <c r="P61" s="186"/>
      <c r="Q61" s="186"/>
    </row>
  </sheetData>
  <mergeCells count="50">
    <mergeCell ref="V13:AI13"/>
    <mergeCell ref="W11:AC11"/>
    <mergeCell ref="AO11:BA11"/>
    <mergeCell ref="V16:AI16"/>
    <mergeCell ref="AM17:BA17"/>
    <mergeCell ref="AC14:AI14"/>
    <mergeCell ref="AO13:BA13"/>
    <mergeCell ref="AR26:AZ26"/>
    <mergeCell ref="AR24:AZ24"/>
    <mergeCell ref="V20:AI20"/>
    <mergeCell ref="AO19:AZ19"/>
    <mergeCell ref="V18:AI18"/>
    <mergeCell ref="AR25:AZ25"/>
    <mergeCell ref="V19:AI19"/>
    <mergeCell ref="V21:AI21"/>
    <mergeCell ref="AO10:BA10"/>
    <mergeCell ref="C9:P9"/>
    <mergeCell ref="S3:T3"/>
    <mergeCell ref="AV3:AX3"/>
    <mergeCell ref="AY3:BD3"/>
    <mergeCell ref="AM5:BB5"/>
    <mergeCell ref="T5:AJ5"/>
    <mergeCell ref="A5:Q5"/>
    <mergeCell ref="A3:L3"/>
    <mergeCell ref="AO7:BA7"/>
    <mergeCell ref="Z6:AD6"/>
    <mergeCell ref="AV2:BA2"/>
    <mergeCell ref="AS2:AU2"/>
    <mergeCell ref="Q1:AK1"/>
    <mergeCell ref="V9:AI9"/>
    <mergeCell ref="C17:P17"/>
    <mergeCell ref="W14:AB14"/>
    <mergeCell ref="B1:O1"/>
    <mergeCell ref="N3:O3"/>
    <mergeCell ref="AO9:BA9"/>
    <mergeCell ref="C15:P15"/>
    <mergeCell ref="C13:P13"/>
    <mergeCell ref="V7:AI7"/>
    <mergeCell ref="AD11:AG11"/>
    <mergeCell ref="C7:P7"/>
    <mergeCell ref="U3:V3"/>
    <mergeCell ref="AC3:AD3"/>
    <mergeCell ref="A2:L2"/>
    <mergeCell ref="B27:F27"/>
    <mergeCell ref="B28:F28"/>
    <mergeCell ref="B29:F29"/>
    <mergeCell ref="G29:K29"/>
    <mergeCell ref="L29:P29"/>
    <mergeCell ref="C11:P11"/>
    <mergeCell ref="C10:P10"/>
  </mergeCells>
  <phoneticPr fontId="15"/>
  <hyperlinks>
    <hyperlink ref="C17" location="'1登録範囲'!A1" display="取組の対象組織・活動" xr:uid="{00000000-0004-0000-0000-000000000000}"/>
    <hyperlink ref="C10" location="'2方針'!A1" display="環境方針" xr:uid="{00000000-0004-0000-0000-000001000000}"/>
    <hyperlink ref="C7" location="'3負荷'!A1" display="環境への負荷の自己チェックシート" xr:uid="{00000000-0004-0000-0000-000002000000}"/>
    <hyperlink ref="C13" location="'3取組'!A1" display="環境への取組の自己チェックリスト" xr:uid="{00000000-0004-0000-0000-000003000000}"/>
    <hyperlink ref="C15" location="'4法規'!A1" display="環境関連法規制等の取りまとめ表" xr:uid="{00000000-0004-0000-0000-000004000000}"/>
    <hyperlink ref="C11" location="'5活動計画'!A1" display="環境活動計画書" xr:uid="{00000000-0004-0000-0000-000005000000}"/>
    <hyperlink ref="V20" location="'6体制'!A1" display="実施体制図　役割・責任・権限表" xr:uid="{00000000-0004-0000-0000-000006000000}"/>
    <hyperlink ref="V18" location="'9産廃管理'!A1" display="手順書" xr:uid="{00000000-0004-0000-0000-000007000000}"/>
    <hyperlink ref="V13" location="'10火災'!A1" display="緊急事態対応手順書" xr:uid="{00000000-0004-0000-0000-000008000000}"/>
    <hyperlink ref="V21" location="'11文書・記録'!A1" display="環境関連文書・記録一覧表" xr:uid="{00000000-0004-0000-0000-000009000000}"/>
    <hyperlink ref="AO9" location="'4法規'!A1" display="環境関連法規等の順守評価記録" xr:uid="{00000000-0004-0000-0000-00000A000000}"/>
    <hyperlink ref="AO13" location="'12問題点'!A1" display="問題点是正・予防処置票" xr:uid="{00000000-0004-0000-0000-00000B000000}"/>
    <hyperlink ref="AO19" location="'13代表者見直'!A1" display="代表者による全体の評価と見直し記録" xr:uid="{00000000-0004-0000-0000-00000C000000}"/>
    <hyperlink ref="AR24" location="活動レポート!A1" display="環境活動レポート" xr:uid="{00000000-0004-0000-0000-00000D000000}"/>
    <hyperlink ref="V7" location="'5活動計画'!A1" display="環境活動計画書" xr:uid="{00000000-0004-0000-0000-00000E000000}"/>
    <hyperlink ref="AO7" location="'5活動計画'!A1" display="環境活動計画書" xr:uid="{00000000-0004-0000-0000-00000F000000}"/>
    <hyperlink ref="AO7:AX7" location="'5活動計画'!V6" display="環境活動計画書（記録）" xr:uid="{00000000-0004-0000-0000-000010000000}"/>
    <hyperlink ref="V9" location="'7教育'!A1" display="環境教育訓練計画／実績記録表" xr:uid="{00000000-0004-0000-0000-000011000000}"/>
    <hyperlink ref="V9:AI9" location="'6経営計画'!A167" display="環境教育訓練の実施と記録" xr:uid="{00000000-0004-0000-0000-000012000000}"/>
    <hyperlink ref="W11" location="'7教育'!A1" display="（訓練計画書／記録、" xr:uid="{00000000-0004-0000-0000-000013000000}"/>
    <hyperlink ref="AD11" location="'7教育記録'!A1" display="訓練記録）" xr:uid="{00000000-0004-0000-0000-000014000000}"/>
    <hyperlink ref="W14:AB14" location="'11緊急事態手順書'!A1" display="火災対応手順書" xr:uid="{00000000-0004-0000-0000-000015000000}"/>
    <hyperlink ref="V16" location="'8コミュニケーション'!A1" display="コミュニケーション記録" xr:uid="{00000000-0004-0000-0000-000016000000}"/>
    <hyperlink ref="V19" location="'9産廃管理'!A1" display="手順書" xr:uid="{00000000-0004-0000-0000-000017000000}"/>
    <hyperlink ref="C10:P10" location="housin" display="環境経営方針" xr:uid="{00000000-0004-0000-0000-000018000000}"/>
    <hyperlink ref="V7:AI7" location="'6経営計画'!A1" display="環境経営計画書への実績記入" xr:uid="{00000000-0004-0000-0000-000019000000}"/>
    <hyperlink ref="V19:AI19" location="'10手順書'!A45" display="○○手順書" xr:uid="{00000000-0004-0000-0000-00001A000000}"/>
    <hyperlink ref="V13:AI13" location="kinkyuu" display="緊急事態対応訓練の実施（記録）" xr:uid="{00000000-0004-0000-0000-00001B000000}"/>
    <hyperlink ref="Z6:AD6" location="負荷記録表!A1" display="負荷記録表" xr:uid="{00000000-0004-0000-0000-00001C000000}"/>
    <hyperlink ref="A3:L3" location="構築メニュー!A1" display="構築時メニュー" xr:uid="{00000000-0004-0000-0000-00001D000000}"/>
    <hyperlink ref="C17:P17" location="sosiki" display="取組の対象組織・活動" xr:uid="{00000000-0004-0000-0000-00001E000000}"/>
    <hyperlink ref="V20:AI20" location="taisei" display="実施体制図　役割・責任・権限表" xr:uid="{00000000-0004-0000-0000-00001F000000}"/>
    <hyperlink ref="AO10:BA10" location="'13内部監査手順書'!A1" display="内部監査手順書／チェックリスト" xr:uid="{00000000-0004-0000-0000-000020000000}"/>
    <hyperlink ref="AO11:BA11" location="'13内部監査CHKLST'!A1" display="内部監査チェックリスト" xr:uid="{00000000-0004-0000-0000-000021000000}"/>
    <hyperlink ref="AO19:AZ19" location="minaosi" display="代表者による全体の評価と見直し・指示" xr:uid="{00000000-0004-0000-0000-000022000000}"/>
    <hyperlink ref="AO13:BA13" location="'13問題点'!A1" display="問題点是正・予防処置票（記録）" xr:uid="{00000000-0004-0000-0000-000023000000}"/>
    <hyperlink ref="AO9:BA9" location="'5法規'!F5" display="環境関連法規等の順守評価記録" xr:uid="{00000000-0004-0000-0000-000024000000}"/>
    <hyperlink ref="AO7:BA7" location="'6経営計画'!V7" display="目標・計画の達成状況の確認・評価" xr:uid="{00000000-0004-0000-0000-000025000000}"/>
    <hyperlink ref="V21:AI21" location="'12文書一覧'!A1" display="環境関連文書類一覧表" xr:uid="{00000000-0004-0000-0000-000026000000}"/>
    <hyperlink ref="V18:AI18" location="'10手順書'!A1" display="産業廃棄物管理手順書" xr:uid="{00000000-0004-0000-0000-000027000000}"/>
    <hyperlink ref="V16:AI16" location="'9コミュニケーション'!A1" display="コミュニケーション記録" xr:uid="{00000000-0004-0000-0000-000028000000}"/>
    <hyperlink ref="AC14:AI14" location="'11緊急事態手順書'!A45" display="油流出事故対応手順書" xr:uid="{00000000-0004-0000-0000-000029000000}"/>
    <hyperlink ref="AD11:AG11" location="'8教育記録'!A1" display="訓練記録）" xr:uid="{00000000-0004-0000-0000-00002A000000}"/>
    <hyperlink ref="W11:AC11" location="'8教育計画'!A1" display="（訓練計画書／記録、" xr:uid="{00000000-0004-0000-0000-00002B000000}"/>
    <hyperlink ref="C13:P13" location="'4取組'!A1" display="環境への取組の自己チェックリストの実施" xr:uid="{00000000-0004-0000-0000-00002C000000}"/>
    <hyperlink ref="C15:P15" location="'5法規'!A1" display="環境関連法規制等の取りまとめ表" xr:uid="{00000000-0004-0000-0000-00002D000000}"/>
    <hyperlink ref="C11:P11" location="'6経営計画'!A1" display="環境経営計画書" xr:uid="{00000000-0004-0000-0000-00002E000000}"/>
    <hyperlink ref="C9:P9" location="'2課題とﾁｪﾝｽ'!A1" display="経営における課題とチャンスの明確化" xr:uid="{00000000-0004-0000-0000-00002F000000}"/>
    <hyperlink ref="AR24:AZ24" location="環境経営レポート!A1" display="環境活動レポート" xr:uid="{00000000-0004-0000-0000-000030000000}"/>
    <hyperlink ref="C7:P7" location="'4負荷'!A1" display="環境への負荷の自己チェックシートへの記録" xr:uid="{00000000-0004-0000-0000-000031000000}"/>
    <hyperlink ref="B28:F28" r:id="rId1" display="EA21プラザ" xr:uid="{914CDEBB-E373-4DD2-917C-19570F18A7C0}"/>
    <hyperlink ref="B29:F29" r:id="rId2" display="SDGsガイドライン" xr:uid="{3EA75AFE-037C-44FF-93B5-123828A808F3}"/>
    <hyperlink ref="L29:P29" location="SDGsロゴ!A1" display="SDGｓロゴ" xr:uid="{1EEC5226-8C17-4931-9301-2BEE373661AD}"/>
    <hyperlink ref="G29:K29" location="SDGs紐づけ!A1" display="SDGｓ紐づけ" xr:uid="{3BA1DE81-93A5-40CE-B57E-AAADC2388B32}"/>
    <hyperlink ref="B27:F27" r:id="rId3" display="EA21中央事務局" xr:uid="{33898C8E-E4A7-4212-A874-86C828700288}"/>
    <hyperlink ref="A2:L2" location="使い方!A1" display="使い方" xr:uid="{DF345939-8E21-4967-92DF-6DA6C3D14ACB}"/>
  </hyperlinks>
  <pageMargins left="0.70866141732283472" right="0.70866141732283472" top="0.74803149606299213" bottom="0.74803149606299213" header="0.31496062992125984" footer="0.31496062992125984"/>
  <pageSetup paperSize="9" scale="92" firstPageNumber="0" orientation="landscape" useFirstPageNumber="1" verticalDpi="0" r:id="rId4"/>
  <headerFooter>
    <oddFooter>&amp;C&amp;P</oddFooter>
  </headerFooter>
  <drawing r:id="rId5"/>
  <legacyDrawing r:id="rId6"/>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P91"/>
  <sheetViews>
    <sheetView view="pageBreakPreview" zoomScaleNormal="100" zoomScaleSheetLayoutView="100" workbookViewId="0"/>
  </sheetViews>
  <sheetFormatPr defaultColWidth="9" defaultRowHeight="13.5"/>
  <cols>
    <col min="1" max="1" width="3.75" style="479" customWidth="1"/>
    <col min="2" max="2" width="18" style="479" customWidth="1"/>
    <col min="3" max="3" width="24.125" style="479" customWidth="1"/>
    <col min="4" max="4" width="21.375" style="479" customWidth="1"/>
    <col min="5" max="5" width="10.125" style="479" customWidth="1"/>
    <col min="6" max="6" width="9" style="479"/>
    <col min="7" max="7" width="4" style="479" customWidth="1"/>
    <col min="8" max="11" width="9" style="479"/>
    <col min="12" max="12" width="10.5" style="479" customWidth="1"/>
    <col min="13" max="16384" width="9" style="479"/>
  </cols>
  <sheetData>
    <row r="1" spans="1:16">
      <c r="A1" s="531" t="s">
        <v>791</v>
      </c>
      <c r="F1" s="531" t="s">
        <v>791</v>
      </c>
    </row>
    <row r="2" spans="1:16" ht="14.25">
      <c r="A2" s="4822" t="s">
        <v>1530</v>
      </c>
      <c r="B2" s="4822"/>
      <c r="C2" s="2124" t="s">
        <v>1531</v>
      </c>
      <c r="D2" s="2005"/>
      <c r="E2" s="2125" t="s">
        <v>233</v>
      </c>
      <c r="F2" s="2126" t="s">
        <v>234</v>
      </c>
      <c r="H2" s="1299" t="s">
        <v>1639</v>
      </c>
      <c r="I2"/>
      <c r="J2"/>
      <c r="K2"/>
      <c r="L2"/>
      <c r="M2"/>
      <c r="N2"/>
      <c r="O2"/>
      <c r="P2"/>
    </row>
    <row r="3" spans="1:16" ht="34.5" customHeight="1">
      <c r="A3" s="2127"/>
      <c r="B3" s="2127"/>
      <c r="C3" s="2124"/>
      <c r="D3" s="2128"/>
      <c r="E3" s="2129"/>
      <c r="F3" s="2130"/>
      <c r="H3" s="3452" t="s">
        <v>1690</v>
      </c>
      <c r="I3" s="3452"/>
      <c r="J3" s="3452"/>
      <c r="K3" s="3452"/>
      <c r="L3" s="3452"/>
      <c r="M3" s="3452"/>
      <c r="N3" s="3452"/>
      <c r="O3" s="3452"/>
      <c r="P3" s="3452"/>
    </row>
    <row r="4" spans="1:16" ht="12.75" customHeight="1" thickBot="1">
      <c r="A4" s="4823"/>
      <c r="B4" s="4823"/>
      <c r="C4" s="4823"/>
      <c r="D4" s="4824"/>
      <c r="E4" s="2131" t="s">
        <v>235</v>
      </c>
      <c r="F4" s="2132" t="s">
        <v>196</v>
      </c>
      <c r="H4" s="3452"/>
      <c r="I4" s="3452"/>
      <c r="J4" s="3452"/>
      <c r="K4" s="3452"/>
      <c r="L4" s="3452"/>
      <c r="M4" s="3452"/>
      <c r="N4" s="3452"/>
      <c r="O4" s="3452"/>
      <c r="P4" s="3452"/>
    </row>
    <row r="5" spans="1:16">
      <c r="A5" s="4825" t="str">
        <f>+トップ!B1</f>
        <v>ABC建設株式会社</v>
      </c>
      <c r="B5" s="4826"/>
      <c r="C5" s="4827" t="s">
        <v>418</v>
      </c>
      <c r="D5" s="4828"/>
      <c r="E5" s="4833" t="s">
        <v>1645</v>
      </c>
      <c r="F5" s="4834"/>
      <c r="H5" s="3452"/>
      <c r="I5" s="3452"/>
      <c r="J5" s="3452"/>
      <c r="K5" s="3452"/>
      <c r="L5" s="3452"/>
      <c r="M5" s="3452"/>
      <c r="N5" s="3452"/>
      <c r="O5" s="3452"/>
      <c r="P5" s="3452"/>
    </row>
    <row r="6" spans="1:16" ht="13.5" customHeight="1">
      <c r="A6" s="4835" t="s">
        <v>441</v>
      </c>
      <c r="B6" s="4836"/>
      <c r="C6" s="4829"/>
      <c r="D6" s="4830"/>
      <c r="E6" s="4866" t="s">
        <v>822</v>
      </c>
      <c r="F6" s="4867"/>
      <c r="H6" s="3452"/>
      <c r="I6" s="3452"/>
      <c r="J6" s="3452"/>
      <c r="K6" s="3452"/>
      <c r="L6" s="3452"/>
      <c r="M6" s="3452"/>
      <c r="N6" s="3452"/>
      <c r="O6" s="3452"/>
      <c r="P6" s="3452"/>
    </row>
    <row r="7" spans="1:16" ht="13.5" customHeight="1">
      <c r="A7" s="4838" t="s">
        <v>2585</v>
      </c>
      <c r="B7" s="4839"/>
      <c r="C7" s="4831"/>
      <c r="D7" s="4832"/>
      <c r="E7" s="4840"/>
      <c r="F7" s="4841"/>
      <c r="H7" s="1277"/>
      <c r="I7" s="1277"/>
      <c r="J7" s="1277"/>
      <c r="K7" s="1277"/>
      <c r="L7" s="1277"/>
      <c r="M7" s="1277"/>
      <c r="N7" s="1277"/>
      <c r="O7" s="1277"/>
      <c r="P7" s="1277"/>
    </row>
    <row r="8" spans="1:16" ht="46.5" customHeight="1" thickBot="1">
      <c r="A8" s="2133" t="s">
        <v>433</v>
      </c>
      <c r="B8" s="4842" t="s">
        <v>419</v>
      </c>
      <c r="C8" s="4843"/>
      <c r="D8" s="4843"/>
      <c r="E8" s="4843"/>
      <c r="F8" s="4844"/>
      <c r="H8" s="1306" t="s">
        <v>1507</v>
      </c>
      <c r="I8" s="482"/>
      <c r="J8" s="482"/>
      <c r="K8" s="482"/>
      <c r="L8" s="482"/>
      <c r="M8" s="482"/>
      <c r="N8" s="482"/>
      <c r="O8" s="482"/>
      <c r="P8" s="482"/>
    </row>
    <row r="9" spans="1:16" ht="19.5" customHeight="1">
      <c r="A9" s="2134" t="s">
        <v>434</v>
      </c>
      <c r="B9" s="4845" t="s">
        <v>435</v>
      </c>
      <c r="C9" s="4846"/>
      <c r="D9" s="4845" t="s">
        <v>436</v>
      </c>
      <c r="E9" s="4847"/>
      <c r="F9" s="4848"/>
      <c r="H9" s="4737" t="s">
        <v>1790</v>
      </c>
      <c r="I9" s="4738"/>
      <c r="J9" s="4738"/>
      <c r="K9" s="4738"/>
      <c r="L9" s="4738"/>
      <c r="M9" s="4738"/>
      <c r="N9" s="4738"/>
      <c r="O9" s="4738"/>
      <c r="P9" s="4739"/>
    </row>
    <row r="10" spans="1:16" ht="13.5" customHeight="1">
      <c r="A10" s="2135">
        <v>1</v>
      </c>
      <c r="B10" s="4849" t="s">
        <v>420</v>
      </c>
      <c r="C10" s="4850"/>
      <c r="D10" s="4849"/>
      <c r="E10" s="4851"/>
      <c r="F10" s="4852"/>
      <c r="H10" s="4740"/>
      <c r="I10" s="4732"/>
      <c r="J10" s="4732"/>
      <c r="K10" s="4732"/>
      <c r="L10" s="4732"/>
      <c r="M10" s="4732"/>
      <c r="N10" s="4732"/>
      <c r="O10" s="4732"/>
      <c r="P10" s="4741"/>
    </row>
    <row r="11" spans="1:16" ht="14.25" thickBot="1">
      <c r="A11" s="2136"/>
      <c r="B11" s="4806" t="s">
        <v>323</v>
      </c>
      <c r="C11" s="4807"/>
      <c r="D11" s="4806"/>
      <c r="E11" s="4808"/>
      <c r="F11" s="4809"/>
      <c r="H11" s="4742"/>
      <c r="I11" s="4743"/>
      <c r="J11" s="4743"/>
      <c r="K11" s="4743"/>
      <c r="L11" s="4743"/>
      <c r="M11" s="4743"/>
      <c r="N11" s="4743"/>
      <c r="O11" s="4743"/>
      <c r="P11" s="4744"/>
    </row>
    <row r="12" spans="1:16">
      <c r="A12" s="2137">
        <v>2</v>
      </c>
      <c r="B12" s="4799" t="s">
        <v>421</v>
      </c>
      <c r="C12" s="4800"/>
      <c r="D12" s="4816" t="s">
        <v>417</v>
      </c>
      <c r="E12" s="4817"/>
      <c r="F12" s="4818"/>
      <c r="H12" s="1755"/>
      <c r="I12" s="1755"/>
      <c r="J12" s="1755"/>
      <c r="K12" s="1755"/>
      <c r="L12" s="1755"/>
      <c r="M12" s="1755"/>
      <c r="N12" s="1755"/>
      <c r="O12" s="1755"/>
      <c r="P12" s="1755"/>
    </row>
    <row r="13" spans="1:16">
      <c r="A13" s="2136"/>
      <c r="B13" s="4806" t="s">
        <v>422</v>
      </c>
      <c r="C13" s="4807"/>
      <c r="D13" s="4819" t="s">
        <v>423</v>
      </c>
      <c r="E13" s="4820"/>
      <c r="F13" s="4821"/>
      <c r="H13" s="1755"/>
      <c r="I13" s="1755"/>
      <c r="J13" s="1755"/>
      <c r="K13" s="1755"/>
      <c r="L13" s="1755"/>
      <c r="M13" s="1755"/>
      <c r="N13" s="1755"/>
      <c r="O13" s="1755"/>
      <c r="P13" s="1755"/>
    </row>
    <row r="14" spans="1:16" ht="14.25">
      <c r="A14" s="2137">
        <v>3</v>
      </c>
      <c r="B14" s="4799" t="s">
        <v>424</v>
      </c>
      <c r="C14" s="4800"/>
      <c r="D14" s="4799"/>
      <c r="E14" s="4810"/>
      <c r="F14" s="4811"/>
      <c r="H14" s="309" t="s">
        <v>1509</v>
      </c>
    </row>
    <row r="15" spans="1:16" ht="24.75" customHeight="1">
      <c r="A15" s="2137"/>
      <c r="B15" s="4799" t="s">
        <v>324</v>
      </c>
      <c r="C15" s="4800"/>
      <c r="D15" s="4799" t="s">
        <v>325</v>
      </c>
      <c r="E15" s="4810"/>
      <c r="F15" s="4811"/>
      <c r="H15" s="4868" t="s">
        <v>2395</v>
      </c>
      <c r="I15" s="4869"/>
      <c r="J15" s="4869"/>
      <c r="K15" s="4869"/>
      <c r="L15" s="4869"/>
      <c r="M15" s="4869"/>
      <c r="N15" s="4869"/>
      <c r="O15" s="4869"/>
      <c r="P15" s="4870"/>
    </row>
    <row r="16" spans="1:16" ht="50.25" customHeight="1">
      <c r="A16" s="2136"/>
      <c r="B16" s="4806"/>
      <c r="C16" s="4807"/>
      <c r="D16" s="4806" t="s">
        <v>194</v>
      </c>
      <c r="E16" s="4808"/>
      <c r="F16" s="4809"/>
      <c r="H16" s="4871"/>
      <c r="I16" s="4872"/>
      <c r="J16" s="4872"/>
      <c r="K16" s="4872"/>
      <c r="L16" s="4872"/>
      <c r="M16" s="4872"/>
      <c r="N16" s="4872"/>
      <c r="O16" s="4872"/>
      <c r="P16" s="4873"/>
    </row>
    <row r="17" spans="1:16" ht="34.5" customHeight="1">
      <c r="A17" s="2138">
        <v>4</v>
      </c>
      <c r="B17" s="4799" t="s">
        <v>271</v>
      </c>
      <c r="C17" s="4800"/>
      <c r="D17" s="4799" t="s">
        <v>425</v>
      </c>
      <c r="E17" s="4810"/>
      <c r="F17" s="4811"/>
      <c r="H17" s="4871"/>
      <c r="I17" s="4872"/>
      <c r="J17" s="4872"/>
      <c r="K17" s="4872"/>
      <c r="L17" s="4872"/>
      <c r="M17" s="4872"/>
      <c r="N17" s="4872"/>
      <c r="O17" s="4872"/>
      <c r="P17" s="4873"/>
    </row>
    <row r="18" spans="1:16" ht="13.5" customHeight="1">
      <c r="A18" s="2139"/>
      <c r="B18" s="4799" t="s">
        <v>738</v>
      </c>
      <c r="C18" s="4800"/>
      <c r="D18" s="4799"/>
      <c r="E18" s="4810"/>
      <c r="F18" s="4811"/>
      <c r="H18" s="4871"/>
      <c r="I18" s="4872"/>
      <c r="J18" s="4872"/>
      <c r="K18" s="4872"/>
      <c r="L18" s="4872"/>
      <c r="M18" s="4872"/>
      <c r="N18" s="4872"/>
      <c r="O18" s="4872"/>
      <c r="P18" s="4873"/>
    </row>
    <row r="19" spans="1:16">
      <c r="A19" s="2139"/>
      <c r="B19" s="4799" t="s">
        <v>739</v>
      </c>
      <c r="C19" s="4800"/>
      <c r="D19" s="4799"/>
      <c r="E19" s="4810"/>
      <c r="F19" s="4811"/>
      <c r="H19" s="4874"/>
      <c r="I19" s="4875"/>
      <c r="J19" s="4875"/>
      <c r="K19" s="4875"/>
      <c r="L19" s="4875"/>
      <c r="M19" s="4875"/>
      <c r="N19" s="4875"/>
      <c r="O19" s="4875"/>
      <c r="P19" s="4876"/>
    </row>
    <row r="20" spans="1:16" ht="13.5" customHeight="1">
      <c r="A20" s="2138"/>
      <c r="B20" s="4799" t="s">
        <v>75</v>
      </c>
      <c r="C20" s="4800"/>
      <c r="D20" s="4799"/>
      <c r="E20" s="4810"/>
      <c r="F20" s="4811"/>
      <c r="L20" s="486"/>
    </row>
    <row r="21" spans="1:16" ht="35.25" customHeight="1">
      <c r="A21" s="2140"/>
      <c r="B21" s="4806" t="s">
        <v>740</v>
      </c>
      <c r="C21" s="4807"/>
      <c r="D21" s="4806" t="s">
        <v>193</v>
      </c>
      <c r="E21" s="4808"/>
      <c r="F21" s="4809"/>
      <c r="L21" s="486"/>
    </row>
    <row r="22" spans="1:16" ht="23.25" customHeight="1">
      <c r="A22" s="2141">
        <v>5</v>
      </c>
      <c r="B22" s="4799" t="s">
        <v>429</v>
      </c>
      <c r="C22" s="4800"/>
      <c r="D22" s="4799"/>
      <c r="E22" s="4810"/>
      <c r="F22" s="4811"/>
      <c r="L22" s="486"/>
    </row>
    <row r="23" spans="1:16" ht="42" customHeight="1">
      <c r="A23" s="2141"/>
      <c r="B23" s="4806" t="s">
        <v>855</v>
      </c>
      <c r="C23" s="4807"/>
      <c r="D23" s="4806" t="s">
        <v>17</v>
      </c>
      <c r="E23" s="4808"/>
      <c r="F23" s="4809"/>
      <c r="L23" s="486"/>
    </row>
    <row r="24" spans="1:16" ht="30" customHeight="1">
      <c r="A24" s="2141"/>
      <c r="B24" s="4806" t="s">
        <v>856</v>
      </c>
      <c r="C24" s="4807"/>
      <c r="D24" s="4806" t="s">
        <v>857</v>
      </c>
      <c r="E24" s="4808"/>
      <c r="F24" s="4809"/>
      <c r="L24" s="486"/>
    </row>
    <row r="25" spans="1:16" ht="42.75" customHeight="1">
      <c r="A25" s="2142"/>
      <c r="B25" s="4806" t="s">
        <v>858</v>
      </c>
      <c r="C25" s="4807"/>
      <c r="D25" s="4806" t="s">
        <v>859</v>
      </c>
      <c r="E25" s="4808"/>
      <c r="F25" s="4809"/>
      <c r="L25" s="486"/>
    </row>
    <row r="26" spans="1:16" ht="15.75" customHeight="1">
      <c r="A26" s="2143">
        <v>6</v>
      </c>
      <c r="B26" s="4799" t="s">
        <v>19</v>
      </c>
      <c r="C26" s="4800"/>
      <c r="D26" s="2144"/>
      <c r="E26" s="2144"/>
      <c r="F26" s="2145"/>
      <c r="L26" s="486"/>
    </row>
    <row r="27" spans="1:16" ht="52.5" customHeight="1">
      <c r="A27" s="2142"/>
      <c r="B27" s="4801" t="s">
        <v>72</v>
      </c>
      <c r="C27" s="4802"/>
      <c r="D27" s="4803" t="s">
        <v>73</v>
      </c>
      <c r="E27" s="4804"/>
      <c r="F27" s="4805"/>
      <c r="L27" s="486"/>
    </row>
    <row r="28" spans="1:16" ht="17.25" customHeight="1">
      <c r="A28" s="2143">
        <v>7</v>
      </c>
      <c r="B28" s="4806" t="s">
        <v>195</v>
      </c>
      <c r="C28" s="4807"/>
      <c r="D28" s="4806"/>
      <c r="E28" s="4808"/>
      <c r="F28" s="4809"/>
      <c r="L28" s="486"/>
    </row>
    <row r="29" spans="1:16">
      <c r="A29" s="2146"/>
      <c r="B29" s="4857" t="s">
        <v>74</v>
      </c>
      <c r="C29" s="4877"/>
      <c r="D29" s="4857" t="s">
        <v>60</v>
      </c>
      <c r="E29" s="4858"/>
      <c r="F29" s="4859"/>
      <c r="L29" s="486"/>
    </row>
    <row r="30" spans="1:16" ht="14.25">
      <c r="A30" s="2147"/>
      <c r="B30" s="4799" t="s">
        <v>61</v>
      </c>
      <c r="C30" s="4800"/>
      <c r="D30" s="2148"/>
      <c r="E30" s="2149"/>
      <c r="F30" s="2150"/>
      <c r="H30" s="1299" t="s">
        <v>1506</v>
      </c>
      <c r="I30" s="1307"/>
      <c r="J30" s="1307"/>
      <c r="K30" s="1307"/>
      <c r="L30" s="1307"/>
      <c r="M30" s="1307"/>
      <c r="N30" s="1307"/>
      <c r="O30" s="1307"/>
      <c r="P30" s="1307"/>
    </row>
    <row r="31" spans="1:16">
      <c r="A31" s="2146"/>
      <c r="B31" s="4857" t="s">
        <v>62</v>
      </c>
      <c r="C31" s="4877"/>
      <c r="D31" s="4857" t="s">
        <v>63</v>
      </c>
      <c r="E31" s="4858"/>
      <c r="F31" s="4859"/>
      <c r="H31" s="4728" t="s">
        <v>1734</v>
      </c>
      <c r="I31" s="4729"/>
      <c r="J31" s="4729"/>
      <c r="K31" s="4729"/>
      <c r="L31" s="4729"/>
      <c r="M31" s="4729"/>
      <c r="N31" s="4729"/>
      <c r="O31" s="4729"/>
      <c r="P31" s="4730"/>
    </row>
    <row r="32" spans="1:16" ht="13.5" customHeight="1">
      <c r="A32" s="2146"/>
      <c r="B32" s="4799" t="s">
        <v>64</v>
      </c>
      <c r="C32" s="4800"/>
      <c r="D32" s="4799" t="s">
        <v>63</v>
      </c>
      <c r="E32" s="4810"/>
      <c r="F32" s="4811"/>
      <c r="H32" s="4731"/>
      <c r="I32" s="4732"/>
      <c r="J32" s="4732"/>
      <c r="K32" s="4732"/>
      <c r="L32" s="4732"/>
      <c r="M32" s="4732"/>
      <c r="N32" s="4732"/>
      <c r="O32" s="4732"/>
      <c r="P32" s="4733"/>
    </row>
    <row r="33" spans="1:16">
      <c r="A33" s="2146"/>
      <c r="B33" s="4855" t="s">
        <v>65</v>
      </c>
      <c r="C33" s="4856"/>
      <c r="D33" s="4857" t="s">
        <v>66</v>
      </c>
      <c r="E33" s="4858"/>
      <c r="F33" s="4859"/>
      <c r="H33" s="4731"/>
      <c r="I33" s="4732"/>
      <c r="J33" s="4732"/>
      <c r="K33" s="4732"/>
      <c r="L33" s="4732"/>
      <c r="M33" s="4732"/>
      <c r="N33" s="4732"/>
      <c r="O33" s="4732"/>
      <c r="P33" s="4733"/>
    </row>
    <row r="34" spans="1:16" ht="44.25" customHeight="1" thickBot="1">
      <c r="A34" s="2151"/>
      <c r="B34" s="4860"/>
      <c r="C34" s="4861"/>
      <c r="D34" s="4860" t="s">
        <v>18</v>
      </c>
      <c r="E34" s="4862"/>
      <c r="F34" s="4863"/>
      <c r="H34" s="4734"/>
      <c r="I34" s="4735"/>
      <c r="J34" s="4735"/>
      <c r="K34" s="4735"/>
      <c r="L34" s="4735"/>
      <c r="M34" s="4735"/>
      <c r="N34" s="4735"/>
      <c r="O34" s="4735"/>
      <c r="P34" s="4736"/>
    </row>
    <row r="35" spans="1:16">
      <c r="A35" s="2152"/>
      <c r="B35" s="2152"/>
      <c r="C35" s="2152"/>
      <c r="D35" s="2152"/>
      <c r="E35" s="2152"/>
      <c r="F35" s="2152"/>
    </row>
    <row r="36" spans="1:16" ht="14.25" thickBot="1">
      <c r="A36" s="2153" t="s">
        <v>437</v>
      </c>
      <c r="B36" s="2152"/>
      <c r="C36" s="2152"/>
      <c r="D36" s="2152"/>
      <c r="E36" s="2152"/>
      <c r="F36" s="2152"/>
    </row>
    <row r="37" spans="1:16">
      <c r="A37" s="2154" t="s">
        <v>438</v>
      </c>
      <c r="B37" s="2155" t="s">
        <v>439</v>
      </c>
      <c r="C37" s="4812" t="s">
        <v>440</v>
      </c>
      <c r="D37" s="4812"/>
      <c r="E37" s="4812"/>
      <c r="F37" s="4813"/>
    </row>
    <row r="38" spans="1:16">
      <c r="A38" s="2156">
        <v>2</v>
      </c>
      <c r="B38" s="2157">
        <v>40924</v>
      </c>
      <c r="C38" s="4864" t="s">
        <v>860</v>
      </c>
      <c r="D38" s="4864"/>
      <c r="E38" s="4864"/>
      <c r="F38" s="4865"/>
    </row>
    <row r="39" spans="1:16" ht="14.25" thickBot="1">
      <c r="A39" s="2158"/>
      <c r="B39" s="2159"/>
      <c r="C39" s="4853"/>
      <c r="D39" s="4853"/>
      <c r="E39" s="4853"/>
      <c r="F39" s="4854"/>
    </row>
    <row r="40" spans="1:16">
      <c r="A40" s="2144"/>
      <c r="B40" s="2144"/>
      <c r="C40" s="2144"/>
      <c r="D40" s="2144"/>
      <c r="E40" s="2144"/>
      <c r="F40" s="2144"/>
    </row>
    <row r="41" spans="1:16">
      <c r="A41" s="2144"/>
      <c r="B41" s="2144"/>
      <c r="C41" s="2144"/>
      <c r="D41" s="2144"/>
      <c r="E41" s="2144"/>
      <c r="F41" s="2144"/>
    </row>
    <row r="42" spans="1:16">
      <c r="A42" s="2144"/>
      <c r="B42" s="2144"/>
      <c r="C42" s="2144"/>
      <c r="D42" s="2144"/>
      <c r="E42" s="2144"/>
      <c r="F42" s="2144"/>
    </row>
    <row r="43" spans="1:16">
      <c r="A43" s="4822" t="s">
        <v>814</v>
      </c>
      <c r="B43" s="4822"/>
      <c r="C43" s="2124" t="s">
        <v>737</v>
      </c>
      <c r="D43" s="2005"/>
      <c r="E43" s="2125" t="s">
        <v>233</v>
      </c>
      <c r="F43" s="2126" t="s">
        <v>234</v>
      </c>
    </row>
    <row r="44" spans="1:16" ht="28.5" customHeight="1">
      <c r="A44" s="2127"/>
      <c r="B44" s="2127"/>
      <c r="C44" s="2124"/>
      <c r="D44" s="2128"/>
      <c r="E44" s="2129"/>
      <c r="F44" s="2130"/>
    </row>
    <row r="45" spans="1:16" ht="10.5" customHeight="1" thickBot="1">
      <c r="A45" s="4823"/>
      <c r="B45" s="4823"/>
      <c r="C45" s="4823"/>
      <c r="D45" s="4824"/>
      <c r="E45" s="2131" t="s">
        <v>235</v>
      </c>
      <c r="F45" s="2132" t="s">
        <v>196</v>
      </c>
    </row>
    <row r="46" spans="1:16">
      <c r="A46" s="4825" t="str">
        <f>+トップ!B1</f>
        <v>ABC建設株式会社</v>
      </c>
      <c r="B46" s="4826"/>
      <c r="C46" s="4827" t="s">
        <v>799</v>
      </c>
      <c r="D46" s="4828"/>
      <c r="E46" s="4833" t="s">
        <v>1648</v>
      </c>
      <c r="F46" s="4834"/>
    </row>
    <row r="47" spans="1:16">
      <c r="A47" s="4835" t="s">
        <v>441</v>
      </c>
      <c r="B47" s="4836"/>
      <c r="C47" s="4829"/>
      <c r="D47" s="4830"/>
      <c r="E47" s="4837" t="s">
        <v>822</v>
      </c>
      <c r="F47" s="4837"/>
    </row>
    <row r="48" spans="1:16">
      <c r="A48" s="4838" t="s">
        <v>496</v>
      </c>
      <c r="B48" s="4839"/>
      <c r="C48" s="4831"/>
      <c r="D48" s="4832"/>
      <c r="E48" s="4840"/>
      <c r="F48" s="4841"/>
    </row>
    <row r="49" spans="1:6" ht="42.75" customHeight="1" thickBot="1">
      <c r="A49" s="2133" t="s">
        <v>433</v>
      </c>
      <c r="B49" s="4842"/>
      <c r="C49" s="4843"/>
      <c r="D49" s="4843"/>
      <c r="E49" s="4843"/>
      <c r="F49" s="4844"/>
    </row>
    <row r="50" spans="1:6">
      <c r="A50" s="2134" t="s">
        <v>434</v>
      </c>
      <c r="B50" s="4845" t="s">
        <v>435</v>
      </c>
      <c r="C50" s="4846"/>
      <c r="D50" s="4845" t="s">
        <v>436</v>
      </c>
      <c r="E50" s="4847"/>
      <c r="F50" s="4848"/>
    </row>
    <row r="51" spans="1:6">
      <c r="A51" s="2135">
        <v>1</v>
      </c>
      <c r="B51" s="4849" t="s">
        <v>420</v>
      </c>
      <c r="C51" s="4850"/>
      <c r="D51" s="4849"/>
      <c r="E51" s="4851"/>
      <c r="F51" s="4852"/>
    </row>
    <row r="52" spans="1:6" ht="24" customHeight="1">
      <c r="A52" s="2136"/>
      <c r="B52" s="4806"/>
      <c r="C52" s="4807"/>
      <c r="D52" s="4806"/>
      <c r="E52" s="4808"/>
      <c r="F52" s="4809"/>
    </row>
    <row r="53" spans="1:6">
      <c r="A53" s="2137">
        <v>2</v>
      </c>
      <c r="B53" s="4799" t="s">
        <v>421</v>
      </c>
      <c r="C53" s="4800"/>
      <c r="D53" s="4816" t="s">
        <v>417</v>
      </c>
      <c r="E53" s="4817"/>
      <c r="F53" s="4818"/>
    </row>
    <row r="54" spans="1:6" ht="22.5" customHeight="1">
      <c r="A54" s="2136"/>
      <c r="B54" s="4806"/>
      <c r="C54" s="4807"/>
      <c r="D54" s="4819"/>
      <c r="E54" s="4820"/>
      <c r="F54" s="4821"/>
    </row>
    <row r="55" spans="1:6">
      <c r="A55" s="2137">
        <v>3</v>
      </c>
      <c r="B55" s="4799"/>
      <c r="C55" s="4800"/>
      <c r="D55" s="4799"/>
      <c r="E55" s="4810"/>
      <c r="F55" s="4811"/>
    </row>
    <row r="56" spans="1:6" ht="23.25" customHeight="1">
      <c r="A56" s="2136"/>
      <c r="B56" s="4806"/>
      <c r="C56" s="4807"/>
      <c r="D56" s="4806"/>
      <c r="E56" s="4808"/>
      <c r="F56" s="4809"/>
    </row>
    <row r="57" spans="1:6">
      <c r="A57" s="2138">
        <v>4</v>
      </c>
      <c r="B57" s="4799"/>
      <c r="C57" s="4800"/>
      <c r="D57" s="4799"/>
      <c r="E57" s="4810"/>
      <c r="F57" s="4811"/>
    </row>
    <row r="58" spans="1:6" ht="26.25" customHeight="1">
      <c r="A58" s="2140"/>
      <c r="B58" s="4806"/>
      <c r="C58" s="4807"/>
      <c r="D58" s="4806"/>
      <c r="E58" s="4808"/>
      <c r="F58" s="4809"/>
    </row>
    <row r="59" spans="1:6">
      <c r="A59" s="2138">
        <v>5</v>
      </c>
      <c r="B59" s="4799"/>
      <c r="C59" s="4800"/>
      <c r="D59" s="4799"/>
      <c r="E59" s="4810"/>
      <c r="F59" s="4811"/>
    </row>
    <row r="60" spans="1:6" ht="21.75" customHeight="1">
      <c r="A60" s="2140"/>
      <c r="B60" s="4806"/>
      <c r="C60" s="4807"/>
      <c r="D60" s="4806"/>
      <c r="E60" s="4808"/>
      <c r="F60" s="4809"/>
    </row>
    <row r="61" spans="1:6">
      <c r="A61" s="2141">
        <v>6</v>
      </c>
      <c r="B61" s="4799"/>
      <c r="C61" s="4800"/>
      <c r="D61" s="4799"/>
      <c r="E61" s="4810"/>
      <c r="F61" s="4811"/>
    </row>
    <row r="62" spans="1:6" ht="23.25" customHeight="1">
      <c r="A62" s="2142"/>
      <c r="B62" s="4806"/>
      <c r="C62" s="4807"/>
      <c r="D62" s="4806"/>
      <c r="E62" s="4808"/>
      <c r="F62" s="4809"/>
    </row>
    <row r="63" spans="1:6">
      <c r="A63" s="2143">
        <v>7</v>
      </c>
      <c r="B63" s="4799"/>
      <c r="C63" s="4800"/>
      <c r="D63" s="2144"/>
      <c r="E63" s="2144"/>
      <c r="F63" s="2145"/>
    </row>
    <row r="64" spans="1:6" ht="23.25" customHeight="1">
      <c r="A64" s="2142"/>
      <c r="B64" s="4801"/>
      <c r="C64" s="4802"/>
      <c r="D64" s="4803"/>
      <c r="E64" s="4804"/>
      <c r="F64" s="4805"/>
    </row>
    <row r="65" spans="1:6">
      <c r="A65" s="2152"/>
      <c r="B65" s="2152"/>
      <c r="C65" s="2152"/>
      <c r="D65" s="2152"/>
      <c r="E65" s="2152"/>
      <c r="F65" s="2152"/>
    </row>
    <row r="66" spans="1:6" ht="14.25" thickBot="1">
      <c r="A66" s="2153" t="s">
        <v>437</v>
      </c>
      <c r="B66" s="2152"/>
      <c r="C66" s="2152"/>
      <c r="D66" s="2152"/>
      <c r="E66" s="2152"/>
      <c r="F66" s="2152"/>
    </row>
    <row r="67" spans="1:6">
      <c r="A67" s="2160" t="s">
        <v>438</v>
      </c>
      <c r="B67" s="2155" t="s">
        <v>439</v>
      </c>
      <c r="C67" s="4812" t="s">
        <v>440</v>
      </c>
      <c r="D67" s="4812"/>
      <c r="E67" s="4812"/>
      <c r="F67" s="4813"/>
    </row>
    <row r="68" spans="1:6">
      <c r="A68" s="2161"/>
      <c r="B68" s="2162"/>
      <c r="C68" s="4814"/>
      <c r="D68" s="4814"/>
      <c r="E68" s="4814"/>
      <c r="F68" s="4815"/>
    </row>
    <row r="69" spans="1:6" ht="14.25" thickBot="1">
      <c r="A69" s="2163"/>
      <c r="B69" s="2164"/>
      <c r="C69" s="4797"/>
      <c r="D69" s="4797"/>
      <c r="E69" s="4797"/>
      <c r="F69" s="4798"/>
    </row>
    <row r="70" spans="1:6">
      <c r="A70" s="2144"/>
      <c r="B70" s="2144"/>
      <c r="C70" s="2144"/>
      <c r="D70" s="2144"/>
      <c r="E70" s="2144"/>
      <c r="F70" s="2144"/>
    </row>
    <row r="71" spans="1:6">
      <c r="A71" s="2144"/>
      <c r="B71" s="2144"/>
      <c r="C71" s="2144"/>
      <c r="D71" s="2144"/>
      <c r="E71" s="2144"/>
      <c r="F71" s="2144"/>
    </row>
    <row r="72" spans="1:6">
      <c r="A72" s="2144"/>
      <c r="B72" s="2144"/>
      <c r="C72" s="2144"/>
      <c r="D72" s="2144"/>
      <c r="E72" s="2144"/>
      <c r="F72" s="2144"/>
    </row>
    <row r="73" spans="1:6">
      <c r="A73" s="2144"/>
      <c r="B73" s="2144"/>
      <c r="C73" s="2144"/>
      <c r="D73" s="2144"/>
      <c r="E73" s="2144"/>
      <c r="F73" s="2144"/>
    </row>
    <row r="74" spans="1:6">
      <c r="A74" s="2144"/>
      <c r="B74" s="2144"/>
      <c r="C74" s="2144"/>
      <c r="D74" s="2144"/>
      <c r="E74" s="2144"/>
      <c r="F74" s="2144"/>
    </row>
    <row r="75" spans="1:6">
      <c r="A75" s="2144"/>
      <c r="B75" s="2144"/>
      <c r="C75" s="2144"/>
      <c r="D75" s="2144"/>
      <c r="E75" s="2144"/>
      <c r="F75" s="2144"/>
    </row>
    <row r="76" spans="1:6">
      <c r="A76" s="2144"/>
      <c r="B76" s="2144"/>
      <c r="C76" s="2144"/>
      <c r="D76" s="2144"/>
      <c r="E76" s="2144"/>
      <c r="F76" s="2144"/>
    </row>
    <row r="77" spans="1:6">
      <c r="A77" s="2144"/>
      <c r="B77" s="2144"/>
      <c r="C77" s="2144"/>
      <c r="D77" s="2144"/>
      <c r="E77" s="2144"/>
      <c r="F77" s="2144"/>
    </row>
    <row r="78" spans="1:6">
      <c r="A78" s="2144"/>
      <c r="B78" s="2144"/>
      <c r="C78" s="2144"/>
      <c r="D78" s="2144"/>
      <c r="E78" s="2144"/>
      <c r="F78" s="2144"/>
    </row>
    <row r="79" spans="1:6">
      <c r="A79" s="2144"/>
      <c r="B79" s="2144"/>
      <c r="C79" s="2144"/>
      <c r="D79" s="2144"/>
      <c r="E79" s="2144"/>
      <c r="F79" s="2144"/>
    </row>
    <row r="80" spans="1:6">
      <c r="A80" s="2144"/>
      <c r="B80" s="2144"/>
      <c r="C80" s="2144"/>
      <c r="D80" s="2144"/>
      <c r="E80" s="2144"/>
      <c r="F80" s="2144"/>
    </row>
    <row r="81" spans="1:6">
      <c r="A81" s="2144"/>
      <c r="B81" s="2144"/>
      <c r="C81" s="2144"/>
      <c r="D81" s="2144"/>
      <c r="E81" s="2144"/>
      <c r="F81" s="2144"/>
    </row>
    <row r="82" spans="1:6">
      <c r="A82" s="2144"/>
      <c r="B82" s="2144"/>
      <c r="C82" s="2144"/>
      <c r="D82" s="2144"/>
      <c r="E82" s="2144"/>
      <c r="F82" s="2144"/>
    </row>
    <row r="83" spans="1:6">
      <c r="A83" s="2144"/>
      <c r="B83" s="2144"/>
      <c r="C83" s="2144"/>
      <c r="D83" s="2144"/>
      <c r="E83" s="2144"/>
      <c r="F83" s="2144"/>
    </row>
    <row r="84" spans="1:6">
      <c r="A84" s="2144"/>
      <c r="B84" s="2144"/>
      <c r="C84" s="2144"/>
      <c r="D84" s="2144"/>
      <c r="E84" s="2144"/>
      <c r="F84" s="2144"/>
    </row>
    <row r="85" spans="1:6">
      <c r="A85" s="2144"/>
      <c r="B85" s="2144"/>
      <c r="C85" s="2144"/>
      <c r="D85" s="2144"/>
      <c r="E85" s="2144"/>
      <c r="F85" s="2144"/>
    </row>
    <row r="86" spans="1:6">
      <c r="A86" s="2144"/>
      <c r="B86" s="2144"/>
      <c r="C86" s="2144"/>
      <c r="D86" s="2144"/>
      <c r="E86" s="2144"/>
      <c r="F86" s="2144"/>
    </row>
    <row r="87" spans="1:6">
      <c r="A87" s="2144"/>
      <c r="B87" s="2144"/>
      <c r="C87" s="2144"/>
      <c r="D87" s="2144"/>
      <c r="E87" s="2144"/>
      <c r="F87" s="2144"/>
    </row>
    <row r="88" spans="1:6">
      <c r="A88" s="2144"/>
      <c r="B88" s="2144"/>
      <c r="C88" s="2144"/>
      <c r="D88" s="2144"/>
      <c r="E88" s="2144"/>
      <c r="F88" s="2144"/>
    </row>
    <row r="89" spans="1:6">
      <c r="A89" s="2144"/>
      <c r="B89" s="2144"/>
      <c r="C89" s="2144"/>
      <c r="D89" s="2144"/>
      <c r="E89" s="2144"/>
      <c r="F89" s="2144"/>
    </row>
    <row r="90" spans="1:6">
      <c r="A90" s="2144"/>
      <c r="B90" s="2144"/>
      <c r="C90" s="2144"/>
      <c r="D90" s="2144"/>
      <c r="E90" s="2144"/>
      <c r="F90" s="2144"/>
    </row>
    <row r="91" spans="1:6">
      <c r="A91" s="2144"/>
      <c r="B91" s="2144"/>
      <c r="C91" s="2144"/>
      <c r="D91" s="2144"/>
      <c r="E91" s="2144"/>
      <c r="F91" s="2144"/>
    </row>
  </sheetData>
  <mergeCells count="109">
    <mergeCell ref="H15:P19"/>
    <mergeCell ref="H31:P34"/>
    <mergeCell ref="B24:C24"/>
    <mergeCell ref="D24:F24"/>
    <mergeCell ref="B25:C25"/>
    <mergeCell ref="D25:F25"/>
    <mergeCell ref="B26:C26"/>
    <mergeCell ref="B27:C27"/>
    <mergeCell ref="D27:F27"/>
    <mergeCell ref="B18:C18"/>
    <mergeCell ref="D18:F18"/>
    <mergeCell ref="B28:C28"/>
    <mergeCell ref="D28:F28"/>
    <mergeCell ref="B29:C29"/>
    <mergeCell ref="D29:F29"/>
    <mergeCell ref="B30:C30"/>
    <mergeCell ref="B31:C31"/>
    <mergeCell ref="D31:F31"/>
    <mergeCell ref="B16:C16"/>
    <mergeCell ref="D16:F16"/>
    <mergeCell ref="B17:C17"/>
    <mergeCell ref="D17:F17"/>
    <mergeCell ref="D14:F14"/>
    <mergeCell ref="B15:C15"/>
    <mergeCell ref="D15:F15"/>
    <mergeCell ref="B10:C10"/>
    <mergeCell ref="D10:F10"/>
    <mergeCell ref="B11:C11"/>
    <mergeCell ref="D11:F11"/>
    <mergeCell ref="B12:C12"/>
    <mergeCell ref="A2:B2"/>
    <mergeCell ref="A4:D4"/>
    <mergeCell ref="A5:B5"/>
    <mergeCell ref="C5:D7"/>
    <mergeCell ref="E5:F5"/>
    <mergeCell ref="A6:B6"/>
    <mergeCell ref="E6:F6"/>
    <mergeCell ref="A7:B7"/>
    <mergeCell ref="E7:F7"/>
    <mergeCell ref="D12:F12"/>
    <mergeCell ref="B13:C13"/>
    <mergeCell ref="B8:F8"/>
    <mergeCell ref="B9:C9"/>
    <mergeCell ref="D9:F9"/>
    <mergeCell ref="D13:F13"/>
    <mergeCell ref="B14:C14"/>
    <mergeCell ref="C39:F39"/>
    <mergeCell ref="B32:C32"/>
    <mergeCell ref="D32:F32"/>
    <mergeCell ref="B33:C33"/>
    <mergeCell ref="D33:F33"/>
    <mergeCell ref="B34:C34"/>
    <mergeCell ref="D34:F34"/>
    <mergeCell ref="B19:C19"/>
    <mergeCell ref="D19:F19"/>
    <mergeCell ref="B20:C20"/>
    <mergeCell ref="D20:F20"/>
    <mergeCell ref="B21:C21"/>
    <mergeCell ref="B23:C23"/>
    <mergeCell ref="D21:F21"/>
    <mergeCell ref="B22:C22"/>
    <mergeCell ref="D22:F22"/>
    <mergeCell ref="D23:F23"/>
    <mergeCell ref="C37:F37"/>
    <mergeCell ref="C38:F38"/>
    <mergeCell ref="D55:F55"/>
    <mergeCell ref="D61:F61"/>
    <mergeCell ref="B56:C56"/>
    <mergeCell ref="D56:F56"/>
    <mergeCell ref="A43:B43"/>
    <mergeCell ref="A45:D45"/>
    <mergeCell ref="A46:B46"/>
    <mergeCell ref="C46:D48"/>
    <mergeCell ref="E46:F46"/>
    <mergeCell ref="A47:B47"/>
    <mergeCell ref="E47:F47"/>
    <mergeCell ref="A48:B48"/>
    <mergeCell ref="E48:F48"/>
    <mergeCell ref="B49:F49"/>
    <mergeCell ref="B50:C50"/>
    <mergeCell ref="D50:F50"/>
    <mergeCell ref="B51:C51"/>
    <mergeCell ref="D51:F51"/>
    <mergeCell ref="B52:C52"/>
    <mergeCell ref="D52:F52"/>
    <mergeCell ref="H3:P6"/>
    <mergeCell ref="H9:P11"/>
    <mergeCell ref="C69:F69"/>
    <mergeCell ref="B63:C63"/>
    <mergeCell ref="B64:C64"/>
    <mergeCell ref="D64:F64"/>
    <mergeCell ref="B60:C60"/>
    <mergeCell ref="D60:F60"/>
    <mergeCell ref="B61:C61"/>
    <mergeCell ref="B62:C62"/>
    <mergeCell ref="D62:F62"/>
    <mergeCell ref="B58:C58"/>
    <mergeCell ref="D58:F58"/>
    <mergeCell ref="B59:C59"/>
    <mergeCell ref="D59:F59"/>
    <mergeCell ref="C67:F67"/>
    <mergeCell ref="C68:F68"/>
    <mergeCell ref="B57:C57"/>
    <mergeCell ref="D57:F57"/>
    <mergeCell ref="B53:C53"/>
    <mergeCell ref="D53:F53"/>
    <mergeCell ref="B54:C54"/>
    <mergeCell ref="D54:F54"/>
    <mergeCell ref="B55:C55"/>
  </mergeCells>
  <phoneticPr fontId="15"/>
  <hyperlinks>
    <hyperlink ref="A1" location="トップ!A1" display="トップへ" xr:uid="{00000000-0004-0000-1200-000000000000}"/>
    <hyperlink ref="F1" location="トップ!A1" display="トップへ" xr:uid="{00000000-0004-0000-1200-000001000000}"/>
  </hyperlinks>
  <pageMargins left="0.75" right="0.75" top="0.65" bottom="0.5" header="0.51200000000000001" footer="0.38"/>
  <pageSetup paperSize="9" scale="99" orientation="portrait" verticalDpi="300"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P69"/>
  <sheetViews>
    <sheetView view="pageBreakPreview" zoomScaleNormal="100" zoomScaleSheetLayoutView="100" workbookViewId="0"/>
  </sheetViews>
  <sheetFormatPr defaultColWidth="9" defaultRowHeight="13.5"/>
  <cols>
    <col min="1" max="1" width="3.75" style="479" customWidth="1"/>
    <col min="2" max="2" width="18" style="479" customWidth="1"/>
    <col min="3" max="3" width="24.125" style="479" customWidth="1"/>
    <col min="4" max="4" width="20.875" style="479" customWidth="1"/>
    <col min="5" max="5" width="10.125" style="479" customWidth="1"/>
    <col min="6" max="6" width="9" style="479"/>
    <col min="7" max="7" width="3.125" style="479" customWidth="1"/>
    <col min="8" max="16384" width="9" style="479"/>
  </cols>
  <sheetData>
    <row r="1" spans="1:16">
      <c r="A1" s="531" t="s">
        <v>791</v>
      </c>
      <c r="F1" s="531" t="s">
        <v>791</v>
      </c>
    </row>
    <row r="2" spans="1:16" ht="14.25">
      <c r="A2" s="4904" t="s">
        <v>1578</v>
      </c>
      <c r="B2" s="4904"/>
      <c r="C2" s="4905" t="s">
        <v>1579</v>
      </c>
      <c r="D2" s="4906"/>
      <c r="E2" s="2125" t="s">
        <v>233</v>
      </c>
      <c r="F2" s="2126" t="s">
        <v>234</v>
      </c>
      <c r="H2" s="1299" t="s">
        <v>1637</v>
      </c>
      <c r="I2"/>
      <c r="J2"/>
      <c r="K2"/>
      <c r="L2"/>
      <c r="M2"/>
      <c r="N2"/>
      <c r="O2"/>
      <c r="P2"/>
    </row>
    <row r="3" spans="1:16" ht="42" customHeight="1">
      <c r="A3" s="2144"/>
      <c r="B3" s="2165"/>
      <c r="C3" s="2166"/>
      <c r="D3" s="2167"/>
      <c r="E3" s="2129"/>
      <c r="F3" s="2130"/>
      <c r="H3" s="3452" t="s">
        <v>1735</v>
      </c>
      <c r="I3" s="3452"/>
      <c r="J3" s="3452"/>
      <c r="K3" s="3452"/>
      <c r="L3" s="3452"/>
      <c r="M3" s="3452"/>
      <c r="N3" s="3452"/>
      <c r="O3" s="3452"/>
      <c r="P3" s="3452"/>
    </row>
    <row r="4" spans="1:16" ht="14.25" customHeight="1">
      <c r="A4" s="4823" t="s">
        <v>741</v>
      </c>
      <c r="B4" s="4823"/>
      <c r="C4" s="4823"/>
      <c r="D4" s="4824"/>
      <c r="E4" s="2168" t="s">
        <v>235</v>
      </c>
      <c r="F4" s="2169" t="s">
        <v>54</v>
      </c>
      <c r="H4" s="3452"/>
      <c r="I4" s="3452"/>
      <c r="J4" s="3452"/>
      <c r="K4" s="3452"/>
      <c r="L4" s="3452"/>
      <c r="M4" s="3452"/>
      <c r="N4" s="3452"/>
      <c r="O4" s="3452"/>
      <c r="P4" s="3452"/>
    </row>
    <row r="5" spans="1:16" ht="13.5" customHeight="1">
      <c r="A5" s="4919" t="str">
        <f>+トップ!B1</f>
        <v>ABC建設株式会社</v>
      </c>
      <c r="B5" s="4921"/>
      <c r="C5" s="4922" t="s">
        <v>484</v>
      </c>
      <c r="D5" s="4923"/>
      <c r="E5" s="4911" t="s">
        <v>1647</v>
      </c>
      <c r="F5" s="4912"/>
      <c r="H5" s="1277"/>
      <c r="I5" s="1277"/>
      <c r="J5" s="1277"/>
      <c r="K5" s="1277"/>
      <c r="L5" s="1277"/>
      <c r="M5" s="1277"/>
      <c r="N5" s="1277"/>
      <c r="O5" s="1277"/>
      <c r="P5" s="1277"/>
    </row>
    <row r="6" spans="1:16" ht="15" thickBot="1">
      <c r="A6" s="4919" t="s">
        <v>742</v>
      </c>
      <c r="B6" s="4836"/>
      <c r="C6" s="4829"/>
      <c r="D6" s="4830"/>
      <c r="E6" s="4837" t="s">
        <v>822</v>
      </c>
      <c r="F6" s="4837"/>
      <c r="H6" s="1306" t="s">
        <v>1507</v>
      </c>
      <c r="I6" s="482"/>
      <c r="J6" s="482"/>
      <c r="K6" s="482"/>
      <c r="L6" s="482"/>
      <c r="M6" s="482"/>
      <c r="N6" s="482"/>
      <c r="O6" s="482"/>
      <c r="P6" s="482"/>
    </row>
    <row r="7" spans="1:16" ht="13.5" customHeight="1">
      <c r="A7" s="4920" t="s">
        <v>2585</v>
      </c>
      <c r="B7" s="4839"/>
      <c r="C7" s="4831"/>
      <c r="D7" s="4832"/>
      <c r="E7" s="4840"/>
      <c r="F7" s="4840"/>
      <c r="H7" s="4887" t="s">
        <v>1746</v>
      </c>
      <c r="I7" s="4888"/>
      <c r="J7" s="4888"/>
      <c r="K7" s="4888"/>
      <c r="L7" s="4888"/>
      <c r="M7" s="4888"/>
      <c r="N7" s="4888"/>
      <c r="O7" s="4888"/>
      <c r="P7" s="4889"/>
    </row>
    <row r="8" spans="1:16" ht="38.25" customHeight="1">
      <c r="A8" s="2170" t="s">
        <v>433</v>
      </c>
      <c r="B8" s="4908" t="s">
        <v>743</v>
      </c>
      <c r="C8" s="4909"/>
      <c r="D8" s="4909"/>
      <c r="E8" s="4909"/>
      <c r="F8" s="4910"/>
      <c r="H8" s="4890"/>
      <c r="I8" s="4891"/>
      <c r="J8" s="4891"/>
      <c r="K8" s="4891"/>
      <c r="L8" s="4891"/>
      <c r="M8" s="4891"/>
      <c r="N8" s="4891"/>
      <c r="O8" s="4891"/>
      <c r="P8" s="4892"/>
    </row>
    <row r="9" spans="1:16" ht="19.5" customHeight="1" thickBot="1">
      <c r="A9" s="2170" t="s">
        <v>434</v>
      </c>
      <c r="B9" s="4911" t="s">
        <v>435</v>
      </c>
      <c r="C9" s="4912"/>
      <c r="D9" s="4911" t="s">
        <v>436</v>
      </c>
      <c r="E9" s="4913"/>
      <c r="F9" s="4912"/>
      <c r="H9" s="4893"/>
      <c r="I9" s="4894"/>
      <c r="J9" s="4894"/>
      <c r="K9" s="4894"/>
      <c r="L9" s="4894"/>
      <c r="M9" s="4894"/>
      <c r="N9" s="4894"/>
      <c r="O9" s="4894"/>
      <c r="P9" s="4895"/>
    </row>
    <row r="10" spans="1:16" ht="19.5" customHeight="1">
      <c r="A10" s="2171">
        <v>0</v>
      </c>
      <c r="B10" s="2172" t="s">
        <v>198</v>
      </c>
      <c r="C10" s="2173"/>
      <c r="D10" s="2174"/>
      <c r="E10" s="2175"/>
      <c r="F10" s="2173"/>
      <c r="H10" s="309" t="s">
        <v>1509</v>
      </c>
    </row>
    <row r="11" spans="1:16" ht="67.5" customHeight="1">
      <c r="A11" s="2129"/>
      <c r="B11" s="4914" t="s">
        <v>3103</v>
      </c>
      <c r="C11" s="4915"/>
      <c r="D11" s="4914" t="s">
        <v>3102</v>
      </c>
      <c r="E11" s="4916"/>
      <c r="F11" s="4915"/>
      <c r="H11" s="4878" t="s">
        <v>2397</v>
      </c>
      <c r="I11" s="4879"/>
      <c r="J11" s="4879"/>
      <c r="K11" s="4879"/>
      <c r="L11" s="4879"/>
      <c r="M11" s="4879"/>
      <c r="N11" s="4879"/>
      <c r="O11" s="4879"/>
      <c r="P11" s="4880"/>
    </row>
    <row r="12" spans="1:16" ht="13.5" customHeight="1">
      <c r="A12" s="2171">
        <v>1</v>
      </c>
      <c r="B12" s="4917" t="s">
        <v>2398</v>
      </c>
      <c r="C12" s="4918"/>
      <c r="D12" s="4849"/>
      <c r="E12" s="4851"/>
      <c r="F12" s="4850"/>
      <c r="H12" s="4881"/>
      <c r="I12" s="4882"/>
      <c r="J12" s="4882"/>
      <c r="K12" s="4882"/>
      <c r="L12" s="4882"/>
      <c r="M12" s="4882"/>
      <c r="N12" s="4882"/>
      <c r="O12" s="4882"/>
      <c r="P12" s="4883"/>
    </row>
    <row r="13" spans="1:16">
      <c r="A13" s="2129"/>
      <c r="B13" s="4816" t="s">
        <v>67</v>
      </c>
      <c r="C13" s="4907"/>
      <c r="D13" s="4799" t="s">
        <v>2400</v>
      </c>
      <c r="E13" s="4810"/>
      <c r="F13" s="4800"/>
      <c r="H13" s="4881"/>
      <c r="I13" s="4882"/>
      <c r="J13" s="4882"/>
      <c r="K13" s="4882"/>
      <c r="L13" s="4882"/>
      <c r="M13" s="4882"/>
      <c r="N13" s="4882"/>
      <c r="O13" s="4882"/>
      <c r="P13" s="4883"/>
    </row>
    <row r="14" spans="1:16" ht="26.25" customHeight="1">
      <c r="A14" s="2129"/>
      <c r="B14" s="4816" t="s">
        <v>2399</v>
      </c>
      <c r="C14" s="4907"/>
      <c r="D14" s="4799" t="s">
        <v>2401</v>
      </c>
      <c r="E14" s="4810"/>
      <c r="F14" s="4800"/>
      <c r="H14" s="4881"/>
      <c r="I14" s="4882"/>
      <c r="J14" s="4882"/>
      <c r="K14" s="4882"/>
      <c r="L14" s="4882"/>
      <c r="M14" s="4882"/>
      <c r="N14" s="4882"/>
      <c r="O14" s="4882"/>
      <c r="P14" s="4883"/>
    </row>
    <row r="15" spans="1:16">
      <c r="A15" s="2129"/>
      <c r="B15" s="4816" t="s">
        <v>68</v>
      </c>
      <c r="C15" s="4907"/>
      <c r="D15" s="4816"/>
      <c r="E15" s="4817"/>
      <c r="F15" s="4907"/>
      <c r="H15" s="4881"/>
      <c r="I15" s="4882"/>
      <c r="J15" s="4882"/>
      <c r="K15" s="4882"/>
      <c r="L15" s="4882"/>
      <c r="M15" s="4882"/>
      <c r="N15" s="4882"/>
      <c r="O15" s="4882"/>
      <c r="P15" s="4883"/>
    </row>
    <row r="16" spans="1:16">
      <c r="A16" s="2129"/>
      <c r="B16" s="4816" t="s">
        <v>83</v>
      </c>
      <c r="C16" s="4907"/>
      <c r="D16" s="4816"/>
      <c r="E16" s="4817"/>
      <c r="F16" s="4907"/>
      <c r="H16" s="4881"/>
      <c r="I16" s="4882"/>
      <c r="J16" s="4882"/>
      <c r="K16" s="4882"/>
      <c r="L16" s="4882"/>
      <c r="M16" s="4882"/>
      <c r="N16" s="4882"/>
      <c r="O16" s="4882"/>
      <c r="P16" s="4883"/>
    </row>
    <row r="17" spans="1:16">
      <c r="A17" s="2129"/>
      <c r="B17" s="4816" t="s">
        <v>415</v>
      </c>
      <c r="C17" s="4907"/>
      <c r="D17" s="4816"/>
      <c r="E17" s="4817"/>
      <c r="F17" s="4907"/>
      <c r="H17" s="4881"/>
      <c r="I17" s="4882"/>
      <c r="J17" s="4882"/>
      <c r="K17" s="4882"/>
      <c r="L17" s="4882"/>
      <c r="M17" s="4882"/>
      <c r="N17" s="4882"/>
      <c r="O17" s="4882"/>
      <c r="P17" s="4883"/>
    </row>
    <row r="18" spans="1:16">
      <c r="A18" s="2170"/>
      <c r="B18" s="4819"/>
      <c r="C18" s="4924"/>
      <c r="D18" s="4819"/>
      <c r="E18" s="4820"/>
      <c r="F18" s="4924"/>
      <c r="H18" s="4881"/>
      <c r="I18" s="4882"/>
      <c r="J18" s="4882"/>
      <c r="K18" s="4882"/>
      <c r="L18" s="4882"/>
      <c r="M18" s="4882"/>
      <c r="N18" s="4882"/>
      <c r="O18" s="4882"/>
      <c r="P18" s="4883"/>
    </row>
    <row r="19" spans="1:16">
      <c r="A19" s="2129">
        <v>2</v>
      </c>
      <c r="B19" s="4816" t="s">
        <v>416</v>
      </c>
      <c r="C19" s="4907"/>
      <c r="D19" s="4816"/>
      <c r="E19" s="4817"/>
      <c r="F19" s="4907"/>
      <c r="H19" s="4881"/>
      <c r="I19" s="4882"/>
      <c r="J19" s="4882"/>
      <c r="K19" s="4882"/>
      <c r="L19" s="4882"/>
      <c r="M19" s="4882"/>
      <c r="N19" s="4882"/>
      <c r="O19" s="4882"/>
      <c r="P19" s="4883"/>
    </row>
    <row r="20" spans="1:16" ht="13.5" customHeight="1">
      <c r="A20" s="2129"/>
      <c r="B20" s="4816" t="s">
        <v>267</v>
      </c>
      <c r="C20" s="4907"/>
      <c r="D20" s="4816"/>
      <c r="E20" s="4817"/>
      <c r="F20" s="4907"/>
      <c r="H20" s="4881"/>
      <c r="I20" s="4882"/>
      <c r="J20" s="4882"/>
      <c r="K20" s="4882"/>
      <c r="L20" s="4882"/>
      <c r="M20" s="4882"/>
      <c r="N20" s="4882"/>
      <c r="O20" s="4882"/>
      <c r="P20" s="4883"/>
    </row>
    <row r="21" spans="1:16" ht="15.75" customHeight="1">
      <c r="A21" s="2129"/>
      <c r="B21" s="4816" t="s">
        <v>2402</v>
      </c>
      <c r="C21" s="4907"/>
      <c r="D21" s="4799"/>
      <c r="E21" s="4810"/>
      <c r="F21" s="4800"/>
      <c r="H21" s="4881"/>
      <c r="I21" s="4882"/>
      <c r="J21" s="4882"/>
      <c r="K21" s="4882"/>
      <c r="L21" s="4882"/>
      <c r="M21" s="4882"/>
      <c r="N21" s="4882"/>
      <c r="O21" s="4882"/>
      <c r="P21" s="4883"/>
    </row>
    <row r="22" spans="1:16" ht="13.5" customHeight="1">
      <c r="A22" s="2129"/>
      <c r="B22" s="4816" t="s">
        <v>268</v>
      </c>
      <c r="C22" s="4907"/>
      <c r="D22" s="4799"/>
      <c r="E22" s="4810"/>
      <c r="F22" s="4800"/>
      <c r="H22" s="4884"/>
      <c r="I22" s="4885"/>
      <c r="J22" s="4885"/>
      <c r="K22" s="4885"/>
      <c r="L22" s="4885"/>
      <c r="M22" s="4885"/>
      <c r="N22" s="4885"/>
      <c r="O22" s="4885"/>
      <c r="P22" s="4886"/>
    </row>
    <row r="23" spans="1:16" ht="14.25">
      <c r="A23" s="2170"/>
      <c r="B23" s="2176"/>
      <c r="C23" s="2177"/>
      <c r="D23" s="2178"/>
      <c r="E23" s="2179"/>
      <c r="F23" s="2180"/>
      <c r="H23" s="1299" t="s">
        <v>1506</v>
      </c>
      <c r="I23" s="1307"/>
      <c r="J23" s="1307"/>
      <c r="K23" s="1307"/>
      <c r="L23" s="1307"/>
      <c r="M23" s="1307"/>
      <c r="N23" s="1307"/>
      <c r="O23" s="1307"/>
      <c r="P23" s="1307"/>
    </row>
    <row r="24" spans="1:16">
      <c r="A24" s="2129">
        <v>3</v>
      </c>
      <c r="B24" s="4816" t="s">
        <v>197</v>
      </c>
      <c r="C24" s="4907"/>
      <c r="D24" s="4799"/>
      <c r="E24" s="4810"/>
      <c r="F24" s="4800"/>
      <c r="H24" s="4896" t="s">
        <v>2396</v>
      </c>
      <c r="I24" s="4897"/>
      <c r="J24" s="4897"/>
      <c r="K24" s="4897"/>
      <c r="L24" s="4897"/>
      <c r="M24" s="4897"/>
      <c r="N24" s="4897"/>
      <c r="O24" s="4897"/>
      <c r="P24" s="4898"/>
    </row>
    <row r="25" spans="1:16" ht="27" customHeight="1">
      <c r="A25" s="2129"/>
      <c r="B25" s="4816" t="s">
        <v>2403</v>
      </c>
      <c r="C25" s="4907"/>
      <c r="D25" s="4799" t="s">
        <v>2404</v>
      </c>
      <c r="E25" s="4810"/>
      <c r="F25" s="4800"/>
      <c r="H25" s="4899"/>
      <c r="I25" s="4891"/>
      <c r="J25" s="4891"/>
      <c r="K25" s="4891"/>
      <c r="L25" s="4891"/>
      <c r="M25" s="4891"/>
      <c r="N25" s="4891"/>
      <c r="O25" s="4891"/>
      <c r="P25" s="4900"/>
    </row>
    <row r="26" spans="1:16" ht="13.5" customHeight="1">
      <c r="A26" s="2170"/>
      <c r="B26" s="4819"/>
      <c r="C26" s="4924"/>
      <c r="D26" s="4806"/>
      <c r="E26" s="4808"/>
      <c r="F26" s="4807"/>
      <c r="H26" s="4899"/>
      <c r="I26" s="4891"/>
      <c r="J26" s="4891"/>
      <c r="K26" s="4891"/>
      <c r="L26" s="4891"/>
      <c r="M26" s="4891"/>
      <c r="N26" s="4891"/>
      <c r="O26" s="4891"/>
      <c r="P26" s="4900"/>
    </row>
    <row r="27" spans="1:16">
      <c r="A27" s="2181">
        <v>4</v>
      </c>
      <c r="B27" s="4816" t="s">
        <v>3176</v>
      </c>
      <c r="C27" s="4907"/>
      <c r="D27" s="4799"/>
      <c r="E27" s="4810"/>
      <c r="F27" s="4800"/>
      <c r="H27" s="4899"/>
      <c r="I27" s="4891"/>
      <c r="J27" s="4891"/>
      <c r="K27" s="4891"/>
      <c r="L27" s="4891"/>
      <c r="M27" s="4891"/>
      <c r="N27" s="4891"/>
      <c r="O27" s="4891"/>
      <c r="P27" s="4900"/>
    </row>
    <row r="28" spans="1:16" ht="29.25" customHeight="1">
      <c r="A28" s="2182"/>
      <c r="B28" s="4816" t="s">
        <v>2405</v>
      </c>
      <c r="C28" s="4907"/>
      <c r="D28" s="4799" t="s">
        <v>2406</v>
      </c>
      <c r="E28" s="4810"/>
      <c r="F28" s="4800"/>
      <c r="H28" s="4901"/>
      <c r="I28" s="4902"/>
      <c r="J28" s="4902"/>
      <c r="K28" s="4902"/>
      <c r="L28" s="4902"/>
      <c r="M28" s="4902"/>
      <c r="N28" s="4902"/>
      <c r="O28" s="4902"/>
      <c r="P28" s="4903"/>
    </row>
    <row r="29" spans="1:16" ht="13.5" customHeight="1">
      <c r="A29" s="2182"/>
      <c r="B29" s="4816" t="s">
        <v>315</v>
      </c>
      <c r="C29" s="4907"/>
      <c r="D29" s="4926" t="s">
        <v>526</v>
      </c>
      <c r="E29" s="4927"/>
      <c r="F29" s="4928"/>
    </row>
    <row r="30" spans="1:16">
      <c r="A30" s="2183"/>
      <c r="B30" s="4819" t="s">
        <v>525</v>
      </c>
      <c r="C30" s="4924"/>
      <c r="D30" s="4929"/>
      <c r="E30" s="4930"/>
      <c r="F30" s="4931"/>
    </row>
    <row r="31" spans="1:16" ht="54" customHeight="1">
      <c r="A31" s="2152"/>
      <c r="B31" s="2152" t="s">
        <v>47</v>
      </c>
      <c r="C31" s="2152"/>
      <c r="D31" s="2152"/>
      <c r="E31" s="2152"/>
      <c r="F31" s="2152"/>
    </row>
    <row r="32" spans="1:16" ht="29.25" customHeight="1">
      <c r="A32" s="2153" t="s">
        <v>437</v>
      </c>
      <c r="B32" s="2152"/>
      <c r="C32" s="2152"/>
      <c r="D32" s="2152"/>
      <c r="E32" s="2152"/>
      <c r="F32" s="2152"/>
    </row>
    <row r="33" spans="1:16" ht="23.25" customHeight="1">
      <c r="A33" s="4932" t="s">
        <v>438</v>
      </c>
      <c r="B33" s="4934" t="s">
        <v>439</v>
      </c>
      <c r="C33" s="4935" t="s">
        <v>440</v>
      </c>
      <c r="D33" s="4935"/>
      <c r="E33" s="4935"/>
      <c r="F33" s="4935"/>
    </row>
    <row r="34" spans="1:16" ht="13.5" customHeight="1">
      <c r="A34" s="4933"/>
      <c r="B34" s="4934"/>
      <c r="C34" s="4936"/>
      <c r="D34" s="4936"/>
      <c r="E34" s="4936"/>
      <c r="F34" s="4936"/>
    </row>
    <row r="35" spans="1:16">
      <c r="A35" s="2184"/>
      <c r="B35" s="2157"/>
      <c r="C35" s="4864"/>
      <c r="D35" s="4864"/>
      <c r="E35" s="4864"/>
      <c r="F35" s="4864"/>
    </row>
    <row r="36" spans="1:16">
      <c r="A36" s="2184"/>
      <c r="B36" s="2157"/>
      <c r="C36" s="4864"/>
      <c r="D36" s="4864"/>
      <c r="E36" s="4864"/>
      <c r="F36" s="4864"/>
    </row>
    <row r="37" spans="1:16">
      <c r="A37" s="2144"/>
      <c r="B37" s="2185" t="s">
        <v>821</v>
      </c>
      <c r="C37" s="2144"/>
      <c r="D37" s="2144"/>
      <c r="E37" s="2144"/>
      <c r="F37" s="2144"/>
    </row>
    <row r="38" spans="1:16">
      <c r="A38" s="2144"/>
      <c r="B38" s="2144"/>
      <c r="C38" s="2144"/>
      <c r="D38" s="2144"/>
      <c r="E38" s="2144"/>
      <c r="F38" s="2144"/>
    </row>
    <row r="39" spans="1:16">
      <c r="A39" s="2144"/>
      <c r="B39" s="2144"/>
      <c r="C39" s="2144"/>
      <c r="D39" s="2144"/>
      <c r="E39" s="2144"/>
      <c r="F39" s="2144"/>
    </row>
    <row r="40" spans="1:16">
      <c r="A40" s="2144"/>
      <c r="B40" s="2144"/>
      <c r="C40" s="2144"/>
      <c r="D40" s="2144"/>
      <c r="E40" s="2144"/>
      <c r="F40" s="2144"/>
    </row>
    <row r="41" spans="1:16">
      <c r="A41" s="2144"/>
      <c r="B41" s="2144"/>
      <c r="C41" s="2144"/>
      <c r="D41" s="2144"/>
      <c r="E41" s="2144"/>
      <c r="F41" s="2144"/>
    </row>
    <row r="42" spans="1:16">
      <c r="A42" s="2144"/>
      <c r="B42" s="2144"/>
      <c r="C42" s="2144"/>
      <c r="D42" s="2144"/>
      <c r="E42" s="2144"/>
      <c r="F42" s="2144"/>
    </row>
    <row r="43" spans="1:16">
      <c r="A43" s="4904" t="s">
        <v>1578</v>
      </c>
      <c r="B43" s="4904"/>
      <c r="C43" s="4905" t="s">
        <v>1579</v>
      </c>
      <c r="D43" s="4906"/>
      <c r="E43" s="2186" t="s">
        <v>233</v>
      </c>
      <c r="F43" s="2186" t="s">
        <v>234</v>
      </c>
    </row>
    <row r="44" spans="1:16" ht="35.25">
      <c r="A44" s="4953"/>
      <c r="B44" s="4953"/>
      <c r="C44" s="4953"/>
      <c r="D44" s="4953"/>
      <c r="E44" s="2187" t="s">
        <v>235</v>
      </c>
      <c r="F44" s="2188" t="s">
        <v>1480</v>
      </c>
    </row>
    <row r="45" spans="1:16">
      <c r="A45" s="4837" t="str">
        <f>+トップ!B1</f>
        <v>ABC建設株式会社</v>
      </c>
      <c r="B45" s="4837"/>
      <c r="C45" s="4954" t="s">
        <v>1481</v>
      </c>
      <c r="D45" s="4955"/>
      <c r="E45" s="4911" t="s">
        <v>1647</v>
      </c>
      <c r="F45" s="4912"/>
    </row>
    <row r="46" spans="1:16" customFormat="1" ht="15.75" customHeight="1">
      <c r="A46" s="4837" t="s">
        <v>742</v>
      </c>
      <c r="B46" s="4837"/>
      <c r="C46" s="4956"/>
      <c r="D46" s="4957"/>
      <c r="E46" s="4837" t="s">
        <v>54</v>
      </c>
      <c r="F46" s="4837"/>
      <c r="G46" s="479"/>
      <c r="H46" s="479"/>
      <c r="I46" s="479"/>
      <c r="J46" s="479"/>
      <c r="K46" s="479"/>
      <c r="L46" s="479"/>
      <c r="M46" s="479"/>
      <c r="N46" s="479"/>
      <c r="O46" s="479"/>
      <c r="P46" s="479"/>
    </row>
    <row r="47" spans="1:16" customFormat="1" ht="54" customHeight="1">
      <c r="A47" s="4925" t="s">
        <v>1483</v>
      </c>
      <c r="B47" s="4925"/>
      <c r="C47" s="4958"/>
      <c r="D47" s="4959"/>
      <c r="E47" s="4840"/>
      <c r="F47" s="4840"/>
      <c r="G47" s="479"/>
      <c r="H47" s="479"/>
      <c r="I47" s="479"/>
      <c r="J47" s="479"/>
      <c r="K47" s="479"/>
      <c r="L47" s="479"/>
      <c r="M47" s="479"/>
      <c r="N47" s="479"/>
      <c r="O47" s="479"/>
      <c r="P47" s="479"/>
    </row>
    <row r="48" spans="1:16" customFormat="1" ht="15.75" customHeight="1">
      <c r="A48" s="2189" t="s">
        <v>433</v>
      </c>
      <c r="B48" s="4945" t="s">
        <v>2407</v>
      </c>
      <c r="C48" s="4946"/>
      <c r="D48" s="4946"/>
      <c r="E48" s="4946"/>
      <c r="F48" s="4947"/>
      <c r="H48" s="479"/>
      <c r="I48" s="479"/>
      <c r="J48" s="479"/>
      <c r="K48" s="479"/>
      <c r="L48" s="479"/>
      <c r="M48" s="479"/>
      <c r="N48" s="479"/>
      <c r="O48" s="479"/>
      <c r="P48" s="479"/>
    </row>
    <row r="49" spans="1:16" customFormat="1" ht="15.75" customHeight="1">
      <c r="A49" s="2189" t="s">
        <v>434</v>
      </c>
      <c r="B49" s="4948" t="s">
        <v>435</v>
      </c>
      <c r="C49" s="4949"/>
      <c r="D49" s="4837" t="s">
        <v>436</v>
      </c>
      <c r="E49" s="4837"/>
      <c r="F49" s="4837"/>
      <c r="H49" s="479"/>
      <c r="I49" s="479"/>
      <c r="J49" s="479"/>
      <c r="K49" s="479"/>
      <c r="L49" s="479"/>
      <c r="M49" s="479"/>
      <c r="N49" s="479"/>
      <c r="O49" s="479"/>
      <c r="P49" s="479"/>
    </row>
    <row r="50" spans="1:16" customFormat="1" ht="15.75" customHeight="1">
      <c r="A50" s="2190">
        <v>1</v>
      </c>
      <c r="B50" s="4950" t="s">
        <v>2408</v>
      </c>
      <c r="C50" s="4951"/>
      <c r="D50" s="4952" t="s">
        <v>2409</v>
      </c>
      <c r="E50" s="4952"/>
      <c r="F50" s="4952"/>
      <c r="H50" s="479"/>
      <c r="I50" s="479"/>
      <c r="J50" s="479"/>
      <c r="K50" s="479"/>
      <c r="L50" s="479"/>
      <c r="M50" s="479"/>
      <c r="N50" s="479"/>
      <c r="O50" s="479"/>
      <c r="P50" s="479"/>
    </row>
    <row r="51" spans="1:16" customFormat="1" ht="60.75" customHeight="1">
      <c r="A51" s="2191">
        <v>2</v>
      </c>
      <c r="B51" s="4938" t="s">
        <v>2410</v>
      </c>
      <c r="C51" s="4939"/>
      <c r="D51" s="4940" t="s">
        <v>2411</v>
      </c>
      <c r="E51" s="4941"/>
      <c r="F51" s="4941"/>
      <c r="H51" s="479"/>
      <c r="I51" s="479"/>
      <c r="J51" s="479"/>
      <c r="K51" s="479"/>
      <c r="L51" s="479"/>
      <c r="M51" s="479"/>
      <c r="N51" s="479"/>
      <c r="O51" s="479"/>
      <c r="P51" s="479"/>
    </row>
    <row r="52" spans="1:16" customFormat="1" ht="15.75" customHeight="1">
      <c r="A52" s="2191">
        <v>3</v>
      </c>
      <c r="B52" s="4938" t="s">
        <v>1484</v>
      </c>
      <c r="C52" s="4939"/>
      <c r="D52" s="4941" t="s">
        <v>1482</v>
      </c>
      <c r="E52" s="4941"/>
      <c r="F52" s="4941"/>
    </row>
    <row r="53" spans="1:16" customFormat="1" ht="70.5" customHeight="1">
      <c r="A53" s="2191">
        <v>4</v>
      </c>
      <c r="B53" s="4938" t="s">
        <v>2413</v>
      </c>
      <c r="C53" s="4939"/>
      <c r="D53" s="4941" t="s">
        <v>1485</v>
      </c>
      <c r="E53" s="4941"/>
      <c r="F53" s="4941"/>
    </row>
    <row r="54" spans="1:16" customFormat="1" ht="167.25" customHeight="1">
      <c r="A54" s="2192">
        <v>5</v>
      </c>
      <c r="B54" s="4942" t="s">
        <v>2412</v>
      </c>
      <c r="C54" s="4943"/>
      <c r="D54" s="4944" t="s">
        <v>1486</v>
      </c>
      <c r="E54" s="4944"/>
      <c r="F54" s="4944"/>
    </row>
    <row r="55" spans="1:16" customFormat="1" ht="124.5" customHeight="1">
      <c r="A55" s="2193"/>
      <c r="B55" s="2193"/>
      <c r="C55" s="2193"/>
      <c r="D55" s="2193"/>
      <c r="E55" s="2193"/>
      <c r="F55" s="2193"/>
    </row>
    <row r="56" spans="1:16" customFormat="1" ht="63.75" customHeight="1">
      <c r="A56" s="2194"/>
      <c r="B56" s="2194"/>
      <c r="C56" s="2014"/>
      <c r="D56" s="2014"/>
      <c r="E56" s="2014"/>
      <c r="F56" s="2014"/>
    </row>
    <row r="57" spans="1:16" customFormat="1" ht="59.25" customHeight="1">
      <c r="A57" s="2194" t="s">
        <v>437</v>
      </c>
      <c r="B57" s="2194"/>
      <c r="C57" s="2014"/>
      <c r="D57" s="2014"/>
      <c r="E57" s="2014"/>
      <c r="F57" s="2014"/>
    </row>
    <row r="58" spans="1:16" customFormat="1">
      <c r="A58" s="2189" t="s">
        <v>438</v>
      </c>
      <c r="B58" s="2189" t="s">
        <v>439</v>
      </c>
      <c r="C58" s="4837" t="s">
        <v>440</v>
      </c>
      <c r="D58" s="4837"/>
      <c r="E58" s="4837"/>
      <c r="F58" s="4837"/>
    </row>
    <row r="59" spans="1:16" customFormat="1">
      <c r="A59" s="2195"/>
      <c r="B59" s="2196"/>
      <c r="C59" s="4937"/>
      <c r="D59" s="4937"/>
      <c r="E59" s="4937"/>
      <c r="F59" s="4937"/>
    </row>
    <row r="60" spans="1:16" customFormat="1">
      <c r="A60" s="2195"/>
      <c r="B60" s="2196"/>
      <c r="C60" s="4937"/>
      <c r="D60" s="4937"/>
      <c r="E60" s="4937"/>
      <c r="F60" s="4937"/>
    </row>
    <row r="61" spans="1:16" customFormat="1" ht="24.75" customHeight="1">
      <c r="A61" s="479"/>
      <c r="B61" s="479"/>
      <c r="C61" s="479"/>
      <c r="D61" s="479"/>
      <c r="E61" s="479"/>
      <c r="F61" s="479"/>
    </row>
    <row r="62" spans="1:16" customFormat="1" ht="18.75" customHeight="1">
      <c r="A62" s="479"/>
      <c r="B62" s="479"/>
      <c r="C62" s="479"/>
      <c r="D62" s="479"/>
      <c r="E62" s="479"/>
      <c r="F62" s="479"/>
    </row>
    <row r="63" spans="1:16" customFormat="1" ht="18.75" customHeight="1">
      <c r="A63" s="479"/>
      <c r="B63" s="479"/>
      <c r="C63" s="479"/>
      <c r="D63" s="479"/>
      <c r="E63" s="479"/>
      <c r="F63" s="479"/>
    </row>
    <row r="64" spans="1:16">
      <c r="G64"/>
      <c r="H64"/>
      <c r="I64"/>
      <c r="J64"/>
      <c r="K64"/>
      <c r="L64"/>
      <c r="M64"/>
      <c r="N64"/>
      <c r="O64"/>
      <c r="P64"/>
    </row>
    <row r="65" spans="7:16">
      <c r="G65"/>
      <c r="H65"/>
      <c r="I65"/>
      <c r="J65"/>
      <c r="K65"/>
      <c r="L65"/>
      <c r="M65"/>
      <c r="N65"/>
      <c r="O65"/>
      <c r="P65"/>
    </row>
    <row r="66" spans="7:16">
      <c r="H66"/>
      <c r="I66"/>
      <c r="J66"/>
      <c r="K66"/>
      <c r="L66"/>
      <c r="M66"/>
      <c r="N66"/>
      <c r="O66"/>
      <c r="P66"/>
    </row>
    <row r="67" spans="7:16">
      <c r="H67"/>
      <c r="I67"/>
      <c r="J67"/>
      <c r="K67"/>
      <c r="L67"/>
      <c r="M67"/>
      <c r="N67"/>
      <c r="O67"/>
      <c r="P67"/>
    </row>
    <row r="68" spans="7:16">
      <c r="H68"/>
      <c r="I68"/>
      <c r="J68"/>
      <c r="K68"/>
      <c r="L68"/>
      <c r="M68"/>
      <c r="N68"/>
      <c r="O68"/>
      <c r="P68"/>
    </row>
    <row r="69" spans="7:16">
      <c r="H69"/>
      <c r="I69"/>
      <c r="J69"/>
      <c r="K69"/>
      <c r="L69"/>
      <c r="M69"/>
      <c r="N69"/>
      <c r="O69"/>
      <c r="P69"/>
    </row>
  </sheetData>
  <mergeCells count="84">
    <mergeCell ref="H3:P4"/>
    <mergeCell ref="B54:C54"/>
    <mergeCell ref="D54:F54"/>
    <mergeCell ref="B48:F48"/>
    <mergeCell ref="B49:C49"/>
    <mergeCell ref="D49:F49"/>
    <mergeCell ref="B50:C50"/>
    <mergeCell ref="D50:F50"/>
    <mergeCell ref="A44:D44"/>
    <mergeCell ref="A45:B45"/>
    <mergeCell ref="C45:D47"/>
    <mergeCell ref="E45:F45"/>
    <mergeCell ref="B28:C28"/>
    <mergeCell ref="D28:F28"/>
    <mergeCell ref="A46:B46"/>
    <mergeCell ref="E46:F46"/>
    <mergeCell ref="C58:F58"/>
    <mergeCell ref="C59:F59"/>
    <mergeCell ref="C60:F60"/>
    <mergeCell ref="B51:C51"/>
    <mergeCell ref="D51:F51"/>
    <mergeCell ref="B52:C52"/>
    <mergeCell ref="D52:F52"/>
    <mergeCell ref="B53:C53"/>
    <mergeCell ref="D53:F53"/>
    <mergeCell ref="A47:B47"/>
    <mergeCell ref="E47:F47"/>
    <mergeCell ref="B29:C29"/>
    <mergeCell ref="D29:F30"/>
    <mergeCell ref="B30:C30"/>
    <mergeCell ref="A33:A34"/>
    <mergeCell ref="B33:B34"/>
    <mergeCell ref="C33:F34"/>
    <mergeCell ref="C35:F35"/>
    <mergeCell ref="C36:F36"/>
    <mergeCell ref="B27:C27"/>
    <mergeCell ref="D27:F27"/>
    <mergeCell ref="B25:C25"/>
    <mergeCell ref="D25:F25"/>
    <mergeCell ref="B26:C26"/>
    <mergeCell ref="D26:F26"/>
    <mergeCell ref="B21:C21"/>
    <mergeCell ref="D21:F22"/>
    <mergeCell ref="B22:C22"/>
    <mergeCell ref="B24:C24"/>
    <mergeCell ref="D24:F24"/>
    <mergeCell ref="B18:C18"/>
    <mergeCell ref="D18:F18"/>
    <mergeCell ref="B19:C19"/>
    <mergeCell ref="D19:F19"/>
    <mergeCell ref="B20:C20"/>
    <mergeCell ref="D20:F20"/>
    <mergeCell ref="B14:C14"/>
    <mergeCell ref="D14:F14"/>
    <mergeCell ref="B16:C16"/>
    <mergeCell ref="D16:F16"/>
    <mergeCell ref="B17:C17"/>
    <mergeCell ref="D17:F17"/>
    <mergeCell ref="A2:B2"/>
    <mergeCell ref="C2:D2"/>
    <mergeCell ref="A4:D4"/>
    <mergeCell ref="A5:B5"/>
    <mergeCell ref="C5:D7"/>
    <mergeCell ref="E5:F5"/>
    <mergeCell ref="A6:B6"/>
    <mergeCell ref="E6:F6"/>
    <mergeCell ref="A7:B7"/>
    <mergeCell ref="E7:F7"/>
    <mergeCell ref="H11:P22"/>
    <mergeCell ref="H7:P9"/>
    <mergeCell ref="H24:P28"/>
    <mergeCell ref="A43:B43"/>
    <mergeCell ref="C43:D43"/>
    <mergeCell ref="B15:C15"/>
    <mergeCell ref="D15:F15"/>
    <mergeCell ref="B8:F8"/>
    <mergeCell ref="B9:C9"/>
    <mergeCell ref="D9:F9"/>
    <mergeCell ref="B11:C11"/>
    <mergeCell ref="D11:F11"/>
    <mergeCell ref="B12:C12"/>
    <mergeCell ref="D12:F12"/>
    <mergeCell ref="B13:C13"/>
    <mergeCell ref="D13:F13"/>
  </mergeCells>
  <phoneticPr fontId="15"/>
  <hyperlinks>
    <hyperlink ref="A1" location="トップ!A1" display="トップへ" xr:uid="{00000000-0004-0000-1300-000000000000}"/>
    <hyperlink ref="F1" location="トップ!A1" display="トップへ" xr:uid="{00000000-0004-0000-1300-000001000000}"/>
  </hyperlinks>
  <pageMargins left="0.75" right="0.46" top="0.77" bottom="0.61" header="0.51200000000000001" footer="0.51200000000000001"/>
  <pageSetup paperSize="9" orientation="portrait" verticalDpi="1200" r:id="rId1"/>
  <headerFooter alignWithMargins="0"/>
  <colBreaks count="1" manualBreakCount="1">
    <brk id="6" min="1" max="38" man="1"/>
  </colBreaks>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C2023-DD2C-4820-B5E3-010F7A4E08CA}">
  <sheetPr codeName="Sheet17"/>
  <dimension ref="A1:E28"/>
  <sheetViews>
    <sheetView zoomScaleNormal="100" zoomScaleSheetLayoutView="100" workbookViewId="0"/>
  </sheetViews>
  <sheetFormatPr defaultColWidth="9" defaultRowHeight="13.5"/>
  <cols>
    <col min="1" max="1" width="15.875" customWidth="1"/>
    <col min="2" max="2" width="48" customWidth="1"/>
    <col min="6" max="6" width="3.5" customWidth="1"/>
  </cols>
  <sheetData>
    <row r="1" spans="1:5">
      <c r="A1" s="531" t="s">
        <v>1854</v>
      </c>
      <c r="E1" s="531" t="s">
        <v>1854</v>
      </c>
    </row>
    <row r="2" spans="1:5">
      <c r="A2" s="1921" t="s">
        <v>1855</v>
      </c>
      <c r="B2" t="s">
        <v>1856</v>
      </c>
      <c r="C2" s="1921"/>
      <c r="D2" s="1922"/>
      <c r="E2" s="531"/>
    </row>
    <row r="3" spans="1:5" ht="14.25">
      <c r="A3" s="4979" t="s">
        <v>46</v>
      </c>
      <c r="B3" s="4980"/>
      <c r="C3" s="73" t="s">
        <v>77</v>
      </c>
      <c r="D3" s="73" t="s">
        <v>345</v>
      </c>
      <c r="E3" s="73" t="s">
        <v>478</v>
      </c>
    </row>
    <row r="4" spans="1:5" ht="39" customHeight="1">
      <c r="A4" s="4981" t="s">
        <v>518</v>
      </c>
      <c r="B4" s="4981"/>
      <c r="C4" s="1923"/>
      <c r="D4" s="1924"/>
      <c r="E4" s="1924"/>
    </row>
    <row r="5" spans="1:5" ht="13.5" customHeight="1">
      <c r="A5" s="187" t="s">
        <v>1857</v>
      </c>
      <c r="B5" s="188" t="s">
        <v>1858</v>
      </c>
      <c r="C5" s="20" t="s">
        <v>78</v>
      </c>
      <c r="D5" s="74" t="s">
        <v>90</v>
      </c>
      <c r="E5" s="189" t="s">
        <v>343</v>
      </c>
    </row>
    <row r="6" spans="1:5" ht="24" customHeight="1">
      <c r="A6" s="72" t="s">
        <v>79</v>
      </c>
      <c r="B6" s="4982" t="s">
        <v>1859</v>
      </c>
      <c r="C6" s="4983"/>
      <c r="D6" s="4983"/>
      <c r="E6" s="4984"/>
    </row>
    <row r="7" spans="1:5" ht="21.75" customHeight="1">
      <c r="A7" s="72"/>
      <c r="B7" s="4976" t="s">
        <v>1860</v>
      </c>
      <c r="C7" s="4977"/>
      <c r="D7" s="4977"/>
      <c r="E7" s="4978"/>
    </row>
    <row r="8" spans="1:5" ht="21" customHeight="1">
      <c r="A8" s="4974" t="s">
        <v>519</v>
      </c>
      <c r="B8" s="4985" t="s">
        <v>3</v>
      </c>
      <c r="C8" s="4986"/>
      <c r="D8" s="4986"/>
      <c r="E8" s="4987"/>
    </row>
    <row r="9" spans="1:5" ht="120.75" customHeight="1">
      <c r="A9" s="4974"/>
      <c r="B9" s="4988"/>
      <c r="C9" s="4989"/>
      <c r="D9" s="4989"/>
      <c r="E9" s="4990"/>
    </row>
    <row r="10" spans="1:5" ht="60.75" customHeight="1">
      <c r="A10" s="4974"/>
      <c r="B10" s="4991"/>
      <c r="C10" s="4992"/>
      <c r="D10" s="4992"/>
      <c r="E10" s="4993"/>
    </row>
    <row r="11" spans="1:5" ht="56.25" customHeight="1">
      <c r="A11" s="4975"/>
      <c r="B11" s="4994" t="s">
        <v>1861</v>
      </c>
      <c r="C11" s="4995"/>
      <c r="D11" s="4995"/>
      <c r="E11" s="4996"/>
    </row>
    <row r="12" spans="1:5" ht="21" customHeight="1">
      <c r="A12" s="72" t="s">
        <v>225</v>
      </c>
      <c r="B12" s="4965" t="s">
        <v>226</v>
      </c>
      <c r="C12" s="4966"/>
      <c r="D12" s="4966"/>
      <c r="E12" s="4967"/>
    </row>
    <row r="13" spans="1:5" ht="21" customHeight="1">
      <c r="A13" s="71" t="s">
        <v>351</v>
      </c>
      <c r="B13" s="4968" t="s">
        <v>227</v>
      </c>
      <c r="C13" s="4969"/>
      <c r="D13" s="4969"/>
      <c r="E13" s="4970"/>
    </row>
    <row r="14" spans="1:5" ht="135.75" customHeight="1">
      <c r="A14" s="75" t="s">
        <v>520</v>
      </c>
      <c r="B14" s="4971" t="s">
        <v>1862</v>
      </c>
      <c r="C14" s="4972"/>
      <c r="D14" s="4972"/>
      <c r="E14" s="4973"/>
    </row>
    <row r="15" spans="1:5" ht="18" customHeight="1">
      <c r="A15" s="4974" t="s">
        <v>228</v>
      </c>
      <c r="B15" s="4976" t="s">
        <v>1863</v>
      </c>
      <c r="C15" s="4977"/>
      <c r="D15" s="4977"/>
      <c r="E15" s="4978"/>
    </row>
    <row r="16" spans="1:5" ht="20.25" customHeight="1">
      <c r="A16" s="4974"/>
      <c r="B16" s="4965" t="s">
        <v>229</v>
      </c>
      <c r="C16" s="4966"/>
      <c r="D16" s="4966"/>
      <c r="E16" s="4967"/>
    </row>
    <row r="17" spans="1:5" ht="13.5" customHeight="1">
      <c r="A17" s="4974"/>
      <c r="B17" s="4965" t="s">
        <v>1864</v>
      </c>
      <c r="C17" s="4966"/>
      <c r="D17" s="4966"/>
      <c r="E17" s="4967"/>
    </row>
    <row r="18" spans="1:5" ht="13.5" customHeight="1">
      <c r="A18" s="4974"/>
      <c r="B18" s="4965" t="s">
        <v>1865</v>
      </c>
      <c r="C18" s="4966"/>
      <c r="D18" s="4966"/>
      <c r="E18" s="4967"/>
    </row>
    <row r="19" spans="1:5">
      <c r="A19" s="4974"/>
      <c r="B19" s="4965" t="s">
        <v>230</v>
      </c>
      <c r="C19" s="4966"/>
      <c r="D19" s="4966"/>
      <c r="E19" s="4967"/>
    </row>
    <row r="20" spans="1:5">
      <c r="A20" s="4974"/>
      <c r="B20" s="1916"/>
      <c r="C20" s="1917"/>
      <c r="D20" s="1917"/>
      <c r="E20" s="1918"/>
    </row>
    <row r="21" spans="1:5">
      <c r="A21" s="4974"/>
      <c r="B21" s="1916"/>
      <c r="C21" s="1917"/>
      <c r="D21" s="1917"/>
      <c r="E21" s="1918"/>
    </row>
    <row r="22" spans="1:5">
      <c r="A22" s="4975"/>
      <c r="B22" s="4960"/>
      <c r="C22" s="4961"/>
      <c r="D22" s="4961"/>
      <c r="E22" s="4962"/>
    </row>
    <row r="23" spans="1:5" ht="84" customHeight="1">
      <c r="A23" s="1919" t="s">
        <v>231</v>
      </c>
      <c r="B23" s="4960"/>
      <c r="C23" s="4961"/>
      <c r="D23" s="4961"/>
      <c r="E23" s="4962"/>
    </row>
    <row r="24" spans="1:5" s="76" customFormat="1" ht="13.5" customHeight="1">
      <c r="A24" s="4963" t="s">
        <v>527</v>
      </c>
      <c r="B24" s="4963"/>
      <c r="C24" s="4963"/>
      <c r="D24" s="4963"/>
      <c r="E24" s="4963"/>
    </row>
    <row r="25" spans="1:5" s="76" customFormat="1" ht="13.5" customHeight="1">
      <c r="A25" s="4964" t="s">
        <v>528</v>
      </c>
      <c r="B25" s="4964"/>
      <c r="C25" s="4964"/>
      <c r="D25" s="4964"/>
      <c r="E25" s="4964"/>
    </row>
    <row r="26" spans="1:5" s="76" customFormat="1" ht="13.5" customHeight="1">
      <c r="A26" s="4964" t="s">
        <v>224</v>
      </c>
      <c r="B26" s="4964"/>
      <c r="C26" s="4964"/>
      <c r="D26" s="4964"/>
      <c r="E26" s="4964"/>
    </row>
    <row r="27" spans="1:5" s="76" customFormat="1" ht="13.5" customHeight="1">
      <c r="A27" s="4964" t="s">
        <v>253</v>
      </c>
      <c r="B27" s="4964"/>
      <c r="C27" s="4964"/>
      <c r="D27" s="4964"/>
      <c r="E27" s="4964"/>
    </row>
    <row r="28" spans="1:5">
      <c r="A28" s="95" t="s">
        <v>232</v>
      </c>
    </row>
  </sheetData>
  <mergeCells count="23">
    <mergeCell ref="A3:B3"/>
    <mergeCell ref="A4:B4"/>
    <mergeCell ref="B6:E6"/>
    <mergeCell ref="B7:E7"/>
    <mergeCell ref="A8:A11"/>
    <mergeCell ref="B8:E9"/>
    <mergeCell ref="B10:E10"/>
    <mergeCell ref="B11:E11"/>
    <mergeCell ref="B12:E12"/>
    <mergeCell ref="B13:E13"/>
    <mergeCell ref="B14:E14"/>
    <mergeCell ref="A15:A22"/>
    <mergeCell ref="B15:E15"/>
    <mergeCell ref="B16:E16"/>
    <mergeCell ref="B17:E17"/>
    <mergeCell ref="B18:E18"/>
    <mergeCell ref="B19:E19"/>
    <mergeCell ref="B22:E22"/>
    <mergeCell ref="B23:E23"/>
    <mergeCell ref="A24:E24"/>
    <mergeCell ref="A25:E25"/>
    <mergeCell ref="A26:E26"/>
    <mergeCell ref="A27:E27"/>
  </mergeCells>
  <phoneticPr fontId="15"/>
  <hyperlinks>
    <hyperlink ref="E1" location="トップ!A1" display="トップへ" xr:uid="{E1C5965C-518F-44F8-B98B-25E07827B8DD}"/>
    <hyperlink ref="A1" location="トップ!A1" display="トップへ" xr:uid="{E096B58C-9E76-4FA4-AF2C-AA07CA423674}"/>
  </hyperlinks>
  <pageMargins left="0.75" right="0.28999999999999998" top="0.57999999999999996" bottom="0.51" header="0.51200000000000001" footer="0.24"/>
  <pageSetup paperSize="9" orientation="portrait" verticalDpi="0"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B1:R53"/>
  <sheetViews>
    <sheetView view="pageBreakPreview" zoomScaleNormal="100" zoomScaleSheetLayoutView="100" workbookViewId="0">
      <selection activeCell="G5" sqref="G5:H5"/>
    </sheetView>
  </sheetViews>
  <sheetFormatPr defaultColWidth="9" defaultRowHeight="13.5"/>
  <cols>
    <col min="1" max="1" width="2" style="446" customWidth="1"/>
    <col min="2" max="2" width="4.75" style="446" customWidth="1"/>
    <col min="3" max="3" width="37" style="446" customWidth="1"/>
    <col min="4" max="4" width="5.625" style="446" customWidth="1"/>
    <col min="5" max="5" width="32.375" style="446" customWidth="1"/>
    <col min="6" max="6" width="17.25" style="446" customWidth="1"/>
    <col min="7" max="7" width="25.25" style="446" customWidth="1"/>
    <col min="8" max="8" width="18.875" style="446" customWidth="1"/>
    <col min="9" max="9" width="4.125" style="446" customWidth="1"/>
    <col min="10" max="16384" width="9" style="446"/>
  </cols>
  <sheetData>
    <row r="1" spans="2:18">
      <c r="B1" s="531" t="s">
        <v>791</v>
      </c>
      <c r="H1" s="531" t="s">
        <v>791</v>
      </c>
    </row>
    <row r="2" spans="2:18" ht="14.25">
      <c r="B2" s="1335" t="s">
        <v>1577</v>
      </c>
      <c r="D2" s="447"/>
      <c r="J2" s="1299" t="s">
        <v>1576</v>
      </c>
      <c r="K2"/>
      <c r="L2"/>
      <c r="M2"/>
      <c r="N2"/>
      <c r="O2"/>
      <c r="P2"/>
      <c r="Q2"/>
      <c r="R2"/>
    </row>
    <row r="3" spans="2:18" ht="21" customHeight="1">
      <c r="C3" s="448"/>
      <c r="D3" s="5007" t="s">
        <v>1532</v>
      </c>
      <c r="E3" s="5007"/>
      <c r="F3" s="5007"/>
      <c r="G3" s="450" t="s">
        <v>454</v>
      </c>
      <c r="H3" s="451"/>
      <c r="J3" s="3452" t="s">
        <v>1691</v>
      </c>
      <c r="K3" s="3452"/>
      <c r="L3" s="3452"/>
      <c r="M3" s="3452"/>
      <c r="N3" s="3452"/>
      <c r="O3" s="3452"/>
      <c r="P3" s="3452"/>
      <c r="Q3" s="3452"/>
      <c r="R3" s="3452"/>
    </row>
    <row r="4" spans="2:18" ht="16.5" customHeight="1">
      <c r="C4" s="448"/>
      <c r="D4" s="449"/>
      <c r="E4" s="449"/>
      <c r="F4" s="449"/>
      <c r="G4" s="450" t="s">
        <v>370</v>
      </c>
      <c r="H4" s="2517" t="s">
        <v>2529</v>
      </c>
      <c r="J4" s="3452"/>
      <c r="K4" s="3452"/>
      <c r="L4" s="3452"/>
      <c r="M4" s="3452"/>
      <c r="N4" s="3452"/>
      <c r="O4" s="3452"/>
      <c r="P4" s="3452"/>
      <c r="Q4" s="3452"/>
      <c r="R4" s="3452"/>
    </row>
    <row r="5" spans="2:18" ht="29.25" customHeight="1">
      <c r="B5" s="43" t="s">
        <v>156</v>
      </c>
      <c r="C5" s="1331" t="s">
        <v>744</v>
      </c>
      <c r="D5" s="1332" t="s">
        <v>272</v>
      </c>
      <c r="E5" s="5008" t="s">
        <v>1563</v>
      </c>
      <c r="F5" s="5009"/>
      <c r="G5" s="5008" t="s">
        <v>1538</v>
      </c>
      <c r="H5" s="5009"/>
      <c r="J5" s="3452"/>
      <c r="K5" s="3452"/>
      <c r="L5" s="3452"/>
      <c r="M5" s="3452"/>
      <c r="N5" s="3452"/>
      <c r="O5" s="3452"/>
      <c r="P5" s="3452"/>
      <c r="Q5" s="3452"/>
      <c r="R5" s="3452"/>
    </row>
    <row r="6" spans="2:18" ht="15" thickBot="1">
      <c r="B6" s="1322" t="s">
        <v>1539</v>
      </c>
      <c r="C6" s="1314" t="s">
        <v>1559</v>
      </c>
      <c r="D6" s="491" t="s">
        <v>745</v>
      </c>
      <c r="E6" s="5033" t="s">
        <v>1567</v>
      </c>
      <c r="F6" s="5034"/>
      <c r="G6" s="5008"/>
      <c r="H6" s="5009"/>
      <c r="J6" s="1306" t="s">
        <v>1507</v>
      </c>
      <c r="K6" s="482"/>
      <c r="L6" s="482"/>
      <c r="M6" s="482"/>
      <c r="N6" s="482"/>
      <c r="O6" s="482"/>
      <c r="P6" s="482"/>
      <c r="Q6" s="482"/>
      <c r="R6" s="482"/>
    </row>
    <row r="7" spans="2:18" ht="27" customHeight="1">
      <c r="B7" s="1322" t="s">
        <v>1540</v>
      </c>
      <c r="C7" s="1321" t="s">
        <v>1672</v>
      </c>
      <c r="D7" s="491" t="s">
        <v>745</v>
      </c>
      <c r="E7" s="5035"/>
      <c r="F7" s="5036"/>
      <c r="G7" s="5016" t="s">
        <v>1566</v>
      </c>
      <c r="H7" s="5017"/>
      <c r="J7" s="4887" t="s">
        <v>1747</v>
      </c>
      <c r="K7" s="4888"/>
      <c r="L7" s="4888"/>
      <c r="M7" s="4888"/>
      <c r="N7" s="4888"/>
      <c r="O7" s="4888"/>
      <c r="P7" s="4888"/>
      <c r="Q7" s="4888"/>
      <c r="R7" s="4889"/>
    </row>
    <row r="8" spans="2:18" ht="14.25">
      <c r="B8" s="1323">
        <v>3</v>
      </c>
      <c r="C8" s="1315" t="s">
        <v>1557</v>
      </c>
      <c r="D8" s="491" t="s">
        <v>745</v>
      </c>
      <c r="E8" s="5033" t="s">
        <v>1567</v>
      </c>
      <c r="F8" s="5034"/>
      <c r="G8" s="5014"/>
      <c r="H8" s="5015"/>
      <c r="J8" s="4890"/>
      <c r="K8" s="4891"/>
      <c r="L8" s="4891"/>
      <c r="M8" s="4891"/>
      <c r="N8" s="4891"/>
      <c r="O8" s="4891"/>
      <c r="P8" s="4891"/>
      <c r="Q8" s="4891"/>
      <c r="R8" s="4892"/>
    </row>
    <row r="9" spans="2:18" ht="13.5" customHeight="1">
      <c r="B9" s="1324">
        <v>4</v>
      </c>
      <c r="C9" s="5039" t="s">
        <v>1556</v>
      </c>
      <c r="D9" s="1333" t="s">
        <v>746</v>
      </c>
      <c r="E9" s="5037" t="s">
        <v>1536</v>
      </c>
      <c r="F9" s="5038"/>
      <c r="G9" s="5041" t="s">
        <v>1564</v>
      </c>
      <c r="H9" s="5042"/>
      <c r="J9" s="4890"/>
      <c r="K9" s="4891"/>
      <c r="L9" s="4891"/>
      <c r="M9" s="4891"/>
      <c r="N9" s="4891"/>
      <c r="O9" s="4891"/>
      <c r="P9" s="4891"/>
      <c r="Q9" s="4891"/>
      <c r="R9" s="4892"/>
    </row>
    <row r="10" spans="2:18" ht="13.5" customHeight="1">
      <c r="B10" s="1323"/>
      <c r="C10" s="5040"/>
      <c r="D10" s="1760" t="s">
        <v>1706</v>
      </c>
      <c r="E10" s="5003" t="s">
        <v>1537</v>
      </c>
      <c r="F10" s="5004"/>
      <c r="G10" s="5043" t="s">
        <v>1565</v>
      </c>
      <c r="H10" s="5011"/>
      <c r="J10" s="4890"/>
      <c r="K10" s="4891"/>
      <c r="L10" s="4891"/>
      <c r="M10" s="4891"/>
      <c r="N10" s="4891"/>
      <c r="O10" s="4891"/>
      <c r="P10" s="4891"/>
      <c r="Q10" s="4891"/>
      <c r="R10" s="4892"/>
    </row>
    <row r="11" spans="2:18" ht="27" customHeight="1">
      <c r="B11" s="1325">
        <v>5</v>
      </c>
      <c r="C11" s="1316" t="s">
        <v>1555</v>
      </c>
      <c r="D11" s="492" t="s">
        <v>1707</v>
      </c>
      <c r="E11" s="5046" t="s">
        <v>747</v>
      </c>
      <c r="F11" s="5047"/>
      <c r="G11" s="5044" t="s">
        <v>2521</v>
      </c>
      <c r="H11" s="5045"/>
      <c r="J11" s="4890"/>
      <c r="K11" s="4891"/>
      <c r="L11" s="4891"/>
      <c r="M11" s="4891"/>
      <c r="N11" s="4891"/>
      <c r="O11" s="4891"/>
      <c r="P11" s="4891"/>
      <c r="Q11" s="4891"/>
      <c r="R11" s="4892"/>
    </row>
    <row r="12" spans="2:18" ht="14.25" customHeight="1">
      <c r="B12" s="1324">
        <v>6</v>
      </c>
      <c r="C12" s="1317" t="s">
        <v>1554</v>
      </c>
      <c r="D12" s="493" t="s">
        <v>1708</v>
      </c>
      <c r="E12" s="5033" t="s">
        <v>1562</v>
      </c>
      <c r="F12" s="5048"/>
      <c r="G12" s="5051" t="s">
        <v>2522</v>
      </c>
      <c r="H12" s="5052"/>
      <c r="J12" s="4890"/>
      <c r="K12" s="4891"/>
      <c r="L12" s="4891"/>
      <c r="M12" s="4891"/>
      <c r="N12" s="4891"/>
      <c r="O12" s="4891"/>
      <c r="P12" s="4891"/>
      <c r="Q12" s="4891"/>
      <c r="R12" s="4892"/>
    </row>
    <row r="13" spans="2:18" ht="14.25">
      <c r="B13" s="1325">
        <v>7</v>
      </c>
      <c r="C13" s="1316" t="s">
        <v>11</v>
      </c>
      <c r="D13" s="491" t="s">
        <v>745</v>
      </c>
      <c r="E13" s="5049" t="s">
        <v>1568</v>
      </c>
      <c r="F13" s="5050"/>
      <c r="G13" s="5053"/>
      <c r="H13" s="5054"/>
      <c r="J13" s="4890"/>
      <c r="K13" s="4891"/>
      <c r="L13" s="4891"/>
      <c r="M13" s="4891"/>
      <c r="N13" s="4891"/>
      <c r="O13" s="4891"/>
      <c r="P13" s="4891"/>
      <c r="Q13" s="4891"/>
      <c r="R13" s="4892"/>
    </row>
    <row r="14" spans="2:18" ht="16.5" customHeight="1">
      <c r="B14" s="1324">
        <v>8</v>
      </c>
      <c r="C14" s="2472" t="s">
        <v>306</v>
      </c>
      <c r="D14" s="2473" t="s">
        <v>1708</v>
      </c>
      <c r="E14" s="4999" t="s">
        <v>1562</v>
      </c>
      <c r="F14" s="5024"/>
      <c r="G14" s="5018"/>
      <c r="H14" s="5019"/>
      <c r="J14" s="4890"/>
      <c r="K14" s="4891"/>
      <c r="L14" s="4891"/>
      <c r="M14" s="4891"/>
      <c r="N14" s="4891"/>
      <c r="O14" s="4891"/>
      <c r="P14" s="4891"/>
      <c r="Q14" s="4891"/>
      <c r="R14" s="4892"/>
    </row>
    <row r="15" spans="2:18" ht="14.25" customHeight="1">
      <c r="B15" s="1323"/>
      <c r="C15" s="2474"/>
      <c r="D15" s="2475"/>
      <c r="E15" s="5020"/>
      <c r="F15" s="5021"/>
      <c r="G15" s="5010"/>
      <c r="H15" s="5011"/>
      <c r="J15" s="4890"/>
      <c r="K15" s="4891"/>
      <c r="L15" s="4891"/>
      <c r="M15" s="4891"/>
      <c r="N15" s="4891"/>
      <c r="O15" s="4891"/>
      <c r="P15" s="4891"/>
      <c r="Q15" s="4891"/>
      <c r="R15" s="4892"/>
    </row>
    <row r="16" spans="2:18" ht="18.75" customHeight="1">
      <c r="B16" s="1325">
        <v>9</v>
      </c>
      <c r="C16" s="1320" t="s">
        <v>12</v>
      </c>
      <c r="D16" s="492" t="s">
        <v>1709</v>
      </c>
      <c r="E16" s="5022" t="s">
        <v>1544</v>
      </c>
      <c r="F16" s="5023"/>
      <c r="G16" s="5012"/>
      <c r="H16" s="5013"/>
      <c r="J16" s="4890"/>
      <c r="K16" s="4891"/>
      <c r="L16" s="4891"/>
      <c r="M16" s="4891"/>
      <c r="N16" s="4891"/>
      <c r="O16" s="4891"/>
      <c r="P16" s="4891"/>
      <c r="Q16" s="4891"/>
      <c r="R16" s="4892"/>
    </row>
    <row r="17" spans="2:18" ht="14.25">
      <c r="B17" s="1324">
        <v>10</v>
      </c>
      <c r="C17" s="1318" t="s">
        <v>307</v>
      </c>
      <c r="D17" s="493" t="s">
        <v>1710</v>
      </c>
      <c r="E17" s="4999" t="s">
        <v>2423</v>
      </c>
      <c r="F17" s="5024"/>
      <c r="G17" s="5018"/>
      <c r="H17" s="5019"/>
      <c r="J17" s="4890"/>
      <c r="K17" s="4891"/>
      <c r="L17" s="4891"/>
      <c r="M17" s="4891"/>
      <c r="N17" s="4891"/>
      <c r="O17" s="4891"/>
      <c r="P17" s="4891"/>
      <c r="Q17" s="4891"/>
      <c r="R17" s="4892"/>
    </row>
    <row r="18" spans="2:18" ht="14.25">
      <c r="B18" s="1323"/>
      <c r="C18" s="1319"/>
      <c r="D18" s="494" t="s">
        <v>1711</v>
      </c>
      <c r="E18" s="4997" t="s">
        <v>308</v>
      </c>
      <c r="F18" s="4998"/>
      <c r="G18" s="1313"/>
      <c r="H18" s="1326"/>
      <c r="J18" s="4890"/>
      <c r="K18" s="4891"/>
      <c r="L18" s="4891"/>
      <c r="M18" s="4891"/>
      <c r="N18" s="4891"/>
      <c r="O18" s="4891"/>
      <c r="P18" s="4891"/>
      <c r="Q18" s="4891"/>
      <c r="R18" s="4892"/>
    </row>
    <row r="19" spans="2:18" ht="14.25" customHeight="1">
      <c r="B19" s="1324">
        <v>11</v>
      </c>
      <c r="C19" s="5027" t="s">
        <v>1533</v>
      </c>
      <c r="D19" s="493" t="s">
        <v>1712</v>
      </c>
      <c r="E19" s="4999" t="s">
        <v>1552</v>
      </c>
      <c r="F19" s="5000"/>
      <c r="G19" s="5018"/>
      <c r="H19" s="5019"/>
      <c r="J19" s="4890"/>
      <c r="K19" s="4891"/>
      <c r="L19" s="4891"/>
      <c r="M19" s="4891"/>
      <c r="N19" s="4891"/>
      <c r="O19" s="4891"/>
      <c r="P19" s="4891"/>
      <c r="Q19" s="4891"/>
      <c r="R19" s="4892"/>
    </row>
    <row r="20" spans="2:18" ht="14.25" customHeight="1">
      <c r="B20" s="1327"/>
      <c r="C20" s="5027"/>
      <c r="D20" s="495" t="s">
        <v>1535</v>
      </c>
      <c r="E20" s="5001" t="s">
        <v>1553</v>
      </c>
      <c r="F20" s="5002"/>
      <c r="G20" s="1311"/>
      <c r="H20" s="1328"/>
      <c r="J20" s="4890"/>
      <c r="K20" s="4891"/>
      <c r="L20" s="4891"/>
      <c r="M20" s="4891"/>
      <c r="N20" s="4891"/>
      <c r="O20" s="4891"/>
      <c r="P20" s="4891"/>
      <c r="Q20" s="4891"/>
      <c r="R20" s="4892"/>
    </row>
    <row r="21" spans="2:18" ht="14.25" customHeight="1">
      <c r="B21" s="1323"/>
      <c r="C21" s="5028"/>
      <c r="D21" s="491" t="s">
        <v>745</v>
      </c>
      <c r="E21" s="5003" t="s">
        <v>1534</v>
      </c>
      <c r="F21" s="5004"/>
      <c r="G21" s="5010"/>
      <c r="H21" s="5011"/>
      <c r="J21" s="4890"/>
      <c r="K21" s="4891"/>
      <c r="L21" s="4891"/>
      <c r="M21" s="4891"/>
      <c r="N21" s="4891"/>
      <c r="O21" s="4891"/>
      <c r="P21" s="4891"/>
      <c r="Q21" s="4891"/>
      <c r="R21" s="4892"/>
    </row>
    <row r="22" spans="2:18" ht="14.25" customHeight="1">
      <c r="B22" s="1325">
        <v>12</v>
      </c>
      <c r="C22" s="1316" t="s">
        <v>1573</v>
      </c>
      <c r="D22" s="492" t="s">
        <v>1713</v>
      </c>
      <c r="E22" s="5005" t="s">
        <v>247</v>
      </c>
      <c r="F22" s="5006"/>
      <c r="G22" s="5071"/>
      <c r="H22" s="5072"/>
      <c r="J22" s="4890"/>
      <c r="K22" s="4891"/>
      <c r="L22" s="4891"/>
      <c r="M22" s="4891"/>
      <c r="N22" s="4891"/>
      <c r="O22" s="4891"/>
      <c r="P22" s="4891"/>
      <c r="Q22" s="4891"/>
      <c r="R22" s="4892"/>
    </row>
    <row r="23" spans="2:18" ht="14.25" customHeight="1" thickBot="1">
      <c r="B23" s="1324">
        <v>13</v>
      </c>
      <c r="C23" s="5066" t="s">
        <v>1561</v>
      </c>
      <c r="D23" s="493" t="s">
        <v>1714</v>
      </c>
      <c r="E23" s="5037" t="s">
        <v>1542</v>
      </c>
      <c r="F23" s="5038"/>
      <c r="G23" s="5041"/>
      <c r="H23" s="5042"/>
      <c r="J23" s="4893"/>
      <c r="K23" s="4894"/>
      <c r="L23" s="4894"/>
      <c r="M23" s="4894"/>
      <c r="N23" s="4894"/>
      <c r="O23" s="4894"/>
      <c r="P23" s="4894"/>
      <c r="Q23" s="4894"/>
      <c r="R23" s="4895"/>
    </row>
    <row r="24" spans="2:18" ht="14.25" customHeight="1">
      <c r="B24" s="1327"/>
      <c r="C24" s="5067"/>
      <c r="D24" s="495" t="s">
        <v>1715</v>
      </c>
      <c r="E24" s="5073" t="s">
        <v>1541</v>
      </c>
      <c r="F24" s="5074"/>
      <c r="G24" s="5069"/>
      <c r="H24" s="5070"/>
      <c r="J24" s="1334"/>
      <c r="K24" s="1334"/>
      <c r="L24" s="1334"/>
      <c r="M24" s="1334"/>
      <c r="N24" s="1334"/>
      <c r="O24" s="1334"/>
      <c r="P24" s="1334"/>
      <c r="Q24" s="1334"/>
      <c r="R24" s="1334"/>
    </row>
    <row r="25" spans="2:18" ht="14.25" customHeight="1">
      <c r="B25" s="1327"/>
      <c r="C25" s="5067"/>
      <c r="D25" s="495" t="s">
        <v>1716</v>
      </c>
      <c r="E25" s="5073" t="s">
        <v>598</v>
      </c>
      <c r="F25" s="5074"/>
      <c r="G25" s="1308"/>
      <c r="H25" s="1329"/>
      <c r="J25" s="309" t="s">
        <v>1509</v>
      </c>
      <c r="K25" s="479"/>
      <c r="L25" s="479"/>
      <c r="M25" s="479"/>
      <c r="N25" s="479"/>
      <c r="O25" s="479"/>
      <c r="P25" s="479"/>
      <c r="Q25" s="479"/>
      <c r="R25" s="479"/>
    </row>
    <row r="26" spans="2:18" ht="14.25" customHeight="1">
      <c r="B26" s="1323"/>
      <c r="C26" s="5068"/>
      <c r="D26" s="494" t="s">
        <v>1717</v>
      </c>
      <c r="E26" s="5075" t="s">
        <v>1543</v>
      </c>
      <c r="F26" s="5076"/>
      <c r="G26" s="1309"/>
      <c r="H26" s="1310"/>
      <c r="J26" s="4878" t="s">
        <v>1731</v>
      </c>
      <c r="K26" s="4879"/>
      <c r="L26" s="4879"/>
      <c r="M26" s="4879"/>
      <c r="N26" s="4879"/>
      <c r="O26" s="4879"/>
      <c r="P26" s="4879"/>
      <c r="Q26" s="4879"/>
      <c r="R26" s="4880"/>
    </row>
    <row r="27" spans="2:18" ht="17.25" customHeight="1">
      <c r="B27" s="1325">
        <v>14</v>
      </c>
      <c r="C27" s="1316" t="s">
        <v>1428</v>
      </c>
      <c r="D27" s="491" t="s">
        <v>745</v>
      </c>
      <c r="E27" s="5033" t="s">
        <v>1567</v>
      </c>
      <c r="F27" s="5034"/>
      <c r="G27" s="5029"/>
      <c r="H27" s="5030"/>
      <c r="J27" s="4881"/>
      <c r="K27" s="4882"/>
      <c r="L27" s="4882"/>
      <c r="M27" s="4882"/>
      <c r="N27" s="4882"/>
      <c r="O27" s="4882"/>
      <c r="P27" s="4882"/>
      <c r="Q27" s="4882"/>
      <c r="R27" s="4883"/>
    </row>
    <row r="28" spans="2:18" ht="14.25">
      <c r="B28" s="1323" t="s">
        <v>691</v>
      </c>
      <c r="C28" s="1330" t="s">
        <v>1560</v>
      </c>
      <c r="D28" s="491" t="s">
        <v>748</v>
      </c>
      <c r="E28" s="5033" t="s">
        <v>1440</v>
      </c>
      <c r="F28" s="5034"/>
      <c r="G28" s="5031"/>
      <c r="H28" s="5032"/>
      <c r="J28" s="4881"/>
      <c r="K28" s="4882"/>
      <c r="L28" s="4882"/>
      <c r="M28" s="4882"/>
      <c r="N28" s="4882"/>
      <c r="O28" s="4882"/>
      <c r="P28" s="4882"/>
      <c r="Q28" s="4882"/>
      <c r="R28" s="4883"/>
    </row>
    <row r="29" spans="2:18" ht="15" customHeight="1">
      <c r="B29" s="5025" t="s">
        <v>1569</v>
      </c>
      <c r="C29" s="5026"/>
      <c r="D29" s="5026"/>
      <c r="E29" s="5026"/>
      <c r="F29" s="5026"/>
      <c r="G29" s="5026"/>
      <c r="H29" s="5026"/>
      <c r="J29" s="4881"/>
      <c r="K29" s="4882"/>
      <c r="L29" s="4882"/>
      <c r="M29" s="4882"/>
      <c r="N29" s="4882"/>
      <c r="O29" s="4882"/>
      <c r="P29" s="4882"/>
      <c r="Q29" s="4882"/>
      <c r="R29" s="4883"/>
    </row>
    <row r="30" spans="2:18">
      <c r="B30" s="5064" t="s">
        <v>1641</v>
      </c>
      <c r="C30" s="5065"/>
      <c r="D30" s="5065"/>
      <c r="E30" s="5065"/>
      <c r="F30" s="5058" t="s">
        <v>1571</v>
      </c>
      <c r="G30" s="5059"/>
      <c r="H30" s="5060"/>
      <c r="J30" s="4881"/>
      <c r="K30" s="4882"/>
      <c r="L30" s="4882"/>
      <c r="M30" s="4882"/>
      <c r="N30" s="4882"/>
      <c r="O30" s="4882"/>
      <c r="P30" s="4882"/>
      <c r="Q30" s="4882"/>
      <c r="R30" s="4883"/>
    </row>
    <row r="31" spans="2:18" ht="13.5" customHeight="1">
      <c r="B31" s="5077" t="s">
        <v>1570</v>
      </c>
      <c r="C31" s="5078"/>
      <c r="D31" s="5078"/>
      <c r="E31" s="5079"/>
      <c r="F31" s="5061" t="s">
        <v>1642</v>
      </c>
      <c r="G31" s="5062"/>
      <c r="H31" s="5063"/>
      <c r="J31" s="4884"/>
      <c r="K31" s="4885"/>
      <c r="L31" s="4885"/>
      <c r="M31" s="4885"/>
      <c r="N31" s="4885"/>
      <c r="O31" s="4885"/>
      <c r="P31" s="4885"/>
      <c r="Q31" s="4885"/>
      <c r="R31" s="4886"/>
    </row>
    <row r="32" spans="2:18">
      <c r="B32" s="5077" t="s">
        <v>192</v>
      </c>
      <c r="C32" s="5078"/>
      <c r="D32" s="5078"/>
      <c r="E32" s="5079"/>
      <c r="F32" s="5058" t="s">
        <v>1572</v>
      </c>
      <c r="G32" s="5059"/>
      <c r="H32" s="5060"/>
      <c r="J32" s="1312"/>
      <c r="K32" s="1312"/>
      <c r="L32" s="1312"/>
      <c r="M32" s="1312"/>
      <c r="N32" s="1312"/>
      <c r="O32" s="1312"/>
      <c r="P32" s="1312"/>
      <c r="Q32" s="1312"/>
      <c r="R32" s="1312"/>
    </row>
    <row r="33" spans="3:18" ht="13.5" customHeight="1">
      <c r="J33" s="1299" t="s">
        <v>1506</v>
      </c>
      <c r="K33" s="1307"/>
      <c r="L33" s="1307"/>
      <c r="M33" s="1307"/>
      <c r="N33" s="1307"/>
      <c r="O33" s="1307"/>
      <c r="P33" s="1307"/>
      <c r="Q33" s="1307"/>
      <c r="R33" s="1307"/>
    </row>
    <row r="34" spans="3:18" ht="27">
      <c r="C34" s="452" t="s">
        <v>212</v>
      </c>
      <c r="D34" s="453" t="s">
        <v>213</v>
      </c>
      <c r="E34" s="452" t="s">
        <v>214</v>
      </c>
      <c r="F34" s="452"/>
      <c r="G34" s="5082" t="s">
        <v>215</v>
      </c>
      <c r="H34" s="5083"/>
      <c r="J34" s="4896" t="s">
        <v>1643</v>
      </c>
      <c r="K34" s="4897"/>
      <c r="L34" s="4897"/>
      <c r="M34" s="4897"/>
      <c r="N34" s="4897"/>
      <c r="O34" s="4897"/>
      <c r="P34" s="4897"/>
      <c r="Q34" s="4897"/>
      <c r="R34" s="4898"/>
    </row>
    <row r="35" spans="3:18" ht="14.25">
      <c r="C35" s="454" t="s">
        <v>34</v>
      </c>
      <c r="D35" s="455" t="s">
        <v>1545</v>
      </c>
      <c r="E35" s="456" t="s">
        <v>296</v>
      </c>
      <c r="F35" s="456"/>
      <c r="G35" s="5081" t="s">
        <v>297</v>
      </c>
      <c r="H35" s="5081"/>
      <c r="J35" s="4899"/>
      <c r="K35" s="4891"/>
      <c r="L35" s="4891"/>
      <c r="M35" s="4891"/>
      <c r="N35" s="4891"/>
      <c r="O35" s="4891"/>
      <c r="P35" s="4891"/>
      <c r="Q35" s="4891"/>
      <c r="R35" s="4900"/>
    </row>
    <row r="36" spans="3:18" ht="14.25">
      <c r="C36" s="43" t="s">
        <v>600</v>
      </c>
      <c r="D36" s="455" t="s">
        <v>1546</v>
      </c>
      <c r="E36" s="456" t="s">
        <v>298</v>
      </c>
      <c r="F36" s="456"/>
      <c r="G36" s="5080" t="s">
        <v>299</v>
      </c>
      <c r="H36" s="5080"/>
      <c r="J36" s="4899"/>
      <c r="K36" s="4891"/>
      <c r="L36" s="4891"/>
      <c r="M36" s="4891"/>
      <c r="N36" s="4891"/>
      <c r="O36" s="4891"/>
      <c r="P36" s="4891"/>
      <c r="Q36" s="4891"/>
      <c r="R36" s="4900"/>
    </row>
    <row r="37" spans="3:18" ht="14.25">
      <c r="C37" s="43" t="s">
        <v>749</v>
      </c>
      <c r="D37" s="455" t="s">
        <v>1547</v>
      </c>
      <c r="E37" s="456" t="s">
        <v>601</v>
      </c>
      <c r="F37" s="456"/>
      <c r="G37" s="5080" t="s">
        <v>266</v>
      </c>
      <c r="H37" s="5080"/>
      <c r="J37" s="4899"/>
      <c r="K37" s="4891"/>
      <c r="L37" s="4891"/>
      <c r="M37" s="4891"/>
      <c r="N37" s="4891"/>
      <c r="O37" s="4891"/>
      <c r="P37" s="4891"/>
      <c r="Q37" s="4891"/>
      <c r="R37" s="4900"/>
    </row>
    <row r="38" spans="3:18" ht="14.25">
      <c r="C38" s="43" t="s">
        <v>602</v>
      </c>
      <c r="D38" s="455" t="s">
        <v>1548</v>
      </c>
      <c r="E38" s="456" t="s">
        <v>296</v>
      </c>
      <c r="F38" s="456"/>
      <c r="G38" s="5081" t="s">
        <v>297</v>
      </c>
      <c r="H38" s="5081"/>
      <c r="J38" s="4899"/>
      <c r="K38" s="4891"/>
      <c r="L38" s="4891"/>
      <c r="M38" s="4891"/>
      <c r="N38" s="4891"/>
      <c r="O38" s="4891"/>
      <c r="P38" s="4891"/>
      <c r="Q38" s="4891"/>
      <c r="R38" s="4900"/>
    </row>
    <row r="39" spans="3:18" ht="14.25" customHeight="1">
      <c r="C39" s="43" t="s">
        <v>603</v>
      </c>
      <c r="D39" s="455" t="s">
        <v>1549</v>
      </c>
      <c r="E39" s="456"/>
      <c r="F39" s="456"/>
      <c r="G39" s="5080"/>
      <c r="H39" s="5080"/>
      <c r="J39" s="4901"/>
      <c r="K39" s="4902"/>
      <c r="L39" s="4902"/>
      <c r="M39" s="4902"/>
      <c r="N39" s="4902"/>
      <c r="O39" s="4902"/>
      <c r="P39" s="4902"/>
      <c r="Q39" s="4902"/>
      <c r="R39" s="4903"/>
    </row>
    <row r="40" spans="3:18" ht="14.25">
      <c r="C40" s="43" t="s">
        <v>604</v>
      </c>
      <c r="D40" s="455" t="s">
        <v>1550</v>
      </c>
      <c r="E40" s="456"/>
      <c r="F40" s="456"/>
      <c r="G40" s="5080"/>
      <c r="H40" s="5080"/>
      <c r="J40" s="479"/>
      <c r="K40" s="479"/>
      <c r="L40" s="479"/>
      <c r="M40" s="479"/>
      <c r="N40" s="486"/>
      <c r="O40" s="479"/>
      <c r="P40" s="479"/>
      <c r="Q40" s="479"/>
      <c r="R40" s="479"/>
    </row>
    <row r="41" spans="3:18" ht="14.25">
      <c r="C41" s="43" t="s">
        <v>605</v>
      </c>
      <c r="D41" s="455" t="s">
        <v>1551</v>
      </c>
      <c r="E41" s="456"/>
      <c r="F41" s="456"/>
      <c r="G41" s="5080"/>
      <c r="H41" s="5080"/>
      <c r="J41" s="479"/>
      <c r="K41" s="479"/>
      <c r="L41" s="479"/>
      <c r="M41" s="479"/>
      <c r="N41" s="479"/>
      <c r="O41" s="479"/>
      <c r="P41" s="479"/>
      <c r="Q41" s="479"/>
      <c r="R41" s="479"/>
    </row>
    <row r="42" spans="3:18" ht="14.25">
      <c r="C42" s="43" t="s">
        <v>606</v>
      </c>
      <c r="D42" s="455" t="s">
        <v>750</v>
      </c>
      <c r="E42" s="456" t="s">
        <v>607</v>
      </c>
      <c r="F42" s="456"/>
      <c r="G42" s="5080"/>
      <c r="H42" s="5080"/>
      <c r="J42" s="479"/>
      <c r="K42" s="479"/>
      <c r="L42" s="479"/>
      <c r="M42" s="479"/>
      <c r="N42" s="479"/>
      <c r="O42" s="479"/>
      <c r="P42" s="479"/>
      <c r="Q42" s="479"/>
      <c r="R42" s="479"/>
    </row>
    <row r="43" spans="3:18">
      <c r="C43" s="5055" t="s">
        <v>33</v>
      </c>
      <c r="D43" s="5056"/>
      <c r="E43" s="5056"/>
      <c r="F43" s="5056"/>
      <c r="G43" s="5056"/>
      <c r="H43" s="5057"/>
      <c r="J43" s="479"/>
      <c r="K43" s="479"/>
      <c r="L43" s="479"/>
      <c r="M43" s="479"/>
      <c r="N43" s="479"/>
      <c r="O43" s="479"/>
      <c r="P43" s="479"/>
      <c r="Q43" s="479"/>
      <c r="R43" s="479"/>
    </row>
    <row r="44" spans="3:18">
      <c r="J44" s="479"/>
      <c r="K44" s="479"/>
      <c r="L44" s="479"/>
      <c r="M44" s="479"/>
      <c r="N44" s="479"/>
      <c r="O44" s="479"/>
      <c r="P44" s="479"/>
      <c r="Q44" s="479"/>
      <c r="R44" s="479"/>
    </row>
    <row r="45" spans="3:18">
      <c r="J45" s="479"/>
      <c r="K45" s="479"/>
      <c r="L45" s="479"/>
      <c r="M45" s="479"/>
      <c r="N45" s="479"/>
      <c r="O45" s="479"/>
      <c r="P45" s="479"/>
      <c r="Q45" s="479"/>
      <c r="R45" s="479"/>
    </row>
    <row r="46" spans="3:18">
      <c r="J46" s="479"/>
      <c r="K46" s="479"/>
      <c r="L46" s="479"/>
      <c r="M46" s="479"/>
      <c r="N46" s="479"/>
      <c r="O46" s="479"/>
      <c r="P46" s="479"/>
      <c r="Q46" s="479"/>
      <c r="R46" s="479"/>
    </row>
    <row r="52" spans="10:18">
      <c r="J52" s="479"/>
      <c r="K52" s="479"/>
      <c r="L52" s="479"/>
      <c r="M52" s="479"/>
      <c r="N52" s="479"/>
      <c r="O52" s="479"/>
      <c r="P52" s="479"/>
      <c r="Q52" s="479"/>
      <c r="R52" s="479"/>
    </row>
    <row r="53" spans="10:18">
      <c r="J53" s="479"/>
      <c r="K53" s="479"/>
      <c r="L53" s="479"/>
      <c r="M53" s="479"/>
      <c r="N53" s="479"/>
      <c r="O53" s="479"/>
      <c r="P53" s="479"/>
      <c r="Q53" s="479"/>
      <c r="R53" s="479"/>
    </row>
  </sheetData>
  <mergeCells count="69">
    <mergeCell ref="B31:E31"/>
    <mergeCell ref="J34:R39"/>
    <mergeCell ref="G42:H42"/>
    <mergeCell ref="G35:H35"/>
    <mergeCell ref="G34:H34"/>
    <mergeCell ref="G36:H36"/>
    <mergeCell ref="G37:H37"/>
    <mergeCell ref="G38:H38"/>
    <mergeCell ref="G39:H39"/>
    <mergeCell ref="G40:H40"/>
    <mergeCell ref="G41:H41"/>
    <mergeCell ref="C43:H43"/>
    <mergeCell ref="F30:H30"/>
    <mergeCell ref="F31:H31"/>
    <mergeCell ref="B30:E30"/>
    <mergeCell ref="G19:H19"/>
    <mergeCell ref="G21:H21"/>
    <mergeCell ref="C23:C26"/>
    <mergeCell ref="G23:H23"/>
    <mergeCell ref="G24:H24"/>
    <mergeCell ref="G22:H22"/>
    <mergeCell ref="E23:F23"/>
    <mergeCell ref="E24:F24"/>
    <mergeCell ref="E25:F25"/>
    <mergeCell ref="E26:F26"/>
    <mergeCell ref="B32:E32"/>
    <mergeCell ref="F32:H32"/>
    <mergeCell ref="C9:C10"/>
    <mergeCell ref="G9:H9"/>
    <mergeCell ref="G10:H10"/>
    <mergeCell ref="G11:H11"/>
    <mergeCell ref="G14:H14"/>
    <mergeCell ref="E11:F11"/>
    <mergeCell ref="E12:F12"/>
    <mergeCell ref="E13:F13"/>
    <mergeCell ref="E14:F14"/>
    <mergeCell ref="G12:H12"/>
    <mergeCell ref="G13:H13"/>
    <mergeCell ref="E6:F6"/>
    <mergeCell ref="E7:F7"/>
    <mergeCell ref="E8:F8"/>
    <mergeCell ref="E9:F9"/>
    <mergeCell ref="E10:F10"/>
    <mergeCell ref="G17:H17"/>
    <mergeCell ref="E15:F15"/>
    <mergeCell ref="E16:F16"/>
    <mergeCell ref="E17:F17"/>
    <mergeCell ref="B29:H29"/>
    <mergeCell ref="C19:C21"/>
    <mergeCell ref="G27:H27"/>
    <mergeCell ref="G28:H28"/>
    <mergeCell ref="E27:F27"/>
    <mergeCell ref="E28:F28"/>
    <mergeCell ref="J7:R23"/>
    <mergeCell ref="J26:R31"/>
    <mergeCell ref="J3:R5"/>
    <mergeCell ref="E18:F18"/>
    <mergeCell ref="E19:F19"/>
    <mergeCell ref="E20:F20"/>
    <mergeCell ref="E21:F21"/>
    <mergeCell ref="E22:F22"/>
    <mergeCell ref="D3:F3"/>
    <mergeCell ref="G5:H5"/>
    <mergeCell ref="E5:F5"/>
    <mergeCell ref="G15:H15"/>
    <mergeCell ref="G16:H16"/>
    <mergeCell ref="G8:H8"/>
    <mergeCell ref="G6:H6"/>
    <mergeCell ref="G7:H7"/>
  </mergeCells>
  <phoneticPr fontId="15"/>
  <dataValidations count="1">
    <dataValidation type="list" allowBlank="1" showInputMessage="1" showErrorMessage="1" sqref="E15:F15" xr:uid="{2D349658-1E10-449F-ABBB-9983FB76933B}">
      <formula1>"環境教育・訓練記録,環境経営計画書"</formula1>
    </dataValidation>
  </dataValidations>
  <hyperlinks>
    <hyperlink ref="B1" location="トップ!A1" display="トップへ" xr:uid="{00000000-0004-0000-1500-000000000000}"/>
    <hyperlink ref="H1" location="トップ!A1" display="トップへ" xr:uid="{00000000-0004-0000-1500-000001000000}"/>
  </hyperlinks>
  <pageMargins left="0.3" right="0.17" top="0.39" bottom="0.21" header="0.22" footer="0.2"/>
  <pageSetup paperSize="9" orientation="landscape" verticalDpi="300"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dimension ref="A1:R110"/>
  <sheetViews>
    <sheetView view="pageBreakPreview" zoomScaleNormal="100" zoomScaleSheetLayoutView="100" workbookViewId="0">
      <selection activeCell="A2" sqref="A2:B2"/>
    </sheetView>
  </sheetViews>
  <sheetFormatPr defaultColWidth="9" defaultRowHeight="13.5"/>
  <cols>
    <col min="1" max="1" width="2.25" style="480" customWidth="1"/>
    <col min="2" max="2" width="9" style="480" customWidth="1"/>
    <col min="3" max="3" width="15.625" style="480" customWidth="1"/>
    <col min="4" max="4" width="22.25" style="480" customWidth="1"/>
    <col min="5" max="5" width="8.625" style="480" customWidth="1"/>
    <col min="6" max="6" width="11.25" style="480" customWidth="1"/>
    <col min="7" max="7" width="15.75" style="480" customWidth="1"/>
    <col min="8" max="8" width="10.25" style="480" customWidth="1"/>
    <col min="9" max="9" width="5" style="480" customWidth="1"/>
    <col min="10" max="16384" width="9" style="480"/>
  </cols>
  <sheetData>
    <row r="1" spans="1:18">
      <c r="B1" s="531" t="s">
        <v>791</v>
      </c>
      <c r="H1" s="531" t="s">
        <v>791</v>
      </c>
    </row>
    <row r="2" spans="1:18" ht="16.5" customHeight="1">
      <c r="A2" s="4626" t="s">
        <v>3139</v>
      </c>
      <c r="B2" s="4627"/>
      <c r="C2" s="2208" t="s">
        <v>1575</v>
      </c>
      <c r="D2" s="2209"/>
      <c r="E2" s="2209"/>
      <c r="F2" s="2209"/>
      <c r="G2" s="2209" t="s">
        <v>753</v>
      </c>
      <c r="H2" s="2209"/>
      <c r="J2" s="1299" t="s">
        <v>3208</v>
      </c>
      <c r="K2"/>
      <c r="L2"/>
      <c r="M2"/>
      <c r="N2"/>
      <c r="O2"/>
      <c r="P2"/>
      <c r="Q2"/>
      <c r="R2"/>
    </row>
    <row r="3" spans="1:18" ht="18.75" customHeight="1">
      <c r="A3" s="2209"/>
      <c r="B3" s="2209"/>
      <c r="C3" s="2210" t="s">
        <v>97</v>
      </c>
      <c r="D3" s="2209"/>
      <c r="E3" s="2209"/>
      <c r="F3" s="5147" t="s">
        <v>754</v>
      </c>
      <c r="G3" s="5148"/>
      <c r="H3" s="5149"/>
      <c r="J3" s="3452" t="s">
        <v>1692</v>
      </c>
      <c r="K3" s="3452"/>
      <c r="L3" s="3452"/>
      <c r="M3" s="3452"/>
      <c r="N3" s="3452"/>
      <c r="O3" s="3452"/>
      <c r="P3" s="3452"/>
      <c r="Q3" s="3452"/>
      <c r="R3" s="3452"/>
    </row>
    <row r="4" spans="1:18" ht="13.5" customHeight="1">
      <c r="A4" s="2211"/>
      <c r="B4" s="2211"/>
      <c r="C4" s="2211"/>
      <c r="D4" s="2211"/>
      <c r="E4" s="2211"/>
      <c r="F4" s="5150"/>
      <c r="G4" s="5151"/>
      <c r="H4" s="5152"/>
      <c r="J4" s="3452"/>
      <c r="K4" s="3452"/>
      <c r="L4" s="3452"/>
      <c r="M4" s="3452"/>
      <c r="N4" s="3452"/>
      <c r="O4" s="3452"/>
      <c r="P4" s="3452"/>
      <c r="Q4" s="3452"/>
      <c r="R4" s="3452"/>
    </row>
    <row r="5" spans="1:18" ht="14.25">
      <c r="A5" s="2212" t="s">
        <v>522</v>
      </c>
      <c r="B5" s="2212"/>
      <c r="C5" s="2212"/>
      <c r="D5" s="2212"/>
      <c r="E5" s="2212"/>
      <c r="F5" s="5153"/>
      <c r="G5" s="5154"/>
      <c r="H5" s="5155"/>
      <c r="J5" s="3452"/>
      <c r="K5" s="3452"/>
      <c r="L5" s="3452"/>
      <c r="M5" s="3452"/>
      <c r="N5" s="3452"/>
      <c r="O5" s="3452"/>
      <c r="P5" s="3452"/>
      <c r="Q5" s="3452"/>
      <c r="R5" s="3452"/>
    </row>
    <row r="6" spans="1:18" ht="27" customHeight="1" thickBot="1">
      <c r="A6" s="2211"/>
      <c r="B6" s="5156" t="s">
        <v>1644</v>
      </c>
      <c r="C6" s="5139"/>
      <c r="D6" s="5139"/>
      <c r="E6" s="5139"/>
      <c r="F6" s="5139"/>
      <c r="G6" s="5139"/>
      <c r="H6" s="5139"/>
      <c r="J6" s="1306" t="s">
        <v>1507</v>
      </c>
      <c r="K6" s="482"/>
      <c r="L6" s="482"/>
      <c r="M6" s="482"/>
      <c r="N6" s="482"/>
      <c r="O6" s="482"/>
      <c r="P6" s="482"/>
      <c r="Q6" s="482"/>
      <c r="R6" s="482"/>
    </row>
    <row r="7" spans="1:18">
      <c r="A7" s="2211"/>
      <c r="B7" s="2213" t="s">
        <v>374</v>
      </c>
      <c r="C7" s="2214"/>
      <c r="D7" s="2215" t="s">
        <v>375</v>
      </c>
      <c r="E7" s="5140"/>
      <c r="F7" s="5140"/>
      <c r="G7" s="5141"/>
      <c r="H7" s="2216" t="s">
        <v>39</v>
      </c>
      <c r="J7" s="4887" t="s">
        <v>1748</v>
      </c>
      <c r="K7" s="4888"/>
      <c r="L7" s="4888"/>
      <c r="M7" s="4888"/>
      <c r="N7" s="4888"/>
      <c r="O7" s="4888"/>
      <c r="P7" s="4888"/>
      <c r="Q7" s="4888"/>
      <c r="R7" s="4889"/>
    </row>
    <row r="8" spans="1:18" ht="14.25" customHeight="1">
      <c r="A8" s="2211"/>
      <c r="B8" s="2217" t="s">
        <v>376</v>
      </c>
      <c r="C8" s="2218"/>
      <c r="D8" s="2218"/>
      <c r="E8" s="2218"/>
      <c r="F8" s="2218"/>
      <c r="G8" s="2218"/>
      <c r="H8" s="5111"/>
      <c r="J8" s="4890"/>
      <c r="K8" s="4891"/>
      <c r="L8" s="4891"/>
      <c r="M8" s="4891"/>
      <c r="N8" s="4891"/>
      <c r="O8" s="4891"/>
      <c r="P8" s="4891"/>
      <c r="Q8" s="4891"/>
      <c r="R8" s="4892"/>
    </row>
    <row r="9" spans="1:18" ht="18.75" customHeight="1">
      <c r="A9" s="2211"/>
      <c r="B9" s="5114"/>
      <c r="C9" s="5142"/>
      <c r="D9" s="5142"/>
      <c r="E9" s="5142"/>
      <c r="F9" s="5142"/>
      <c r="G9" s="5143"/>
      <c r="H9" s="5112"/>
      <c r="J9" s="4890"/>
      <c r="K9" s="4891"/>
      <c r="L9" s="4891"/>
      <c r="M9" s="4891"/>
      <c r="N9" s="4891"/>
      <c r="O9" s="4891"/>
      <c r="P9" s="4891"/>
      <c r="Q9" s="4891"/>
      <c r="R9" s="4892"/>
    </row>
    <row r="10" spans="1:18" ht="18.75" customHeight="1">
      <c r="A10" s="2211"/>
      <c r="B10" s="5114"/>
      <c r="C10" s="5142"/>
      <c r="D10" s="5142"/>
      <c r="E10" s="5142"/>
      <c r="F10" s="5142"/>
      <c r="G10" s="5143"/>
      <c r="H10" s="5112"/>
      <c r="J10" s="4890"/>
      <c r="K10" s="4891"/>
      <c r="L10" s="4891"/>
      <c r="M10" s="4891"/>
      <c r="N10" s="4891"/>
      <c r="O10" s="4891"/>
      <c r="P10" s="4891"/>
      <c r="Q10" s="4891"/>
      <c r="R10" s="4892"/>
    </row>
    <row r="11" spans="1:18" ht="16.5" customHeight="1">
      <c r="A11" s="2211"/>
      <c r="B11" s="5114"/>
      <c r="C11" s="5142"/>
      <c r="D11" s="5142"/>
      <c r="E11" s="5142"/>
      <c r="F11" s="5142"/>
      <c r="G11" s="5143"/>
      <c r="H11" s="5113"/>
      <c r="J11" s="4890"/>
      <c r="K11" s="4891"/>
      <c r="L11" s="4891"/>
      <c r="M11" s="4891"/>
      <c r="N11" s="4891"/>
      <c r="O11" s="4891"/>
      <c r="P11" s="4891"/>
      <c r="Q11" s="4891"/>
      <c r="R11" s="4892"/>
    </row>
    <row r="12" spans="1:18" ht="16.5" customHeight="1">
      <c r="A12" s="2211"/>
      <c r="B12" s="5144"/>
      <c r="C12" s="5145"/>
      <c r="D12" s="5145"/>
      <c r="E12" s="5145"/>
      <c r="F12" s="5145"/>
      <c r="G12" s="5146"/>
      <c r="H12" s="2219"/>
      <c r="J12" s="4890"/>
      <c r="K12" s="4891"/>
      <c r="L12" s="4891"/>
      <c r="M12" s="4891"/>
      <c r="N12" s="4891"/>
      <c r="O12" s="4891"/>
      <c r="P12" s="4891"/>
      <c r="Q12" s="4891"/>
      <c r="R12" s="4892"/>
    </row>
    <row r="13" spans="1:18" ht="14.25" thickBot="1">
      <c r="A13" s="2211"/>
      <c r="B13" s="2217" t="s">
        <v>377</v>
      </c>
      <c r="C13" s="2218"/>
      <c r="D13" s="2218"/>
      <c r="E13" s="2218"/>
      <c r="F13" s="2218"/>
      <c r="G13" s="2218"/>
      <c r="H13" s="2220"/>
      <c r="J13" s="4893"/>
      <c r="K13" s="4894"/>
      <c r="L13" s="4894"/>
      <c r="M13" s="4894"/>
      <c r="N13" s="4894"/>
      <c r="O13" s="4894"/>
      <c r="P13" s="4894"/>
      <c r="Q13" s="4894"/>
      <c r="R13" s="4895"/>
    </row>
    <row r="14" spans="1:18" ht="25.5" customHeight="1">
      <c r="A14" s="2211"/>
      <c r="B14" s="5119"/>
      <c r="C14" s="5120"/>
      <c r="D14" s="5120"/>
      <c r="E14" s="5120"/>
      <c r="F14" s="5120"/>
      <c r="G14" s="5121"/>
      <c r="H14" s="5125" t="s">
        <v>205</v>
      </c>
      <c r="J14" s="309" t="s">
        <v>1509</v>
      </c>
      <c r="K14" s="479"/>
      <c r="L14" s="479"/>
      <c r="M14" s="479"/>
      <c r="N14" s="479"/>
      <c r="O14" s="479"/>
      <c r="P14" s="479"/>
      <c r="Q14" s="479"/>
      <c r="R14" s="479"/>
    </row>
    <row r="15" spans="1:18" ht="32.25" customHeight="1">
      <c r="A15" s="2211"/>
      <c r="B15" s="5122"/>
      <c r="C15" s="5123"/>
      <c r="D15" s="5123"/>
      <c r="E15" s="5123"/>
      <c r="F15" s="5123"/>
      <c r="G15" s="5124"/>
      <c r="H15" s="5126"/>
      <c r="J15" s="4878" t="s">
        <v>1693</v>
      </c>
      <c r="K15" s="4879"/>
      <c r="L15" s="4879"/>
      <c r="M15" s="4879"/>
      <c r="N15" s="4879"/>
      <c r="O15" s="4879"/>
      <c r="P15" s="4879"/>
      <c r="Q15" s="4879"/>
      <c r="R15" s="4880"/>
    </row>
    <row r="16" spans="1:18">
      <c r="A16" s="2211"/>
      <c r="B16" s="2217" t="s">
        <v>755</v>
      </c>
      <c r="C16" s="2221"/>
      <c r="D16" s="2221"/>
      <c r="E16" s="2221"/>
      <c r="F16" s="2221"/>
      <c r="G16" s="2221"/>
      <c r="H16" s="5111"/>
      <c r="J16" s="4881"/>
      <c r="K16" s="4882"/>
      <c r="L16" s="4882"/>
      <c r="M16" s="4882"/>
      <c r="N16" s="4882"/>
      <c r="O16" s="4882"/>
      <c r="P16" s="4882"/>
      <c r="Q16" s="4882"/>
      <c r="R16" s="4883"/>
    </row>
    <row r="17" spans="1:18" ht="30" customHeight="1">
      <c r="A17" s="2211"/>
      <c r="B17" s="5114"/>
      <c r="C17" s="5127"/>
      <c r="D17" s="5127"/>
      <c r="E17" s="5127"/>
      <c r="F17" s="5127"/>
      <c r="G17" s="5127"/>
      <c r="H17" s="5113"/>
      <c r="J17" s="4881"/>
      <c r="K17" s="4882"/>
      <c r="L17" s="4882"/>
      <c r="M17" s="4882"/>
      <c r="N17" s="4882"/>
      <c r="O17" s="4882"/>
      <c r="P17" s="4882"/>
      <c r="Q17" s="4882"/>
      <c r="R17" s="4883"/>
    </row>
    <row r="18" spans="1:18" ht="16.5" customHeight="1">
      <c r="A18" s="2211"/>
      <c r="B18" s="5117"/>
      <c r="C18" s="5128"/>
      <c r="D18" s="5128"/>
      <c r="E18" s="5128"/>
      <c r="F18" s="5128"/>
      <c r="G18" s="5128"/>
      <c r="H18" s="2219"/>
      <c r="J18" s="4881"/>
      <c r="K18" s="4882"/>
      <c r="L18" s="4882"/>
      <c r="M18" s="4882"/>
      <c r="N18" s="4882"/>
      <c r="O18" s="4882"/>
      <c r="P18" s="4882"/>
      <c r="Q18" s="4882"/>
      <c r="R18" s="4883"/>
    </row>
    <row r="19" spans="1:18">
      <c r="A19" s="2211"/>
      <c r="B19" s="2211"/>
      <c r="C19" s="2211"/>
      <c r="D19" s="2211"/>
      <c r="E19" s="2211"/>
      <c r="F19" s="2211"/>
      <c r="G19" s="2211"/>
      <c r="H19" s="2211"/>
      <c r="J19" s="4881"/>
      <c r="K19" s="4882"/>
      <c r="L19" s="4882"/>
      <c r="M19" s="4882"/>
      <c r="N19" s="4882"/>
      <c r="O19" s="4882"/>
      <c r="P19" s="4882"/>
      <c r="Q19" s="4882"/>
      <c r="R19" s="4883"/>
    </row>
    <row r="20" spans="1:18" ht="14.25" customHeight="1">
      <c r="A20" s="2222" t="s">
        <v>523</v>
      </c>
      <c r="B20" s="2223"/>
      <c r="C20" s="2211"/>
      <c r="D20" s="2211"/>
      <c r="E20" s="2211"/>
      <c r="F20" s="2211"/>
      <c r="G20" s="2211"/>
      <c r="H20" s="2211"/>
      <c r="J20" s="4881"/>
      <c r="K20" s="4882"/>
      <c r="L20" s="4882"/>
      <c r="M20" s="4882"/>
      <c r="N20" s="4882"/>
      <c r="O20" s="4882"/>
      <c r="P20" s="4882"/>
      <c r="Q20" s="4882"/>
      <c r="R20" s="4883"/>
    </row>
    <row r="21" spans="1:18">
      <c r="A21" s="2211"/>
      <c r="B21" s="2211"/>
      <c r="C21" s="2211"/>
      <c r="D21" s="2211"/>
      <c r="E21" s="2211"/>
      <c r="F21" s="2211"/>
      <c r="G21" s="2211"/>
      <c r="H21" s="2211"/>
      <c r="J21" s="4881"/>
      <c r="K21" s="4882"/>
      <c r="L21" s="4882"/>
      <c r="M21" s="4882"/>
      <c r="N21" s="4882"/>
      <c r="O21" s="4882"/>
      <c r="P21" s="4882"/>
      <c r="Q21" s="4882"/>
      <c r="R21" s="4883"/>
    </row>
    <row r="22" spans="1:18">
      <c r="A22" s="2211"/>
      <c r="B22" s="5099" t="s">
        <v>372</v>
      </c>
      <c r="C22" s="5100"/>
      <c r="D22" s="5101"/>
      <c r="E22" s="5099" t="s">
        <v>756</v>
      </c>
      <c r="F22" s="5100"/>
      <c r="G22" s="5101"/>
      <c r="H22" s="2216" t="s">
        <v>39</v>
      </c>
      <c r="J22" s="4881"/>
      <c r="K22" s="4882"/>
      <c r="L22" s="4882"/>
      <c r="M22" s="4882"/>
      <c r="N22" s="4882"/>
      <c r="O22" s="4882"/>
      <c r="P22" s="4882"/>
      <c r="Q22" s="4882"/>
      <c r="R22" s="4883"/>
    </row>
    <row r="23" spans="1:18">
      <c r="A23" s="2211"/>
      <c r="B23" s="2224" t="s">
        <v>373</v>
      </c>
      <c r="C23" s="5102" t="s">
        <v>52</v>
      </c>
      <c r="D23" s="5103"/>
      <c r="E23" s="2224" t="s">
        <v>373</v>
      </c>
      <c r="F23" s="5102" t="s">
        <v>378</v>
      </c>
      <c r="G23" s="5103"/>
      <c r="H23" s="5090"/>
      <c r="J23" s="4881"/>
      <c r="K23" s="4882"/>
      <c r="L23" s="4882"/>
      <c r="M23" s="4882"/>
      <c r="N23" s="4882"/>
      <c r="O23" s="4882"/>
      <c r="P23" s="4882"/>
      <c r="Q23" s="4882"/>
      <c r="R23" s="4883"/>
    </row>
    <row r="24" spans="1:18">
      <c r="A24" s="2211"/>
      <c r="B24" s="2225"/>
      <c r="C24" s="5114"/>
      <c r="D24" s="5115"/>
      <c r="E24" s="2225"/>
      <c r="F24" s="5114"/>
      <c r="G24" s="5115"/>
      <c r="H24" s="5104"/>
      <c r="J24" s="4881"/>
      <c r="K24" s="4882"/>
      <c r="L24" s="4882"/>
      <c r="M24" s="4882"/>
      <c r="N24" s="4882"/>
      <c r="O24" s="4882"/>
      <c r="P24" s="4882"/>
      <c r="Q24" s="4882"/>
      <c r="R24" s="4883"/>
    </row>
    <row r="25" spans="1:18">
      <c r="A25" s="2211"/>
      <c r="B25" s="2225"/>
      <c r="C25" s="5116"/>
      <c r="D25" s="5115"/>
      <c r="E25" s="2225"/>
      <c r="F25" s="5116"/>
      <c r="G25" s="5115"/>
      <c r="H25" s="5104"/>
      <c r="J25" s="4881"/>
      <c r="K25" s="4882"/>
      <c r="L25" s="4882"/>
      <c r="M25" s="4882"/>
      <c r="N25" s="4882"/>
      <c r="O25" s="4882"/>
      <c r="P25" s="4882"/>
      <c r="Q25" s="4882"/>
      <c r="R25" s="4883"/>
    </row>
    <row r="26" spans="1:18">
      <c r="A26" s="2211"/>
      <c r="B26" s="2225"/>
      <c r="C26" s="5116"/>
      <c r="D26" s="5115"/>
      <c r="E26" s="2225"/>
      <c r="F26" s="5116"/>
      <c r="G26" s="5115"/>
      <c r="H26" s="5091"/>
      <c r="J26" s="4881" t="s">
        <v>1694</v>
      </c>
      <c r="K26" s="4882"/>
      <c r="L26" s="4882"/>
      <c r="M26" s="4882"/>
      <c r="N26" s="4882"/>
      <c r="O26" s="4882"/>
      <c r="P26" s="4882"/>
      <c r="Q26" s="4882"/>
      <c r="R26" s="4883"/>
    </row>
    <row r="27" spans="1:18">
      <c r="A27" s="2211"/>
      <c r="B27" s="2225"/>
      <c r="C27" s="5116"/>
      <c r="D27" s="5115"/>
      <c r="E27" s="2225"/>
      <c r="F27" s="5088" t="s">
        <v>379</v>
      </c>
      <c r="G27" s="5089"/>
      <c r="H27" s="2219"/>
      <c r="J27" s="4881"/>
      <c r="K27" s="4882"/>
      <c r="L27" s="4882"/>
      <c r="M27" s="4882"/>
      <c r="N27" s="4882"/>
      <c r="O27" s="4882"/>
      <c r="P27" s="4882"/>
      <c r="Q27" s="4882"/>
      <c r="R27" s="4883"/>
    </row>
    <row r="28" spans="1:18" ht="13.5" customHeight="1">
      <c r="A28" s="2211"/>
      <c r="B28" s="2225"/>
      <c r="C28" s="5116"/>
      <c r="D28" s="5115"/>
      <c r="E28" s="2225"/>
      <c r="F28" s="5116"/>
      <c r="G28" s="5115"/>
      <c r="H28" s="2226"/>
      <c r="J28" s="4881"/>
      <c r="K28" s="4882"/>
      <c r="L28" s="4882"/>
      <c r="M28" s="4882"/>
      <c r="N28" s="4882"/>
      <c r="O28" s="4882"/>
      <c r="P28" s="4882"/>
      <c r="Q28" s="4882"/>
      <c r="R28" s="4883"/>
    </row>
    <row r="29" spans="1:18">
      <c r="A29" s="2211"/>
      <c r="B29" s="2225"/>
      <c r="C29" s="5116"/>
      <c r="D29" s="5115"/>
      <c r="E29" s="2225"/>
      <c r="F29" s="5116"/>
      <c r="G29" s="5115"/>
      <c r="H29" s="2226"/>
      <c r="J29" s="4881"/>
      <c r="K29" s="4882"/>
      <c r="L29" s="4882"/>
      <c r="M29" s="4882"/>
      <c r="N29" s="4882"/>
      <c r="O29" s="4882"/>
      <c r="P29" s="4882"/>
      <c r="Q29" s="4882"/>
      <c r="R29" s="4883"/>
    </row>
    <row r="30" spans="1:18">
      <c r="A30" s="2211"/>
      <c r="B30" s="2227"/>
      <c r="C30" s="5117"/>
      <c r="D30" s="5118"/>
      <c r="E30" s="2227"/>
      <c r="F30" s="5117"/>
      <c r="G30" s="5118"/>
      <c r="H30" s="2228"/>
      <c r="J30" s="4881"/>
      <c r="K30" s="4882"/>
      <c r="L30" s="4882"/>
      <c r="M30" s="4882"/>
      <c r="N30" s="4882"/>
      <c r="O30" s="4882"/>
      <c r="P30" s="4882"/>
      <c r="Q30" s="4882"/>
      <c r="R30" s="4883"/>
    </row>
    <row r="31" spans="1:18" ht="13.5" hidden="1" customHeight="1">
      <c r="A31" s="2211"/>
      <c r="B31" s="5105" t="s">
        <v>199</v>
      </c>
      <c r="C31" s="5106"/>
      <c r="D31" s="5106"/>
      <c r="E31" s="5106"/>
      <c r="F31" s="5106"/>
      <c r="G31" s="5107"/>
      <c r="H31" s="5094" t="s">
        <v>205</v>
      </c>
      <c r="J31" s="4881"/>
      <c r="K31" s="4882"/>
      <c r="L31" s="4882"/>
      <c r="M31" s="4882"/>
      <c r="N31" s="4882"/>
      <c r="O31" s="4882"/>
      <c r="P31" s="4882"/>
      <c r="Q31" s="4882"/>
      <c r="R31" s="4883"/>
    </row>
    <row r="32" spans="1:18" ht="13.5" hidden="1" customHeight="1">
      <c r="A32" s="2211"/>
      <c r="B32" s="5108" t="s">
        <v>200</v>
      </c>
      <c r="C32" s="5109"/>
      <c r="D32" s="5109"/>
      <c r="E32" s="5109"/>
      <c r="F32" s="5109"/>
      <c r="G32" s="5110"/>
      <c r="H32" s="5095"/>
      <c r="J32" s="4881"/>
      <c r="K32" s="4882"/>
      <c r="L32" s="4882"/>
      <c r="M32" s="4882"/>
      <c r="N32" s="4882"/>
      <c r="O32" s="4882"/>
      <c r="P32" s="4882"/>
      <c r="Q32" s="4882"/>
      <c r="R32" s="4883"/>
    </row>
    <row r="33" spans="1:18" ht="14.25" hidden="1" customHeight="1">
      <c r="A33" s="2211"/>
      <c r="B33" s="5108" t="s">
        <v>201</v>
      </c>
      <c r="C33" s="5109"/>
      <c r="D33" s="5109"/>
      <c r="E33" s="5109"/>
      <c r="F33" s="5109"/>
      <c r="G33" s="5110"/>
      <c r="H33" s="5111"/>
      <c r="J33" s="4881"/>
      <c r="K33" s="4882"/>
      <c r="L33" s="4882"/>
      <c r="M33" s="4882"/>
      <c r="N33" s="4882"/>
      <c r="O33" s="4882"/>
      <c r="P33" s="4882"/>
      <c r="Q33" s="4882"/>
      <c r="R33" s="4883"/>
    </row>
    <row r="34" spans="1:18" ht="13.5" hidden="1" customHeight="1">
      <c r="A34" s="2211"/>
      <c r="B34" s="5108" t="s">
        <v>203</v>
      </c>
      <c r="C34" s="5109"/>
      <c r="D34" s="5109"/>
      <c r="E34" s="5109"/>
      <c r="F34" s="5109"/>
      <c r="G34" s="5110"/>
      <c r="H34" s="5112"/>
      <c r="J34" s="4881"/>
      <c r="K34" s="4882"/>
      <c r="L34" s="4882"/>
      <c r="M34" s="4882"/>
      <c r="N34" s="4882"/>
      <c r="O34" s="4882"/>
      <c r="P34" s="4882"/>
      <c r="Q34" s="4882"/>
      <c r="R34" s="4883"/>
    </row>
    <row r="35" spans="1:18" ht="13.5" hidden="1" customHeight="1">
      <c r="A35" s="2211"/>
      <c r="B35" s="5108" t="s">
        <v>202</v>
      </c>
      <c r="C35" s="5109"/>
      <c r="D35" s="5109"/>
      <c r="E35" s="5109"/>
      <c r="F35" s="5109"/>
      <c r="G35" s="5110"/>
      <c r="H35" s="5112"/>
      <c r="J35" s="4881"/>
      <c r="K35" s="4882"/>
      <c r="L35" s="4882"/>
      <c r="M35" s="4882"/>
      <c r="N35" s="4882"/>
      <c r="O35" s="4882"/>
      <c r="P35" s="4882"/>
      <c r="Q35" s="4882"/>
      <c r="R35" s="4883"/>
    </row>
    <row r="36" spans="1:18" ht="13.5" hidden="1" customHeight="1">
      <c r="A36" s="2211"/>
      <c r="B36" s="5108" t="s">
        <v>757</v>
      </c>
      <c r="C36" s="5109"/>
      <c r="D36" s="5109"/>
      <c r="E36" s="5109"/>
      <c r="F36" s="5109"/>
      <c r="G36" s="5110"/>
      <c r="H36" s="5112"/>
      <c r="J36" s="4881"/>
      <c r="K36" s="4882"/>
      <c r="L36" s="4882"/>
      <c r="M36" s="4882"/>
      <c r="N36" s="4882"/>
      <c r="O36" s="4882"/>
      <c r="P36" s="4882"/>
      <c r="Q36" s="4882"/>
      <c r="R36" s="4883"/>
    </row>
    <row r="37" spans="1:18" ht="13.5" hidden="1" customHeight="1">
      <c r="A37" s="2211"/>
      <c r="B37" s="5108" t="s">
        <v>204</v>
      </c>
      <c r="C37" s="5109"/>
      <c r="D37" s="5109"/>
      <c r="E37" s="5109"/>
      <c r="F37" s="5109"/>
      <c r="G37" s="5110"/>
      <c r="H37" s="5113"/>
      <c r="J37" s="4881"/>
      <c r="K37" s="4882"/>
      <c r="L37" s="4882"/>
      <c r="M37" s="4882"/>
      <c r="N37" s="4882"/>
      <c r="O37" s="4882"/>
      <c r="P37" s="4882"/>
      <c r="Q37" s="4882"/>
      <c r="R37" s="4883"/>
    </row>
    <row r="38" spans="1:18" ht="13.5" hidden="1" customHeight="1">
      <c r="A38" s="2211"/>
      <c r="B38" s="5096" t="s">
        <v>403</v>
      </c>
      <c r="C38" s="5097"/>
      <c r="D38" s="5097"/>
      <c r="E38" s="5097"/>
      <c r="F38" s="5097"/>
      <c r="G38" s="5098"/>
      <c r="H38" s="2219"/>
      <c r="J38" s="4881"/>
      <c r="K38" s="4882"/>
      <c r="L38" s="4882"/>
      <c r="M38" s="4882"/>
      <c r="N38" s="4882"/>
      <c r="O38" s="4882"/>
      <c r="P38" s="4882"/>
      <c r="Q38" s="4882"/>
      <c r="R38" s="4883"/>
    </row>
    <row r="39" spans="1:18">
      <c r="A39" s="2211"/>
      <c r="B39" s="2211"/>
      <c r="C39" s="2211"/>
      <c r="D39" s="2211"/>
      <c r="E39" s="2211"/>
      <c r="F39" s="2211"/>
      <c r="G39" s="2211"/>
      <c r="H39" s="2211"/>
      <c r="J39" s="4881"/>
      <c r="K39" s="4882"/>
      <c r="L39" s="4882"/>
      <c r="M39" s="4882"/>
      <c r="N39" s="4882"/>
      <c r="O39" s="4882"/>
      <c r="P39" s="4882"/>
      <c r="Q39" s="4882"/>
      <c r="R39" s="4883"/>
    </row>
    <row r="40" spans="1:18">
      <c r="A40" s="2229" t="s">
        <v>524</v>
      </c>
      <c r="B40" s="2230"/>
      <c r="C40" s="2211"/>
      <c r="D40" s="2211"/>
      <c r="E40" s="2211"/>
      <c r="F40" s="2211"/>
      <c r="G40" s="2211"/>
      <c r="H40" s="2211"/>
      <c r="J40" s="4881"/>
      <c r="K40" s="4882"/>
      <c r="L40" s="4882"/>
      <c r="M40" s="4882"/>
      <c r="N40" s="4882"/>
      <c r="O40" s="4882"/>
      <c r="P40" s="4882"/>
      <c r="Q40" s="4882"/>
      <c r="R40" s="4883"/>
    </row>
    <row r="41" spans="1:18">
      <c r="A41" s="2211"/>
      <c r="B41" s="2211"/>
      <c r="C41" s="5097" t="s">
        <v>27</v>
      </c>
      <c r="D41" s="5097"/>
      <c r="E41" s="5097"/>
      <c r="F41" s="5097"/>
      <c r="G41" s="5097"/>
      <c r="H41" s="5097"/>
      <c r="J41" s="4881"/>
      <c r="K41" s="4882"/>
      <c r="L41" s="4882"/>
      <c r="M41" s="4882"/>
      <c r="N41" s="4882"/>
      <c r="O41" s="4882"/>
      <c r="P41" s="4882"/>
      <c r="Q41" s="4882"/>
      <c r="R41" s="4883"/>
    </row>
    <row r="42" spans="1:18">
      <c r="A42" s="2211"/>
      <c r="B42" s="5099" t="s">
        <v>53</v>
      </c>
      <c r="C42" s="5100"/>
      <c r="D42" s="5101"/>
      <c r="E42" s="5099" t="s">
        <v>51</v>
      </c>
      <c r="F42" s="5100"/>
      <c r="G42" s="5101"/>
      <c r="H42" s="2216" t="s">
        <v>39</v>
      </c>
      <c r="J42" s="4881"/>
      <c r="K42" s="4882"/>
      <c r="L42" s="4882"/>
      <c r="M42" s="4882"/>
      <c r="N42" s="4882"/>
      <c r="O42" s="4882"/>
      <c r="P42" s="4882"/>
      <c r="Q42" s="4882"/>
      <c r="R42" s="4883"/>
    </row>
    <row r="43" spans="1:18">
      <c r="A43" s="2211"/>
      <c r="B43" s="2224" t="s">
        <v>373</v>
      </c>
      <c r="C43" s="5102" t="s">
        <v>52</v>
      </c>
      <c r="D43" s="5103"/>
      <c r="E43" s="2224" t="s">
        <v>373</v>
      </c>
      <c r="F43" s="5102"/>
      <c r="G43" s="5103"/>
      <c r="H43" s="5090"/>
      <c r="J43" s="4881"/>
      <c r="K43" s="4882"/>
      <c r="L43" s="4882"/>
      <c r="M43" s="4882"/>
      <c r="N43" s="4882"/>
      <c r="O43" s="4882"/>
      <c r="P43" s="4882"/>
      <c r="Q43" s="4882"/>
      <c r="R43" s="4883"/>
    </row>
    <row r="44" spans="1:18">
      <c r="A44" s="2211"/>
      <c r="B44" s="2225"/>
      <c r="C44" s="2217"/>
      <c r="D44" s="2231"/>
      <c r="E44" s="2225"/>
      <c r="F44" s="2217"/>
      <c r="G44" s="2231"/>
      <c r="H44" s="5104"/>
      <c r="J44" s="4881"/>
      <c r="K44" s="4882"/>
      <c r="L44" s="4882"/>
      <c r="M44" s="4882"/>
      <c r="N44" s="4882"/>
      <c r="O44" s="4882"/>
      <c r="P44" s="4882"/>
      <c r="Q44" s="4882"/>
      <c r="R44" s="4883"/>
    </row>
    <row r="45" spans="1:18">
      <c r="A45" s="2211"/>
      <c r="B45" s="2225"/>
      <c r="C45" s="5092"/>
      <c r="D45" s="5093"/>
      <c r="E45" s="2225"/>
      <c r="F45" s="5088"/>
      <c r="G45" s="5089"/>
      <c r="H45" s="5091"/>
      <c r="J45" s="4881"/>
      <c r="K45" s="4882"/>
      <c r="L45" s="4882"/>
      <c r="M45" s="4882"/>
      <c r="N45" s="4882"/>
      <c r="O45" s="4882"/>
      <c r="P45" s="4882"/>
      <c r="Q45" s="4882"/>
      <c r="R45" s="4883"/>
    </row>
    <row r="46" spans="1:18">
      <c r="A46" s="2211"/>
      <c r="B46" s="2225"/>
      <c r="C46" s="5092"/>
      <c r="D46" s="5093"/>
      <c r="E46" s="2225"/>
      <c r="F46" s="5088"/>
      <c r="G46" s="5089"/>
      <c r="H46" s="2232"/>
      <c r="J46" s="4881"/>
      <c r="K46" s="4882"/>
      <c r="L46" s="4882"/>
      <c r="M46" s="4882"/>
      <c r="N46" s="4882"/>
      <c r="O46" s="4882"/>
      <c r="P46" s="4882"/>
      <c r="Q46" s="4882"/>
      <c r="R46" s="4883"/>
    </row>
    <row r="47" spans="1:18">
      <c r="A47" s="2211"/>
      <c r="B47" s="2233"/>
      <c r="C47" s="5092"/>
      <c r="D47" s="5093"/>
      <c r="E47" s="2233"/>
      <c r="F47" s="5088"/>
      <c r="G47" s="5089"/>
      <c r="H47" s="5094" t="s">
        <v>205</v>
      </c>
      <c r="J47" s="4881" t="s">
        <v>1695</v>
      </c>
      <c r="K47" s="4882"/>
      <c r="L47" s="4882"/>
      <c r="M47" s="4882"/>
      <c r="N47" s="4882"/>
      <c r="O47" s="4882"/>
      <c r="P47" s="4882"/>
      <c r="Q47" s="4882"/>
      <c r="R47" s="4883"/>
    </row>
    <row r="48" spans="1:18">
      <c r="A48" s="2211"/>
      <c r="B48" s="2233"/>
      <c r="C48" s="5092"/>
      <c r="D48" s="5093"/>
      <c r="E48" s="2233"/>
      <c r="F48" s="5088"/>
      <c r="G48" s="5089"/>
      <c r="H48" s="5095"/>
      <c r="J48" s="4881"/>
      <c r="K48" s="4882"/>
      <c r="L48" s="4882"/>
      <c r="M48" s="4882"/>
      <c r="N48" s="4882"/>
      <c r="O48" s="4882"/>
      <c r="P48" s="4882"/>
      <c r="Q48" s="4882"/>
      <c r="R48" s="4883"/>
    </row>
    <row r="49" spans="1:18" ht="13.5" customHeight="1">
      <c r="A49" s="2211"/>
      <c r="B49" s="2233"/>
      <c r="C49" s="5088"/>
      <c r="D49" s="5089"/>
      <c r="E49" s="2233"/>
      <c r="F49" s="5088"/>
      <c r="G49" s="5089"/>
      <c r="H49" s="5090"/>
      <c r="J49" s="4881"/>
      <c r="K49" s="4882"/>
      <c r="L49" s="4882"/>
      <c r="M49" s="4882"/>
      <c r="N49" s="4882"/>
      <c r="O49" s="4882"/>
      <c r="P49" s="4882"/>
      <c r="Q49" s="4882"/>
      <c r="R49" s="4883"/>
    </row>
    <row r="50" spans="1:18">
      <c r="A50" s="2209"/>
      <c r="B50" s="2233"/>
      <c r="C50" s="5088"/>
      <c r="D50" s="5089"/>
      <c r="E50" s="2233"/>
      <c r="F50" s="5088"/>
      <c r="G50" s="5089"/>
      <c r="H50" s="5091"/>
      <c r="J50" s="4881"/>
      <c r="K50" s="4882"/>
      <c r="L50" s="4882"/>
      <c r="M50" s="4882"/>
      <c r="N50" s="4882"/>
      <c r="O50" s="4882"/>
      <c r="P50" s="4882"/>
      <c r="Q50" s="4882"/>
      <c r="R50" s="4883"/>
    </row>
    <row r="51" spans="1:18">
      <c r="A51" s="2209"/>
      <c r="B51" s="2234"/>
      <c r="C51" s="5084"/>
      <c r="D51" s="5085"/>
      <c r="E51" s="2234"/>
      <c r="F51" s="5084"/>
      <c r="G51" s="5085"/>
      <c r="H51" s="2232"/>
      <c r="J51" s="4881"/>
      <c r="K51" s="4882"/>
      <c r="L51" s="4882"/>
      <c r="M51" s="4882"/>
      <c r="N51" s="4882"/>
      <c r="O51" s="4882"/>
      <c r="P51" s="4882"/>
      <c r="Q51" s="4882"/>
      <c r="R51" s="4883"/>
    </row>
    <row r="52" spans="1:18" ht="26.25" customHeight="1">
      <c r="A52" s="2209"/>
      <c r="B52" s="5086" t="s">
        <v>1960</v>
      </c>
      <c r="C52" s="5086"/>
      <c r="D52" s="5086"/>
      <c r="E52" s="5086"/>
      <c r="F52" s="5086"/>
      <c r="G52" s="5086"/>
      <c r="H52" s="5086"/>
      <c r="J52" s="4881"/>
      <c r="K52" s="4882"/>
      <c r="L52" s="4882"/>
      <c r="M52" s="4882"/>
      <c r="N52" s="4882"/>
      <c r="O52" s="4882"/>
      <c r="P52" s="4882"/>
      <c r="Q52" s="4882"/>
      <c r="R52" s="4883"/>
    </row>
    <row r="53" spans="1:18" ht="25.5" customHeight="1">
      <c r="A53" s="2209"/>
      <c r="B53" s="5087" t="s">
        <v>1959</v>
      </c>
      <c r="C53" s="5087"/>
      <c r="D53" s="5087"/>
      <c r="E53" s="5087"/>
      <c r="F53" s="5087"/>
      <c r="G53" s="5087"/>
      <c r="H53" s="5087"/>
      <c r="J53" s="4884"/>
      <c r="K53" s="4885"/>
      <c r="L53" s="4885"/>
      <c r="M53" s="4885"/>
      <c r="N53" s="4885"/>
      <c r="O53" s="4885"/>
      <c r="P53" s="4885"/>
      <c r="Q53" s="4885"/>
      <c r="R53" s="4886"/>
    </row>
    <row r="54" spans="1:18">
      <c r="A54" s="2209"/>
      <c r="B54" s="2235" t="s">
        <v>820</v>
      </c>
      <c r="C54" s="2209"/>
      <c r="D54" s="2209"/>
      <c r="E54" s="2209"/>
      <c r="F54" s="2209"/>
      <c r="G54" s="2209"/>
      <c r="H54" s="2209"/>
      <c r="J54" s="1312"/>
      <c r="K54" s="1312"/>
      <c r="L54" s="1312"/>
      <c r="M54" s="1312"/>
      <c r="N54" s="1312"/>
      <c r="O54" s="1312"/>
      <c r="P54" s="1312"/>
      <c r="Q54" s="1312"/>
      <c r="R54" s="1312"/>
    </row>
    <row r="55" spans="1:18" ht="14.25">
      <c r="A55" s="2209"/>
      <c r="B55" s="2209"/>
      <c r="C55" s="2209"/>
      <c r="D55" s="2209"/>
      <c r="E55" s="2209"/>
      <c r="F55" s="2209"/>
      <c r="G55" s="2209"/>
      <c r="H55" s="2209"/>
      <c r="J55" s="1299" t="s">
        <v>1506</v>
      </c>
      <c r="K55" s="1307"/>
      <c r="L55" s="1307"/>
      <c r="M55" s="1307"/>
      <c r="N55" s="1307"/>
      <c r="O55" s="1307"/>
      <c r="P55" s="1307"/>
      <c r="Q55" s="1307"/>
      <c r="R55" s="1307"/>
    </row>
    <row r="56" spans="1:18">
      <c r="A56" s="2209"/>
      <c r="B56" s="2209"/>
      <c r="C56" s="2209"/>
      <c r="D56" s="2209"/>
      <c r="E56" s="2209"/>
      <c r="F56" s="2209"/>
      <c r="G56" s="2209"/>
      <c r="H56" s="2209"/>
      <c r="J56" s="4896" t="s">
        <v>1574</v>
      </c>
      <c r="K56" s="4897"/>
      <c r="L56" s="4897"/>
      <c r="M56" s="4897"/>
      <c r="N56" s="4897"/>
      <c r="O56" s="4897"/>
      <c r="P56" s="4897"/>
      <c r="Q56" s="4897"/>
      <c r="R56" s="4898"/>
    </row>
    <row r="57" spans="1:18">
      <c r="A57" s="2209"/>
      <c r="B57" s="2005" t="s">
        <v>791</v>
      </c>
      <c r="C57" s="2209"/>
      <c r="D57" s="2209"/>
      <c r="E57" s="2209"/>
      <c r="F57" s="2209"/>
      <c r="G57" s="2209"/>
      <c r="H57" s="2005" t="s">
        <v>791</v>
      </c>
      <c r="J57" s="4899"/>
      <c r="K57" s="4891"/>
      <c r="L57" s="4891"/>
      <c r="M57" s="4891"/>
      <c r="N57" s="4891"/>
      <c r="O57" s="4891"/>
      <c r="P57" s="4891"/>
      <c r="Q57" s="4891"/>
      <c r="R57" s="4900"/>
    </row>
    <row r="58" spans="1:18" ht="16.5" customHeight="1">
      <c r="A58" s="4627" t="s">
        <v>751</v>
      </c>
      <c r="B58" s="4627"/>
      <c r="C58" s="2209" t="s">
        <v>752</v>
      </c>
      <c r="D58" s="2209"/>
      <c r="E58" s="2209"/>
      <c r="F58" s="2209" t="s">
        <v>753</v>
      </c>
      <c r="G58" s="2236"/>
      <c r="H58" s="2209"/>
      <c r="J58" s="4899"/>
      <c r="K58" s="4891"/>
      <c r="L58" s="4891"/>
      <c r="M58" s="4891"/>
      <c r="N58" s="4891"/>
      <c r="O58" s="4891"/>
      <c r="P58" s="4891"/>
      <c r="Q58" s="4891"/>
      <c r="R58" s="4900"/>
    </row>
    <row r="59" spans="1:18" ht="18.75">
      <c r="A59" s="2209"/>
      <c r="B59" s="2209"/>
      <c r="C59" s="2210" t="s">
        <v>97</v>
      </c>
      <c r="D59" s="2209"/>
      <c r="E59" s="2209"/>
      <c r="F59" s="5129" t="s">
        <v>754</v>
      </c>
      <c r="G59" s="5130"/>
      <c r="H59" s="5131"/>
      <c r="J59" s="4899"/>
      <c r="K59" s="4891"/>
      <c r="L59" s="4891"/>
      <c r="M59" s="4891"/>
      <c r="N59" s="4891"/>
      <c r="O59" s="4891"/>
      <c r="P59" s="4891"/>
      <c r="Q59" s="4891"/>
      <c r="R59" s="4900"/>
    </row>
    <row r="60" spans="1:18">
      <c r="A60" s="2211"/>
      <c r="B60" s="2211"/>
      <c r="C60" s="2211"/>
      <c r="D60" s="2211"/>
      <c r="E60" s="2211"/>
      <c r="F60" s="5132"/>
      <c r="G60" s="5133"/>
      <c r="H60" s="5134"/>
      <c r="J60" s="4901"/>
      <c r="K60" s="4902"/>
      <c r="L60" s="4902"/>
      <c r="M60" s="4902"/>
      <c r="N60" s="4902"/>
      <c r="O60" s="4902"/>
      <c r="P60" s="4902"/>
      <c r="Q60" s="4902"/>
      <c r="R60" s="4903"/>
    </row>
    <row r="61" spans="1:18" ht="14.25">
      <c r="A61" s="2212" t="s">
        <v>522</v>
      </c>
      <c r="B61" s="2212"/>
      <c r="C61" s="2212"/>
      <c r="D61" s="2212"/>
      <c r="E61" s="2212"/>
      <c r="F61" s="5135"/>
      <c r="G61" s="5136"/>
      <c r="H61" s="5137"/>
    </row>
    <row r="62" spans="1:18" ht="27" customHeight="1">
      <c r="A62" s="2211"/>
      <c r="B62" s="5138" t="s">
        <v>521</v>
      </c>
      <c r="C62" s="5139"/>
      <c r="D62" s="5139"/>
      <c r="E62" s="5139"/>
      <c r="F62" s="5139"/>
      <c r="G62" s="5139"/>
      <c r="H62" s="5139"/>
    </row>
    <row r="63" spans="1:18">
      <c r="A63" s="2211"/>
      <c r="B63" s="2213" t="s">
        <v>374</v>
      </c>
      <c r="C63" s="2214"/>
      <c r="D63" s="2215" t="s">
        <v>375</v>
      </c>
      <c r="E63" s="5140"/>
      <c r="F63" s="5140"/>
      <c r="G63" s="5141"/>
      <c r="H63" s="2216" t="s">
        <v>39</v>
      </c>
    </row>
    <row r="64" spans="1:18" ht="14.25" customHeight="1">
      <c r="A64" s="2211"/>
      <c r="B64" s="2217" t="s">
        <v>376</v>
      </c>
      <c r="C64" s="2218"/>
      <c r="D64" s="2218"/>
      <c r="E64" s="2218"/>
      <c r="F64" s="2218"/>
      <c r="G64" s="2218"/>
      <c r="H64" s="5111"/>
    </row>
    <row r="65" spans="1:18" ht="18.75" customHeight="1">
      <c r="A65" s="2211"/>
      <c r="B65" s="5114"/>
      <c r="C65" s="5142"/>
      <c r="D65" s="5142"/>
      <c r="E65" s="5142"/>
      <c r="F65" s="5142"/>
      <c r="G65" s="5143"/>
      <c r="H65" s="5112"/>
    </row>
    <row r="66" spans="1:18" ht="18.75" customHeight="1">
      <c r="A66" s="2211"/>
      <c r="B66" s="5114"/>
      <c r="C66" s="5142"/>
      <c r="D66" s="5142"/>
      <c r="E66" s="5142"/>
      <c r="F66" s="5142"/>
      <c r="G66" s="5143"/>
      <c r="H66" s="5112"/>
      <c r="J66" s="5157"/>
      <c r="K66" s="5157"/>
      <c r="L66" s="5157"/>
      <c r="M66" s="5157"/>
      <c r="N66" s="5157"/>
      <c r="O66" s="5157"/>
      <c r="P66" s="5157"/>
      <c r="Q66" s="5157"/>
      <c r="R66" s="5157"/>
    </row>
    <row r="67" spans="1:18" ht="16.5" customHeight="1">
      <c r="A67" s="2211"/>
      <c r="B67" s="5114"/>
      <c r="C67" s="5142"/>
      <c r="D67" s="5142"/>
      <c r="E67" s="5142"/>
      <c r="F67" s="5142"/>
      <c r="G67" s="5143"/>
      <c r="H67" s="5113"/>
      <c r="J67" s="5157"/>
      <c r="K67" s="5157"/>
      <c r="L67" s="5157"/>
      <c r="M67" s="5157"/>
      <c r="N67" s="5157"/>
      <c r="O67" s="5157"/>
      <c r="P67" s="5157"/>
      <c r="Q67" s="5157"/>
      <c r="R67" s="5157"/>
    </row>
    <row r="68" spans="1:18" ht="16.5" customHeight="1">
      <c r="A68" s="2211"/>
      <c r="B68" s="5144"/>
      <c r="C68" s="5145"/>
      <c r="D68" s="5145"/>
      <c r="E68" s="5145"/>
      <c r="F68" s="5145"/>
      <c r="G68" s="5146"/>
      <c r="H68" s="2219"/>
    </row>
    <row r="69" spans="1:18">
      <c r="A69" s="2211"/>
      <c r="B69" s="2217" t="s">
        <v>377</v>
      </c>
      <c r="C69" s="2218"/>
      <c r="D69" s="2218"/>
      <c r="E69" s="2218"/>
      <c r="F69" s="2218"/>
      <c r="G69" s="2218"/>
      <c r="H69" s="2220"/>
      <c r="J69" s="5158"/>
      <c r="K69" s="5158"/>
      <c r="L69" s="5158"/>
      <c r="M69" s="5158"/>
      <c r="N69" s="5158"/>
      <c r="O69" s="5158"/>
      <c r="P69" s="5158"/>
      <c r="Q69" s="5158"/>
      <c r="R69" s="5158"/>
    </row>
    <row r="70" spans="1:18" ht="25.5" customHeight="1">
      <c r="A70" s="2211"/>
      <c r="B70" s="5119"/>
      <c r="C70" s="5120"/>
      <c r="D70" s="5120"/>
      <c r="E70" s="5120"/>
      <c r="F70" s="5120"/>
      <c r="G70" s="5121"/>
      <c r="H70" s="5125" t="s">
        <v>205</v>
      </c>
    </row>
    <row r="71" spans="1:18" ht="32.25" customHeight="1">
      <c r="A71" s="2211"/>
      <c r="B71" s="5122"/>
      <c r="C71" s="5123"/>
      <c r="D71" s="5123"/>
      <c r="E71" s="5123"/>
      <c r="F71" s="5123"/>
      <c r="G71" s="5124"/>
      <c r="H71" s="5126"/>
    </row>
    <row r="72" spans="1:18">
      <c r="A72" s="2211"/>
      <c r="B72" s="2217" t="s">
        <v>755</v>
      </c>
      <c r="C72" s="2221"/>
      <c r="D72" s="2221"/>
      <c r="E72" s="2221"/>
      <c r="F72" s="2221"/>
      <c r="G72" s="2221"/>
      <c r="H72" s="5111"/>
    </row>
    <row r="73" spans="1:18" ht="30" customHeight="1">
      <c r="A73" s="2211"/>
      <c r="B73" s="5114"/>
      <c r="C73" s="5127"/>
      <c r="D73" s="5127"/>
      <c r="E73" s="5127"/>
      <c r="F73" s="5127"/>
      <c r="G73" s="5127"/>
      <c r="H73" s="5113"/>
    </row>
    <row r="74" spans="1:18" ht="16.5" customHeight="1">
      <c r="A74" s="2211"/>
      <c r="B74" s="5117"/>
      <c r="C74" s="5128"/>
      <c r="D74" s="5128"/>
      <c r="E74" s="5128"/>
      <c r="F74" s="5128"/>
      <c r="G74" s="5128"/>
      <c r="H74" s="2219"/>
    </row>
    <row r="75" spans="1:18">
      <c r="A75" s="2211"/>
      <c r="B75" s="2211"/>
      <c r="C75" s="2211"/>
      <c r="D75" s="2211"/>
      <c r="E75" s="2211"/>
      <c r="F75" s="2211"/>
      <c r="G75" s="2211"/>
      <c r="H75" s="2211"/>
    </row>
    <row r="76" spans="1:18" ht="14.25">
      <c r="A76" s="2222" t="s">
        <v>523</v>
      </c>
      <c r="B76" s="2223"/>
      <c r="C76" s="2211"/>
      <c r="D76" s="2211"/>
      <c r="E76" s="2211"/>
      <c r="F76" s="2211"/>
      <c r="G76" s="2211"/>
      <c r="H76" s="2211"/>
    </row>
    <row r="77" spans="1:18">
      <c r="A77" s="2211"/>
      <c r="B77" s="2211"/>
      <c r="C77" s="2211"/>
      <c r="D77" s="2211"/>
      <c r="E77" s="2211"/>
      <c r="F77" s="2211"/>
      <c r="G77" s="2211"/>
      <c r="H77" s="2211"/>
    </row>
    <row r="78" spans="1:18">
      <c r="A78" s="2211"/>
      <c r="B78" s="5099" t="s">
        <v>372</v>
      </c>
      <c r="C78" s="5100"/>
      <c r="D78" s="5101"/>
      <c r="E78" s="5099" t="s">
        <v>756</v>
      </c>
      <c r="F78" s="5100"/>
      <c r="G78" s="5101"/>
      <c r="H78" s="2216" t="s">
        <v>39</v>
      </c>
      <c r="J78" s="592"/>
    </row>
    <row r="79" spans="1:18">
      <c r="A79" s="2211"/>
      <c r="B79" s="2224" t="s">
        <v>373</v>
      </c>
      <c r="C79" s="5102" t="s">
        <v>52</v>
      </c>
      <c r="D79" s="5103"/>
      <c r="E79" s="2224" t="s">
        <v>373</v>
      </c>
      <c r="F79" s="5102" t="s">
        <v>378</v>
      </c>
      <c r="G79" s="5103"/>
      <c r="H79" s="5090"/>
    </row>
    <row r="80" spans="1:18">
      <c r="A80" s="2211"/>
      <c r="B80" s="2225"/>
      <c r="C80" s="5114"/>
      <c r="D80" s="5115"/>
      <c r="E80" s="2225"/>
      <c r="F80" s="5114"/>
      <c r="G80" s="5115"/>
      <c r="H80" s="5104"/>
    </row>
    <row r="81" spans="1:8">
      <c r="A81" s="2211"/>
      <c r="B81" s="2225"/>
      <c r="C81" s="5116"/>
      <c r="D81" s="5115"/>
      <c r="E81" s="2225"/>
      <c r="F81" s="5116"/>
      <c r="G81" s="5115"/>
      <c r="H81" s="5104"/>
    </row>
    <row r="82" spans="1:8">
      <c r="A82" s="2211"/>
      <c r="B82" s="2225"/>
      <c r="C82" s="5116"/>
      <c r="D82" s="5115"/>
      <c r="E82" s="2225"/>
      <c r="F82" s="5116"/>
      <c r="G82" s="5115"/>
      <c r="H82" s="5091"/>
    </row>
    <row r="83" spans="1:8">
      <c r="A83" s="2211"/>
      <c r="B83" s="2225"/>
      <c r="C83" s="5116"/>
      <c r="D83" s="5115"/>
      <c r="E83" s="2225"/>
      <c r="F83" s="5088" t="s">
        <v>379</v>
      </c>
      <c r="G83" s="5089"/>
      <c r="H83" s="2219"/>
    </row>
    <row r="84" spans="1:8">
      <c r="A84" s="2211"/>
      <c r="B84" s="2225"/>
      <c r="C84" s="5116"/>
      <c r="D84" s="5115"/>
      <c r="E84" s="2225"/>
      <c r="F84" s="5116"/>
      <c r="G84" s="5115"/>
      <c r="H84" s="2226"/>
    </row>
    <row r="85" spans="1:8">
      <c r="A85" s="2211"/>
      <c r="B85" s="2225"/>
      <c r="C85" s="5116"/>
      <c r="D85" s="5115"/>
      <c r="E85" s="2225"/>
      <c r="F85" s="5116"/>
      <c r="G85" s="5115"/>
      <c r="H85" s="2226"/>
    </row>
    <row r="86" spans="1:8">
      <c r="A86" s="2211"/>
      <c r="B86" s="2225"/>
      <c r="C86" s="5117"/>
      <c r="D86" s="5118"/>
      <c r="E86" s="2225"/>
      <c r="F86" s="5117"/>
      <c r="G86" s="5118"/>
      <c r="H86" s="2226"/>
    </row>
    <row r="87" spans="1:8">
      <c r="A87" s="2211"/>
      <c r="B87" s="5105" t="s">
        <v>199</v>
      </c>
      <c r="C87" s="5106"/>
      <c r="D87" s="5106"/>
      <c r="E87" s="5106"/>
      <c r="F87" s="5106"/>
      <c r="G87" s="5107"/>
      <c r="H87" s="5094" t="s">
        <v>205</v>
      </c>
    </row>
    <row r="88" spans="1:8">
      <c r="A88" s="2211"/>
      <c r="B88" s="5108" t="s">
        <v>200</v>
      </c>
      <c r="C88" s="5109"/>
      <c r="D88" s="5109"/>
      <c r="E88" s="5109"/>
      <c r="F88" s="5109"/>
      <c r="G88" s="5110"/>
      <c r="H88" s="5095"/>
    </row>
    <row r="89" spans="1:8" ht="14.25" customHeight="1">
      <c r="A89" s="2211"/>
      <c r="B89" s="5108" t="s">
        <v>201</v>
      </c>
      <c r="C89" s="5109"/>
      <c r="D89" s="5109"/>
      <c r="E89" s="5109"/>
      <c r="F89" s="5109"/>
      <c r="G89" s="5110"/>
      <c r="H89" s="5111"/>
    </row>
    <row r="90" spans="1:8">
      <c r="A90" s="2211"/>
      <c r="B90" s="5108" t="s">
        <v>203</v>
      </c>
      <c r="C90" s="5109"/>
      <c r="D90" s="5109"/>
      <c r="E90" s="5109"/>
      <c r="F90" s="5109"/>
      <c r="G90" s="5110"/>
      <c r="H90" s="5112"/>
    </row>
    <row r="91" spans="1:8">
      <c r="A91" s="2211"/>
      <c r="B91" s="5108" t="s">
        <v>202</v>
      </c>
      <c r="C91" s="5109"/>
      <c r="D91" s="5109"/>
      <c r="E91" s="5109"/>
      <c r="F91" s="5109"/>
      <c r="G91" s="5110"/>
      <c r="H91" s="5112"/>
    </row>
    <row r="92" spans="1:8">
      <c r="A92" s="2211"/>
      <c r="B92" s="5108" t="s">
        <v>757</v>
      </c>
      <c r="C92" s="5109"/>
      <c r="D92" s="5109"/>
      <c r="E92" s="5109"/>
      <c r="F92" s="5109"/>
      <c r="G92" s="5110"/>
      <c r="H92" s="5112"/>
    </row>
    <row r="93" spans="1:8">
      <c r="A93" s="2211"/>
      <c r="B93" s="5108" t="s">
        <v>204</v>
      </c>
      <c r="C93" s="5109"/>
      <c r="D93" s="5109"/>
      <c r="E93" s="5109"/>
      <c r="F93" s="5109"/>
      <c r="G93" s="5110"/>
      <c r="H93" s="5113"/>
    </row>
    <row r="94" spans="1:8">
      <c r="A94" s="2211"/>
      <c r="B94" s="5096" t="s">
        <v>403</v>
      </c>
      <c r="C94" s="5097"/>
      <c r="D94" s="5097"/>
      <c r="E94" s="5097"/>
      <c r="F94" s="5097"/>
      <c r="G94" s="5098"/>
      <c r="H94" s="2219"/>
    </row>
    <row r="95" spans="1:8">
      <c r="A95" s="2211"/>
      <c r="B95" s="2211"/>
      <c r="C95" s="2211"/>
      <c r="D95" s="2211"/>
      <c r="E95" s="2211"/>
      <c r="F95" s="2211"/>
      <c r="G95" s="2211"/>
      <c r="H95" s="2211"/>
    </row>
    <row r="96" spans="1:8">
      <c r="A96" s="2229" t="s">
        <v>524</v>
      </c>
      <c r="B96" s="2230"/>
      <c r="C96" s="2211"/>
      <c r="D96" s="2211"/>
      <c r="E96" s="2211"/>
      <c r="F96" s="2211"/>
      <c r="G96" s="2211"/>
      <c r="H96" s="2211"/>
    </row>
    <row r="97" spans="1:8">
      <c r="A97" s="2211"/>
      <c r="B97" s="2211"/>
      <c r="C97" s="5097" t="s">
        <v>27</v>
      </c>
      <c r="D97" s="5097"/>
      <c r="E97" s="5097"/>
      <c r="F97" s="5097"/>
      <c r="G97" s="5097"/>
      <c r="H97" s="5097"/>
    </row>
    <row r="98" spans="1:8">
      <c r="A98" s="2211"/>
      <c r="B98" s="5099" t="s">
        <v>53</v>
      </c>
      <c r="C98" s="5100"/>
      <c r="D98" s="5101"/>
      <c r="E98" s="5099" t="s">
        <v>51</v>
      </c>
      <c r="F98" s="5100"/>
      <c r="G98" s="5101"/>
      <c r="H98" s="2216" t="s">
        <v>39</v>
      </c>
    </row>
    <row r="99" spans="1:8">
      <c r="A99" s="2211"/>
      <c r="B99" s="2224" t="s">
        <v>373</v>
      </c>
      <c r="C99" s="5102" t="s">
        <v>52</v>
      </c>
      <c r="D99" s="5103"/>
      <c r="E99" s="2224" t="s">
        <v>373</v>
      </c>
      <c r="F99" s="5102"/>
      <c r="G99" s="5103"/>
      <c r="H99" s="5090"/>
    </row>
    <row r="100" spans="1:8">
      <c r="A100" s="2211"/>
      <c r="B100" s="2225"/>
      <c r="C100" s="2217"/>
      <c r="D100" s="2231"/>
      <c r="E100" s="2225"/>
      <c r="F100" s="2217"/>
      <c r="G100" s="2231"/>
      <c r="H100" s="5104"/>
    </row>
    <row r="101" spans="1:8">
      <c r="A101" s="2211"/>
      <c r="B101" s="2225"/>
      <c r="C101" s="5092"/>
      <c r="D101" s="5093"/>
      <c r="E101" s="2225"/>
      <c r="F101" s="5088"/>
      <c r="G101" s="5089"/>
      <c r="H101" s="5091"/>
    </row>
    <row r="102" spans="1:8">
      <c r="A102" s="2211"/>
      <c r="B102" s="2225"/>
      <c r="C102" s="5092"/>
      <c r="D102" s="5093"/>
      <c r="E102" s="2225"/>
      <c r="F102" s="5088"/>
      <c r="G102" s="5089"/>
      <c r="H102" s="2232"/>
    </row>
    <row r="103" spans="1:8">
      <c r="A103" s="2211"/>
      <c r="B103" s="2233"/>
      <c r="C103" s="5092"/>
      <c r="D103" s="5093"/>
      <c r="E103" s="2233"/>
      <c r="F103" s="5088"/>
      <c r="G103" s="5089"/>
      <c r="H103" s="5094" t="s">
        <v>205</v>
      </c>
    </row>
    <row r="104" spans="1:8">
      <c r="A104" s="2211"/>
      <c r="B104" s="2233"/>
      <c r="C104" s="5092"/>
      <c r="D104" s="5093"/>
      <c r="E104" s="2233"/>
      <c r="F104" s="5088"/>
      <c r="G104" s="5089"/>
      <c r="H104" s="5095"/>
    </row>
    <row r="105" spans="1:8">
      <c r="A105" s="2211"/>
      <c r="B105" s="2233"/>
      <c r="C105" s="5088"/>
      <c r="D105" s="5089"/>
      <c r="E105" s="2233"/>
      <c r="F105" s="5088"/>
      <c r="G105" s="5089"/>
      <c r="H105" s="5090"/>
    </row>
    <row r="106" spans="1:8">
      <c r="A106" s="2209"/>
      <c r="B106" s="2233"/>
      <c r="C106" s="5088"/>
      <c r="D106" s="5089"/>
      <c r="E106" s="2233"/>
      <c r="F106" s="5088"/>
      <c r="G106" s="5089"/>
      <c r="H106" s="5091"/>
    </row>
    <row r="107" spans="1:8">
      <c r="A107" s="2209"/>
      <c r="B107" s="2234"/>
      <c r="C107" s="5084"/>
      <c r="D107" s="5085"/>
      <c r="E107" s="2234"/>
      <c r="F107" s="5084"/>
      <c r="G107" s="5085"/>
      <c r="H107" s="2232"/>
    </row>
    <row r="108" spans="1:8" ht="26.25" customHeight="1">
      <c r="A108" s="2209"/>
      <c r="B108" s="5086" t="s">
        <v>1286</v>
      </c>
      <c r="C108" s="5086"/>
      <c r="D108" s="5086"/>
      <c r="E108" s="5086"/>
      <c r="F108" s="5086"/>
      <c r="G108" s="5086"/>
      <c r="H108" s="5086"/>
    </row>
    <row r="109" spans="1:8" ht="25.5" customHeight="1">
      <c r="A109" s="2209"/>
      <c r="B109" s="5087" t="s">
        <v>761</v>
      </c>
      <c r="C109" s="5087"/>
      <c r="D109" s="5087"/>
      <c r="E109" s="5087"/>
      <c r="F109" s="5087"/>
      <c r="G109" s="5087"/>
      <c r="H109" s="5087"/>
    </row>
    <row r="110" spans="1:8">
      <c r="A110" s="2209"/>
      <c r="B110" s="2235" t="s">
        <v>820</v>
      </c>
      <c r="C110" s="2209"/>
      <c r="D110" s="2209"/>
      <c r="E110" s="2209"/>
      <c r="F110" s="2209"/>
      <c r="G110" s="2209"/>
      <c r="H110" s="2209"/>
    </row>
  </sheetData>
  <mergeCells count="114">
    <mergeCell ref="B70:G71"/>
    <mergeCell ref="H70:H71"/>
    <mergeCell ref="H72:H73"/>
    <mergeCell ref="B73:G74"/>
    <mergeCell ref="B78:D78"/>
    <mergeCell ref="J47:R53"/>
    <mergeCell ref="J56:R60"/>
    <mergeCell ref="E78:G78"/>
    <mergeCell ref="H33:H37"/>
    <mergeCell ref="J66:R67"/>
    <mergeCell ref="B34:G34"/>
    <mergeCell ref="B35:G35"/>
    <mergeCell ref="B36:G36"/>
    <mergeCell ref="J69:R69"/>
    <mergeCell ref="B37:G37"/>
    <mergeCell ref="B38:G38"/>
    <mergeCell ref="C41:H41"/>
    <mergeCell ref="B42:D42"/>
    <mergeCell ref="E42:G42"/>
    <mergeCell ref="C43:D43"/>
    <mergeCell ref="F43:G43"/>
    <mergeCell ref="H43:H45"/>
    <mergeCell ref="C45:D45"/>
    <mergeCell ref="F45:G45"/>
    <mergeCell ref="C49:D49"/>
    <mergeCell ref="F49:G49"/>
    <mergeCell ref="H49:H50"/>
    <mergeCell ref="C50:D50"/>
    <mergeCell ref="F50:G50"/>
    <mergeCell ref="E63:G63"/>
    <mergeCell ref="H64:H67"/>
    <mergeCell ref="B65:G68"/>
    <mergeCell ref="A2:B2"/>
    <mergeCell ref="F3:H5"/>
    <mergeCell ref="B6:H6"/>
    <mergeCell ref="E7:G7"/>
    <mergeCell ref="H8:H11"/>
    <mergeCell ref="B9:G12"/>
    <mergeCell ref="J3:R5"/>
    <mergeCell ref="J7:R13"/>
    <mergeCell ref="J15:R25"/>
    <mergeCell ref="B22:D22"/>
    <mergeCell ref="E22:G22"/>
    <mergeCell ref="C23:D23"/>
    <mergeCell ref="F23:G23"/>
    <mergeCell ref="H23:H26"/>
    <mergeCell ref="C24:D30"/>
    <mergeCell ref="F24:G26"/>
    <mergeCell ref="J26:R46"/>
    <mergeCell ref="F27:G27"/>
    <mergeCell ref="F28:G30"/>
    <mergeCell ref="B31:G31"/>
    <mergeCell ref="H31:H32"/>
    <mergeCell ref="B32:G32"/>
    <mergeCell ref="C46:D46"/>
    <mergeCell ref="F46:G46"/>
    <mergeCell ref="C79:D79"/>
    <mergeCell ref="F79:G79"/>
    <mergeCell ref="H79:H82"/>
    <mergeCell ref="C80:D86"/>
    <mergeCell ref="F80:G82"/>
    <mergeCell ref="F83:G83"/>
    <mergeCell ref="F84:G86"/>
    <mergeCell ref="B14:G15"/>
    <mergeCell ref="H14:H15"/>
    <mergeCell ref="H16:H17"/>
    <mergeCell ref="B17:G18"/>
    <mergeCell ref="C47:D47"/>
    <mergeCell ref="F47:G47"/>
    <mergeCell ref="H47:H48"/>
    <mergeCell ref="C48:D48"/>
    <mergeCell ref="F48:G48"/>
    <mergeCell ref="C51:D51"/>
    <mergeCell ref="F51:G51"/>
    <mergeCell ref="B52:H52"/>
    <mergeCell ref="B53:H53"/>
    <mergeCell ref="A58:B58"/>
    <mergeCell ref="F59:H61"/>
    <mergeCell ref="B62:H62"/>
    <mergeCell ref="B33:G33"/>
    <mergeCell ref="B87:G87"/>
    <mergeCell ref="H87:H88"/>
    <mergeCell ref="B88:G88"/>
    <mergeCell ref="B89:G89"/>
    <mergeCell ref="H89:H93"/>
    <mergeCell ref="B90:G90"/>
    <mergeCell ref="B91:G91"/>
    <mergeCell ref="B92:G92"/>
    <mergeCell ref="B93:G93"/>
    <mergeCell ref="C102:D102"/>
    <mergeCell ref="F102:G102"/>
    <mergeCell ref="C103:D103"/>
    <mergeCell ref="F103:G103"/>
    <mergeCell ref="H103:H104"/>
    <mergeCell ref="C104:D104"/>
    <mergeCell ref="F104:G104"/>
    <mergeCell ref="B94:G94"/>
    <mergeCell ref="C97:H97"/>
    <mergeCell ref="B98:D98"/>
    <mergeCell ref="E98:G98"/>
    <mergeCell ref="C99:D99"/>
    <mergeCell ref="F99:G99"/>
    <mergeCell ref="H99:H101"/>
    <mergeCell ref="C101:D101"/>
    <mergeCell ref="F101:G101"/>
    <mergeCell ref="C107:D107"/>
    <mergeCell ref="F107:G107"/>
    <mergeCell ref="B108:H108"/>
    <mergeCell ref="B109:H109"/>
    <mergeCell ref="C105:D105"/>
    <mergeCell ref="F105:G105"/>
    <mergeCell ref="H105:H106"/>
    <mergeCell ref="C106:D106"/>
    <mergeCell ref="F106:G106"/>
  </mergeCells>
  <phoneticPr fontId="15"/>
  <hyperlinks>
    <hyperlink ref="B1" location="トップ!A1" display="トップへ" xr:uid="{00000000-0004-0000-1600-000000000000}"/>
    <hyperlink ref="H1" location="トップ!A1" display="トップへ" xr:uid="{00000000-0004-0000-1600-000001000000}"/>
    <hyperlink ref="B57" location="トップ!A1" display="トップへ" xr:uid="{00000000-0004-0000-1600-000002000000}"/>
    <hyperlink ref="H57" location="トップ!A1" display="トップへ" xr:uid="{00000000-0004-0000-1600-000003000000}"/>
  </hyperlinks>
  <pageMargins left="0.61" right="0.31" top="0.66" bottom="0.38" header="0.51200000000000001" footer="0.24"/>
  <pageSetup paperSize="9" orientation="portrait" horizontalDpi="300" verticalDpi="300"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F45"/>
  <sheetViews>
    <sheetView showGridLines="0" view="pageBreakPreview" zoomScaleNormal="100" zoomScaleSheetLayoutView="100" workbookViewId="0">
      <selection activeCell="B44" sqref="B44"/>
    </sheetView>
  </sheetViews>
  <sheetFormatPr defaultColWidth="9" defaultRowHeight="13.5"/>
  <cols>
    <col min="1" max="1" width="2.625" style="1207" customWidth="1"/>
    <col min="2" max="2" width="22.375" style="1207" customWidth="1"/>
    <col min="3" max="3" width="39.375" style="1207" customWidth="1"/>
    <col min="4" max="4" width="9.25" style="1207" customWidth="1"/>
    <col min="5" max="5" width="14.5" style="1207" customWidth="1"/>
    <col min="6" max="6" width="0.125" style="1207" customWidth="1"/>
    <col min="7" max="16384" width="9" style="1207"/>
  </cols>
  <sheetData>
    <row r="1" spans="1:6">
      <c r="B1" s="531" t="s">
        <v>791</v>
      </c>
      <c r="E1" s="531" t="s">
        <v>791</v>
      </c>
    </row>
    <row r="2" spans="1:6" s="1206" customFormat="1" ht="12">
      <c r="B2" s="5163"/>
      <c r="C2" s="5163"/>
      <c r="D2" s="1763" t="s">
        <v>233</v>
      </c>
      <c r="E2" s="1763" t="s">
        <v>234</v>
      </c>
    </row>
    <row r="3" spans="1:6" s="1206" customFormat="1" ht="46.5" customHeight="1" thickBot="1">
      <c r="B3" s="5163"/>
      <c r="C3" s="5163"/>
      <c r="D3" s="1764"/>
      <c r="E3" s="1764"/>
    </row>
    <row r="4" spans="1:6" s="1206" customFormat="1" ht="13.5" customHeight="1">
      <c r="A4" s="5186" t="str">
        <f>+トップ!B1</f>
        <v>ABC建設株式会社</v>
      </c>
      <c r="B4" s="5187"/>
      <c r="C4" s="5171" t="s">
        <v>1610</v>
      </c>
      <c r="D4" s="5173" t="s">
        <v>1749</v>
      </c>
      <c r="E4" s="5174"/>
      <c r="F4" s="1765"/>
    </row>
    <row r="5" spans="1:6" s="1206" customFormat="1" ht="13.5" customHeight="1">
      <c r="A5" s="5188" t="s">
        <v>2528</v>
      </c>
      <c r="B5" s="5189"/>
      <c r="C5" s="5172"/>
      <c r="D5" s="5175" t="s">
        <v>1646</v>
      </c>
      <c r="E5" s="5176"/>
      <c r="F5" s="1766"/>
    </row>
    <row r="6" spans="1:6">
      <c r="A6" s="1767"/>
      <c r="B6" s="1768"/>
      <c r="F6" s="1769"/>
    </row>
    <row r="7" spans="1:6" ht="13.5" customHeight="1">
      <c r="A7" s="5164" t="s">
        <v>1352</v>
      </c>
      <c r="B7" s="5165"/>
      <c r="C7" s="5165"/>
      <c r="D7" s="5165"/>
      <c r="E7" s="5165"/>
      <c r="F7" s="1770"/>
    </row>
    <row r="8" spans="1:6" ht="45" customHeight="1">
      <c r="A8" s="1771"/>
      <c r="B8" s="5166" t="s">
        <v>1736</v>
      </c>
      <c r="C8" s="5167"/>
      <c r="D8" s="5167"/>
      <c r="E8" s="5167"/>
      <c r="F8" s="1770"/>
    </row>
    <row r="9" spans="1:6">
      <c r="A9" s="1771"/>
      <c r="B9" s="1772"/>
      <c r="C9" s="1208"/>
      <c r="D9" s="1208"/>
      <c r="E9" s="1208"/>
      <c r="F9" s="1770"/>
    </row>
    <row r="10" spans="1:6" ht="13.5" customHeight="1">
      <c r="A10" s="5168" t="s">
        <v>1353</v>
      </c>
      <c r="B10" s="5166"/>
      <c r="C10" s="5166"/>
      <c r="D10" s="5166"/>
      <c r="E10" s="5166"/>
      <c r="F10" s="1770"/>
    </row>
    <row r="11" spans="1:6" ht="18" customHeight="1">
      <c r="A11" s="1771"/>
      <c r="B11" s="5169" t="s">
        <v>1354</v>
      </c>
      <c r="C11" s="5170"/>
      <c r="D11" s="5170"/>
      <c r="E11" s="5170"/>
      <c r="F11" s="1770"/>
    </row>
    <row r="12" spans="1:6" ht="13.5" customHeight="1">
      <c r="A12" s="1771"/>
      <c r="B12" s="1772"/>
      <c r="C12" s="1208"/>
      <c r="D12" s="1208"/>
      <c r="E12" s="1208"/>
      <c r="F12" s="1770"/>
    </row>
    <row r="13" spans="1:6" ht="21" customHeight="1">
      <c r="A13" s="5164" t="s">
        <v>1355</v>
      </c>
      <c r="B13" s="5165"/>
      <c r="C13" s="5165"/>
      <c r="D13" s="5165"/>
      <c r="E13" s="5165"/>
      <c r="F13" s="1770"/>
    </row>
    <row r="14" spans="1:6" ht="13.5" customHeight="1">
      <c r="A14" s="1771"/>
      <c r="B14" s="5166" t="s">
        <v>1356</v>
      </c>
      <c r="C14" s="5160"/>
      <c r="D14" s="5160"/>
      <c r="E14" s="5160"/>
      <c r="F14" s="1770"/>
    </row>
    <row r="15" spans="1:6" ht="26.25" customHeight="1">
      <c r="A15" s="1771"/>
      <c r="B15" s="5161" t="s">
        <v>1867</v>
      </c>
      <c r="C15" s="5162"/>
      <c r="D15" s="5162"/>
      <c r="E15" s="5162"/>
      <c r="F15" s="1770"/>
    </row>
    <row r="16" spans="1:6">
      <c r="A16" s="1771"/>
      <c r="B16" s="1773"/>
      <c r="C16" s="1208"/>
      <c r="D16" s="1208"/>
      <c r="E16" s="1208"/>
      <c r="F16" s="1770"/>
    </row>
    <row r="17" spans="1:6">
      <c r="A17" s="5164" t="s">
        <v>1357</v>
      </c>
      <c r="B17" s="5165"/>
      <c r="C17" s="5165"/>
      <c r="D17" s="5165"/>
      <c r="E17" s="5165"/>
      <c r="F17" s="1770"/>
    </row>
    <row r="18" spans="1:6" ht="13.5" customHeight="1">
      <c r="A18" s="1771"/>
      <c r="B18" s="5159" t="s">
        <v>1358</v>
      </c>
      <c r="C18" s="5160"/>
      <c r="D18" s="5160"/>
      <c r="E18" s="5160"/>
      <c r="F18" s="1770"/>
    </row>
    <row r="19" spans="1:6" ht="18" customHeight="1">
      <c r="A19" s="1771"/>
      <c r="B19" s="5161" t="s">
        <v>1737</v>
      </c>
      <c r="C19" s="5162"/>
      <c r="D19" s="5162"/>
      <c r="E19" s="5162"/>
      <c r="F19" s="1770"/>
    </row>
    <row r="20" spans="1:6" ht="13.5" customHeight="1">
      <c r="A20" s="1771"/>
      <c r="B20" s="5159" t="s">
        <v>1359</v>
      </c>
      <c r="C20" s="5160"/>
      <c r="D20" s="5160"/>
      <c r="E20" s="5160"/>
      <c r="F20" s="1770"/>
    </row>
    <row r="21" spans="1:6" ht="30" customHeight="1">
      <c r="A21" s="1771"/>
      <c r="B21" s="5161" t="s">
        <v>1360</v>
      </c>
      <c r="C21" s="5162"/>
      <c r="D21" s="5162"/>
      <c r="E21" s="5162"/>
      <c r="F21" s="1770"/>
    </row>
    <row r="22" spans="1:6">
      <c r="A22" s="1771"/>
      <c r="B22" s="5161" t="s">
        <v>1361</v>
      </c>
      <c r="C22" s="5162"/>
      <c r="D22" s="5162"/>
      <c r="E22" s="5162"/>
      <c r="F22" s="1770"/>
    </row>
    <row r="23" spans="1:6">
      <c r="A23" s="1771"/>
      <c r="B23" s="1774" t="s">
        <v>1362</v>
      </c>
      <c r="C23" s="1208"/>
      <c r="D23" s="1208"/>
      <c r="E23" s="1208"/>
      <c r="F23" s="1770"/>
    </row>
    <row r="24" spans="1:6">
      <c r="A24" s="1771"/>
      <c r="B24" s="5159" t="s">
        <v>1363</v>
      </c>
      <c r="C24" s="5160"/>
      <c r="D24" s="5160"/>
      <c r="E24" s="5160"/>
      <c r="F24" s="1770"/>
    </row>
    <row r="25" spans="1:6" ht="18.75" customHeight="1">
      <c r="A25" s="1771"/>
      <c r="B25" s="5161" t="s">
        <v>1754</v>
      </c>
      <c r="C25" s="5162"/>
      <c r="D25" s="5162"/>
      <c r="E25" s="5162"/>
      <c r="F25" s="1770"/>
    </row>
    <row r="26" spans="1:6" ht="32.25" customHeight="1">
      <c r="A26" s="1771"/>
      <c r="B26" s="5161" t="s">
        <v>1364</v>
      </c>
      <c r="C26" s="5162"/>
      <c r="D26" s="5162"/>
      <c r="E26" s="5162"/>
      <c r="F26" s="1770"/>
    </row>
    <row r="27" spans="1:6" ht="13.5" customHeight="1">
      <c r="A27" s="5164" t="s">
        <v>1365</v>
      </c>
      <c r="B27" s="5165"/>
      <c r="C27" s="5165"/>
      <c r="D27" s="5165"/>
      <c r="E27" s="5165"/>
      <c r="F27" s="5177"/>
    </row>
    <row r="28" spans="1:6" ht="30.75" customHeight="1">
      <c r="A28" s="1771"/>
      <c r="B28" s="5159" t="s">
        <v>1800</v>
      </c>
      <c r="C28" s="5160"/>
      <c r="D28" s="5160"/>
      <c r="E28" s="5160"/>
      <c r="F28" s="1770"/>
    </row>
    <row r="29" spans="1:6" ht="34.5" customHeight="1">
      <c r="A29" s="1771"/>
      <c r="B29" s="5159" t="s">
        <v>1753</v>
      </c>
      <c r="C29" s="5159"/>
      <c r="D29" s="5159"/>
      <c r="E29" s="5159"/>
      <c r="F29" s="1770"/>
    </row>
    <row r="30" spans="1:6" ht="13.5" customHeight="1">
      <c r="A30" s="5164" t="s">
        <v>1366</v>
      </c>
      <c r="B30" s="5165"/>
      <c r="C30" s="5165"/>
      <c r="D30" s="5165"/>
      <c r="E30" s="5165"/>
      <c r="F30" s="1770"/>
    </row>
    <row r="31" spans="1:6" ht="29.25" customHeight="1">
      <c r="A31" s="1771"/>
      <c r="B31" s="5180" t="s">
        <v>2518</v>
      </c>
      <c r="C31" s="5181"/>
      <c r="D31" s="5181"/>
      <c r="E31" s="5181"/>
      <c r="F31" s="1770"/>
    </row>
    <row r="32" spans="1:6">
      <c r="A32" s="1771"/>
      <c r="B32" s="1772"/>
      <c r="C32" s="1208"/>
      <c r="D32" s="1208"/>
      <c r="E32" s="1208"/>
      <c r="F32" s="1770"/>
    </row>
    <row r="33" spans="1:6" ht="13.5" customHeight="1">
      <c r="A33" s="5168" t="s">
        <v>1367</v>
      </c>
      <c r="B33" s="5166"/>
      <c r="C33" s="5166"/>
      <c r="D33" s="5166"/>
      <c r="E33" s="5166"/>
      <c r="F33" s="1770"/>
    </row>
    <row r="34" spans="1:6" ht="16.5" customHeight="1">
      <c r="A34" s="1771"/>
      <c r="B34" s="5159" t="s">
        <v>1801</v>
      </c>
      <c r="C34" s="5160"/>
      <c r="D34" s="5160"/>
      <c r="E34" s="5160"/>
      <c r="F34" s="1770"/>
    </row>
    <row r="35" spans="1:6">
      <c r="A35" s="1771"/>
      <c r="B35" s="1772"/>
      <c r="C35" s="1208"/>
      <c r="D35" s="1208"/>
      <c r="E35" s="1208"/>
      <c r="F35" s="1770"/>
    </row>
    <row r="36" spans="1:6">
      <c r="A36" s="1771"/>
      <c r="B36" s="5180" t="s">
        <v>1756</v>
      </c>
      <c r="C36" s="5160"/>
      <c r="D36" s="5160"/>
      <c r="E36" s="5160"/>
      <c r="F36" s="1770"/>
    </row>
    <row r="37" spans="1:6">
      <c r="A37" s="1771"/>
      <c r="B37" s="5180" t="s">
        <v>1755</v>
      </c>
      <c r="C37" s="5160"/>
      <c r="D37" s="5160"/>
      <c r="E37" s="5160"/>
      <c r="F37" s="1770"/>
    </row>
    <row r="38" spans="1:6">
      <c r="A38" s="1771"/>
      <c r="B38" s="5180" t="s">
        <v>1757</v>
      </c>
      <c r="C38" s="5160"/>
      <c r="D38" s="5160"/>
      <c r="E38" s="5160"/>
      <c r="F38" s="1770"/>
    </row>
    <row r="39" spans="1:6">
      <c r="A39" s="1771"/>
      <c r="B39" s="5180" t="s">
        <v>1758</v>
      </c>
      <c r="C39" s="5160"/>
      <c r="D39" s="5160"/>
      <c r="E39" s="5160"/>
      <c r="F39" s="1770"/>
    </row>
    <row r="40" spans="1:6" ht="14.25" thickBot="1">
      <c r="A40" s="1775"/>
      <c r="B40" s="5190" t="s">
        <v>1759</v>
      </c>
      <c r="C40" s="5190"/>
      <c r="D40" s="5190"/>
      <c r="E40" s="1776"/>
      <c r="F40" s="1777"/>
    </row>
    <row r="41" spans="1:6">
      <c r="A41" s="1208"/>
      <c r="B41" s="1208"/>
      <c r="C41" s="1208"/>
      <c r="D41" s="1208"/>
      <c r="E41" s="1208"/>
      <c r="F41" s="1208"/>
    </row>
    <row r="42" spans="1:6" s="1778" customFormat="1" ht="14.25" thickBot="1">
      <c r="A42" s="488" t="s">
        <v>437</v>
      </c>
      <c r="B42" s="487"/>
      <c r="C42" s="487"/>
      <c r="D42" s="487"/>
      <c r="E42" s="487"/>
      <c r="F42" s="487"/>
    </row>
    <row r="43" spans="1:6" s="1778" customFormat="1">
      <c r="A43" s="573" t="s">
        <v>438</v>
      </c>
      <c r="B43" s="489" t="s">
        <v>439</v>
      </c>
      <c r="C43" s="5178" t="s">
        <v>440</v>
      </c>
      <c r="D43" s="5178"/>
      <c r="E43" s="5178"/>
      <c r="F43" s="5179"/>
    </row>
    <row r="44" spans="1:6" s="1778" customFormat="1">
      <c r="A44" s="570">
        <v>2</v>
      </c>
      <c r="B44" s="2678" t="s">
        <v>2586</v>
      </c>
      <c r="C44" s="5182" t="s">
        <v>1802</v>
      </c>
      <c r="D44" s="5182"/>
      <c r="E44" s="5182"/>
      <c r="F44" s="5183"/>
    </row>
    <row r="45" spans="1:6" s="1778" customFormat="1" ht="14.25" thickBot="1">
      <c r="A45" s="571"/>
      <c r="B45" s="572"/>
      <c r="C45" s="5184"/>
      <c r="D45" s="5184"/>
      <c r="E45" s="5184"/>
      <c r="F45" s="5185"/>
    </row>
  </sheetData>
  <mergeCells count="37">
    <mergeCell ref="C44:F44"/>
    <mergeCell ref="C45:F45"/>
    <mergeCell ref="A4:B4"/>
    <mergeCell ref="A5:B5"/>
    <mergeCell ref="B40:D40"/>
    <mergeCell ref="B34:E34"/>
    <mergeCell ref="B36:E36"/>
    <mergeCell ref="B37:E37"/>
    <mergeCell ref="B38:E38"/>
    <mergeCell ref="B39:E39"/>
    <mergeCell ref="A33:E33"/>
    <mergeCell ref="B20:E20"/>
    <mergeCell ref="B21:E21"/>
    <mergeCell ref="B22:E22"/>
    <mergeCell ref="B25:E25"/>
    <mergeCell ref="B26:E26"/>
    <mergeCell ref="A27:F27"/>
    <mergeCell ref="B28:E28"/>
    <mergeCell ref="C43:F43"/>
    <mergeCell ref="B29:E29"/>
    <mergeCell ref="A30:E30"/>
    <mergeCell ref="B31:E31"/>
    <mergeCell ref="B24:E24"/>
    <mergeCell ref="B19:E19"/>
    <mergeCell ref="B2:C3"/>
    <mergeCell ref="A7:E7"/>
    <mergeCell ref="B8:E8"/>
    <mergeCell ref="A10:E10"/>
    <mergeCell ref="B11:E11"/>
    <mergeCell ref="A13:E13"/>
    <mergeCell ref="B14:E14"/>
    <mergeCell ref="B15:E15"/>
    <mergeCell ref="A17:E17"/>
    <mergeCell ref="B18:E18"/>
    <mergeCell ref="C4:C5"/>
    <mergeCell ref="D4:E4"/>
    <mergeCell ref="D5:E5"/>
  </mergeCells>
  <phoneticPr fontId="15"/>
  <hyperlinks>
    <hyperlink ref="E1" location="トップ!A1" display="トップへ" xr:uid="{00000000-0004-0000-1700-000000000000}"/>
    <hyperlink ref="B1" location="トップ!A1" display="トップへ" xr:uid="{00000000-0004-0000-1700-000001000000}"/>
  </hyperlinks>
  <pageMargins left="0.74803149606299213" right="0.55118110236220474" top="0.78740157480314965" bottom="0.78740157480314965" header="0.51181102362204722" footer="0.51181102362204722"/>
  <pageSetup paperSize="9" orientation="portrait" horizont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B2E6B-27BE-46C8-AD5F-0F5FE4538635}">
  <dimension ref="A1:J118"/>
  <sheetViews>
    <sheetView showGridLines="0" view="pageBreakPreview" zoomScaleNormal="100" zoomScaleSheetLayoutView="100" workbookViewId="0"/>
  </sheetViews>
  <sheetFormatPr defaultColWidth="9" defaultRowHeight="13.5"/>
  <cols>
    <col min="1" max="1" width="3.625" style="2679" customWidth="1"/>
    <col min="2" max="2" width="40.625" style="2679" customWidth="1"/>
    <col min="3" max="5" width="3.25" style="2679" customWidth="1"/>
    <col min="6" max="6" width="3.75" style="2679" customWidth="1"/>
    <col min="7" max="7" width="30.125" style="2679" customWidth="1"/>
    <col min="8" max="9" width="3.5" style="2679" customWidth="1"/>
    <col min="10" max="10" width="3.125" style="2679" customWidth="1"/>
    <col min="11" max="16384" width="9" style="2679"/>
  </cols>
  <sheetData>
    <row r="1" spans="1:10">
      <c r="B1" s="531" t="s">
        <v>791</v>
      </c>
      <c r="C1" s="531"/>
      <c r="D1" s="531"/>
      <c r="E1" s="531"/>
      <c r="F1" s="531"/>
      <c r="G1" s="531" t="s">
        <v>791</v>
      </c>
    </row>
    <row r="2" spans="1:10">
      <c r="B2" s="531"/>
      <c r="C2" s="531"/>
      <c r="D2" s="531"/>
      <c r="E2" s="531"/>
      <c r="F2" s="531"/>
      <c r="G2" s="531"/>
      <c r="H2" s="2679" t="s">
        <v>3108</v>
      </c>
      <c r="I2" s="2679" t="s">
        <v>2356</v>
      </c>
      <c r="J2" s="2679" t="s">
        <v>3109</v>
      </c>
    </row>
    <row r="3" spans="1:10" ht="13.5" customHeight="1">
      <c r="A3" s="2680" t="s">
        <v>1887</v>
      </c>
      <c r="B3" s="2681"/>
      <c r="C3" s="2681" t="s">
        <v>3107</v>
      </c>
      <c r="D3" s="2681"/>
      <c r="E3" s="2681"/>
      <c r="F3" s="2681"/>
      <c r="G3" s="2682" t="s">
        <v>2586</v>
      </c>
      <c r="H3" s="2679" t="s">
        <v>831</v>
      </c>
      <c r="I3" s="2679" t="s">
        <v>831</v>
      </c>
      <c r="J3" s="2679" t="s">
        <v>831</v>
      </c>
    </row>
    <row r="4" spans="1:10" ht="14.25" customHeight="1">
      <c r="A4" s="5193" t="s">
        <v>3110</v>
      </c>
      <c r="B4" s="5193"/>
      <c r="C4" s="5193"/>
      <c r="D4" s="5193"/>
      <c r="E4" s="5193"/>
      <c r="F4" s="5193"/>
      <c r="G4" s="5193"/>
      <c r="H4" s="2679" t="s">
        <v>831</v>
      </c>
      <c r="I4" s="2679" t="s">
        <v>831</v>
      </c>
      <c r="J4" s="2679" t="s">
        <v>831</v>
      </c>
    </row>
    <row r="5" spans="1:10">
      <c r="A5" s="5194" t="s">
        <v>1368</v>
      </c>
      <c r="B5" s="5195"/>
      <c r="C5" s="5195"/>
      <c r="D5" s="5195"/>
      <c r="E5" s="5195"/>
      <c r="F5" s="5195"/>
      <c r="G5" s="5195"/>
      <c r="H5" s="2679" t="s">
        <v>831</v>
      </c>
      <c r="I5" s="2679" t="s">
        <v>831</v>
      </c>
      <c r="J5" s="2679" t="s">
        <v>831</v>
      </c>
    </row>
    <row r="6" spans="1:10">
      <c r="A6" s="5196" t="s">
        <v>1369</v>
      </c>
      <c r="B6" s="5197"/>
      <c r="C6" s="5197"/>
      <c r="D6" s="5197"/>
      <c r="E6" s="5197"/>
      <c r="F6" s="5197"/>
      <c r="G6" s="5197"/>
      <c r="H6" s="2679" t="s">
        <v>831</v>
      </c>
      <c r="I6" s="2679" t="s">
        <v>831</v>
      </c>
      <c r="J6" s="2679" t="s">
        <v>831</v>
      </c>
    </row>
    <row r="7" spans="1:10">
      <c r="A7" s="5196" t="s">
        <v>1370</v>
      </c>
      <c r="B7" s="5197"/>
      <c r="C7" s="5197"/>
      <c r="D7" s="5197"/>
      <c r="E7" s="5197"/>
      <c r="F7" s="5197"/>
      <c r="G7" s="5197"/>
      <c r="H7" s="2679" t="s">
        <v>831</v>
      </c>
      <c r="I7" s="2679" t="s">
        <v>831</v>
      </c>
      <c r="J7" s="2679" t="s">
        <v>831</v>
      </c>
    </row>
    <row r="8" spans="1:10">
      <c r="A8" s="5198"/>
      <c r="B8" s="5198"/>
      <c r="C8" s="5198"/>
      <c r="D8" s="5198"/>
      <c r="E8" s="5198"/>
      <c r="F8" s="5198"/>
      <c r="G8" s="5198"/>
      <c r="H8" s="2679" t="s">
        <v>831</v>
      </c>
      <c r="I8" s="2679" t="s">
        <v>831</v>
      </c>
      <c r="J8" s="2679" t="s">
        <v>831</v>
      </c>
    </row>
    <row r="9" spans="1:10">
      <c r="A9" s="5191" t="s">
        <v>1371</v>
      </c>
      <c r="B9" s="5192"/>
      <c r="C9" s="5192"/>
      <c r="D9" s="5192"/>
      <c r="E9" s="5192"/>
      <c r="F9" s="5192"/>
      <c r="G9" s="5192"/>
      <c r="H9" s="2679" t="s">
        <v>831</v>
      </c>
      <c r="I9" s="2679" t="s">
        <v>831</v>
      </c>
      <c r="J9" s="2679" t="s">
        <v>831</v>
      </c>
    </row>
    <row r="10" spans="1:10">
      <c r="A10" s="2683" t="s">
        <v>3111</v>
      </c>
      <c r="H10" s="2679" t="s">
        <v>831</v>
      </c>
      <c r="I10" s="2679" t="s">
        <v>831</v>
      </c>
      <c r="J10" s="2679" t="s">
        <v>831</v>
      </c>
    </row>
    <row r="11" spans="1:10" ht="13.5" customHeight="1">
      <c r="A11" s="5202" t="s">
        <v>1372</v>
      </c>
      <c r="B11" s="5202"/>
      <c r="C11" s="5202"/>
      <c r="D11" s="5202"/>
      <c r="E11" s="5202"/>
      <c r="F11" s="5202"/>
      <c r="G11" s="5202"/>
      <c r="H11" s="2679" t="s">
        <v>831</v>
      </c>
      <c r="I11" s="2679" t="s">
        <v>831</v>
      </c>
      <c r="J11" s="2679" t="s">
        <v>831</v>
      </c>
    </row>
    <row r="12" spans="1:10" ht="13.5" customHeight="1">
      <c r="A12" s="5202" t="s">
        <v>3112</v>
      </c>
      <c r="B12" s="5202"/>
      <c r="C12" s="5202"/>
      <c r="D12" s="5202"/>
      <c r="E12" s="5202"/>
      <c r="F12" s="5202"/>
      <c r="G12" s="5202"/>
      <c r="H12" s="2679" t="s">
        <v>831</v>
      </c>
      <c r="I12" s="2679" t="s">
        <v>831</v>
      </c>
      <c r="J12" s="2679" t="s">
        <v>831</v>
      </c>
    </row>
    <row r="13" spans="1:10" ht="25.5" customHeight="1">
      <c r="A13" s="5203" t="s">
        <v>1373</v>
      </c>
      <c r="B13" s="5203"/>
      <c r="C13" s="5203"/>
      <c r="D13" s="5203"/>
      <c r="E13" s="5203"/>
      <c r="F13" s="5203"/>
      <c r="G13" s="5203"/>
      <c r="H13" s="2679" t="s">
        <v>831</v>
      </c>
      <c r="I13" s="2679" t="s">
        <v>831</v>
      </c>
      <c r="J13" s="2679" t="s">
        <v>831</v>
      </c>
    </row>
    <row r="14" spans="1:10" ht="39.75" customHeight="1">
      <c r="A14" s="5204" t="s">
        <v>3113</v>
      </c>
      <c r="B14" s="5205"/>
      <c r="C14" s="5205"/>
      <c r="D14" s="5205"/>
      <c r="E14" s="5205"/>
      <c r="F14" s="5205"/>
      <c r="G14" s="5205"/>
      <c r="H14" s="2679" t="s">
        <v>831</v>
      </c>
      <c r="I14" s="2679" t="s">
        <v>831</v>
      </c>
      <c r="J14" s="2679" t="s">
        <v>831</v>
      </c>
    </row>
    <row r="15" spans="1:10" ht="19.5" customHeight="1">
      <c r="A15" s="5206" t="s">
        <v>1374</v>
      </c>
      <c r="B15" s="5207"/>
      <c r="C15" s="5207"/>
      <c r="D15" s="5207"/>
      <c r="E15" s="5207"/>
      <c r="F15" s="5207"/>
      <c r="G15" s="5207"/>
      <c r="H15" s="2679" t="s">
        <v>831</v>
      </c>
      <c r="I15" s="2679" t="s">
        <v>831</v>
      </c>
      <c r="J15" s="2679" t="s">
        <v>831</v>
      </c>
    </row>
    <row r="16" spans="1:10" ht="21.75" customHeight="1">
      <c r="A16" s="5208" t="s">
        <v>1375</v>
      </c>
      <c r="B16" s="5209"/>
      <c r="C16" s="5209"/>
      <c r="D16" s="5209"/>
      <c r="E16" s="5209"/>
      <c r="F16" s="5209"/>
      <c r="G16" s="5209"/>
      <c r="H16" s="2679" t="s">
        <v>831</v>
      </c>
      <c r="I16" s="2679" t="s">
        <v>831</v>
      </c>
      <c r="J16" s="2679" t="s">
        <v>831</v>
      </c>
    </row>
    <row r="17" spans="1:10" ht="20.25" customHeight="1">
      <c r="A17" s="5210" t="s">
        <v>1376</v>
      </c>
      <c r="B17" s="5210"/>
      <c r="C17" s="5210"/>
      <c r="D17" s="5210"/>
      <c r="E17" s="5210"/>
      <c r="F17" s="5210"/>
      <c r="G17" s="5210"/>
      <c r="H17" s="2679" t="s">
        <v>831</v>
      </c>
      <c r="I17" s="2679" t="s">
        <v>831</v>
      </c>
      <c r="J17" s="2679" t="s">
        <v>831</v>
      </c>
    </row>
    <row r="18" spans="1:10" ht="24" customHeight="1">
      <c r="A18" s="5211" t="s">
        <v>25</v>
      </c>
      <c r="B18" s="5211"/>
      <c r="C18" s="5211"/>
      <c r="D18" s="5211"/>
      <c r="E18" s="5211"/>
      <c r="F18" s="5211"/>
      <c r="G18" s="5211"/>
      <c r="H18" s="2679" t="s">
        <v>831</v>
      </c>
      <c r="I18" s="2679" t="s">
        <v>831</v>
      </c>
      <c r="J18" s="2679" t="s">
        <v>831</v>
      </c>
    </row>
    <row r="19" spans="1:10" ht="14.25" thickBot="1">
      <c r="A19" s="5212" t="s">
        <v>1807</v>
      </c>
      <c r="B19" s="5192"/>
      <c r="C19" s="5192"/>
      <c r="D19" s="5192"/>
      <c r="E19" s="5192"/>
      <c r="F19" s="5192"/>
      <c r="G19" s="5192"/>
      <c r="H19" s="2679" t="s">
        <v>831</v>
      </c>
    </row>
    <row r="20" spans="1:10" ht="19.5" customHeight="1" thickBot="1">
      <c r="A20" s="2684" t="s">
        <v>1377</v>
      </c>
      <c r="B20" s="2685" t="s">
        <v>1378</v>
      </c>
      <c r="C20" s="5199" t="s">
        <v>1305</v>
      </c>
      <c r="D20" s="5200"/>
      <c r="E20" s="5200"/>
      <c r="F20" s="5201"/>
      <c r="G20" s="2685" t="s">
        <v>1379</v>
      </c>
      <c r="H20" s="2679" t="s">
        <v>831</v>
      </c>
    </row>
    <row r="21" spans="1:10" ht="27" customHeight="1" thickBot="1">
      <c r="A21" s="2686" t="s">
        <v>1808</v>
      </c>
      <c r="B21" s="2687" t="s">
        <v>3114</v>
      </c>
      <c r="C21" s="2688"/>
      <c r="D21" s="2689"/>
      <c r="E21" s="2690"/>
      <c r="F21" s="2691"/>
      <c r="G21" s="2692"/>
      <c r="H21" s="2679" t="s">
        <v>831</v>
      </c>
    </row>
    <row r="22" spans="1:10" ht="18" customHeight="1">
      <c r="A22" s="2693"/>
      <c r="B22" s="2694"/>
      <c r="C22" s="2694"/>
      <c r="D22" s="2694"/>
      <c r="E22" s="2694"/>
      <c r="F22" s="2694"/>
      <c r="G22" s="2695"/>
      <c r="H22" s="2679" t="s">
        <v>831</v>
      </c>
    </row>
    <row r="23" spans="1:10" ht="14.25" thickBot="1">
      <c r="A23" s="5212" t="s">
        <v>1886</v>
      </c>
      <c r="B23" s="5192"/>
      <c r="C23" s="5192"/>
      <c r="D23" s="5192"/>
      <c r="E23" s="5192"/>
      <c r="F23" s="5192"/>
      <c r="G23" s="5192"/>
      <c r="H23" s="2679" t="s">
        <v>831</v>
      </c>
    </row>
    <row r="24" spans="1:10" ht="19.5" customHeight="1" thickBot="1">
      <c r="A24" s="2684" t="s">
        <v>1377</v>
      </c>
      <c r="B24" s="2685" t="s">
        <v>1378</v>
      </c>
      <c r="C24" s="5199" t="s">
        <v>1305</v>
      </c>
      <c r="D24" s="5200"/>
      <c r="E24" s="5200"/>
      <c r="F24" s="5201"/>
      <c r="G24" s="2685" t="s">
        <v>1379</v>
      </c>
      <c r="H24" s="2679" t="s">
        <v>831</v>
      </c>
    </row>
    <row r="25" spans="1:10" ht="23.45" customHeight="1" thickBot="1">
      <c r="A25" s="2686" t="s">
        <v>1885</v>
      </c>
      <c r="B25" s="2687" t="s">
        <v>1884</v>
      </c>
      <c r="C25" s="2688"/>
      <c r="D25" s="2689"/>
      <c r="E25" s="2690"/>
      <c r="F25" s="2691"/>
      <c r="G25" s="2692"/>
      <c r="H25" s="2679" t="s">
        <v>831</v>
      </c>
    </row>
    <row r="26" spans="1:10" ht="27" customHeight="1" thickBot="1">
      <c r="A26" s="2686" t="s">
        <v>1883</v>
      </c>
      <c r="B26" s="2687" t="s">
        <v>1882</v>
      </c>
      <c r="C26" s="2688"/>
      <c r="D26" s="2689"/>
      <c r="E26" s="2690"/>
      <c r="F26" s="2691"/>
      <c r="G26" s="2692"/>
      <c r="H26" s="2679" t="s">
        <v>831</v>
      </c>
    </row>
    <row r="27" spans="1:10" ht="18" customHeight="1">
      <c r="A27" s="2693"/>
      <c r="B27" s="2694"/>
      <c r="C27" s="2694"/>
      <c r="D27" s="2694"/>
      <c r="E27" s="2694"/>
      <c r="F27" s="2694"/>
      <c r="G27" s="2695"/>
      <c r="H27" s="2679" t="s">
        <v>831</v>
      </c>
    </row>
    <row r="28" spans="1:10" ht="14.25" thickBot="1">
      <c r="A28" s="5212" t="s">
        <v>1762</v>
      </c>
      <c r="B28" s="5192"/>
      <c r="C28" s="5192"/>
      <c r="D28" s="5192"/>
      <c r="E28" s="5192"/>
      <c r="F28" s="5192"/>
      <c r="G28" s="5192"/>
      <c r="H28" s="2679" t="s">
        <v>831</v>
      </c>
      <c r="I28" s="2679" t="s">
        <v>831</v>
      </c>
      <c r="J28" s="2679" t="s">
        <v>831</v>
      </c>
    </row>
    <row r="29" spans="1:10" ht="19.5" customHeight="1" thickBot="1">
      <c r="A29" s="2684" t="s">
        <v>1377</v>
      </c>
      <c r="B29" s="2685" t="s">
        <v>1378</v>
      </c>
      <c r="C29" s="5199" t="s">
        <v>1305</v>
      </c>
      <c r="D29" s="5200"/>
      <c r="E29" s="5200"/>
      <c r="F29" s="5201"/>
      <c r="G29" s="2685" t="s">
        <v>1379</v>
      </c>
      <c r="H29" s="2679" t="s">
        <v>831</v>
      </c>
      <c r="I29" s="2679" t="s">
        <v>831</v>
      </c>
      <c r="J29" s="2679" t="s">
        <v>831</v>
      </c>
    </row>
    <row r="30" spans="1:10" ht="42" customHeight="1" thickBot="1">
      <c r="A30" s="2686" t="s">
        <v>1763</v>
      </c>
      <c r="B30" s="2687" t="s">
        <v>1881</v>
      </c>
      <c r="C30" s="2688"/>
      <c r="D30" s="2689"/>
      <c r="E30" s="2690" t="s">
        <v>1869</v>
      </c>
      <c r="F30" s="2691"/>
      <c r="G30" s="2692" t="s">
        <v>1380</v>
      </c>
      <c r="H30" s="2679" t="s">
        <v>831</v>
      </c>
      <c r="I30" s="2679" t="s">
        <v>831</v>
      </c>
      <c r="J30" s="2679" t="s">
        <v>831</v>
      </c>
    </row>
    <row r="31" spans="1:10" ht="8.25" customHeight="1">
      <c r="A31" s="2696"/>
      <c r="H31" s="2679" t="s">
        <v>831</v>
      </c>
      <c r="I31" s="2679" t="s">
        <v>831</v>
      </c>
      <c r="J31" s="2679" t="s">
        <v>831</v>
      </c>
    </row>
    <row r="32" spans="1:10" ht="14.25" thickBot="1">
      <c r="A32" s="5212" t="s">
        <v>1880</v>
      </c>
      <c r="B32" s="5192"/>
      <c r="C32" s="5192"/>
      <c r="D32" s="5192"/>
      <c r="E32" s="5192"/>
      <c r="F32" s="5192"/>
      <c r="G32" s="5192"/>
      <c r="H32" s="2679" t="s">
        <v>831</v>
      </c>
      <c r="I32" s="2679" t="s">
        <v>831</v>
      </c>
    </row>
    <row r="33" spans="1:10" ht="19.5" customHeight="1" thickBot="1">
      <c r="A33" s="2684" t="s">
        <v>1377</v>
      </c>
      <c r="B33" s="2685" t="s">
        <v>1378</v>
      </c>
      <c r="C33" s="5199" t="s">
        <v>1305</v>
      </c>
      <c r="D33" s="5200"/>
      <c r="E33" s="5200"/>
      <c r="F33" s="5201"/>
      <c r="G33" s="2685" t="s">
        <v>1379</v>
      </c>
      <c r="H33" s="2679" t="s">
        <v>831</v>
      </c>
      <c r="I33" s="2679" t="s">
        <v>831</v>
      </c>
    </row>
    <row r="34" spans="1:10" ht="42" customHeight="1" thickBot="1">
      <c r="A34" s="2697" t="s">
        <v>1879</v>
      </c>
      <c r="B34" s="2698" t="s">
        <v>3115</v>
      </c>
      <c r="C34" s="2688"/>
      <c r="D34" s="2689"/>
      <c r="E34" s="2690" t="s">
        <v>1869</v>
      </c>
      <c r="F34" s="2691"/>
      <c r="G34" s="2699" t="s">
        <v>1878</v>
      </c>
      <c r="H34" s="2679" t="s">
        <v>831</v>
      </c>
      <c r="I34" s="2679" t="s">
        <v>831</v>
      </c>
    </row>
    <row r="35" spans="1:10" ht="38.25" customHeight="1" thickBot="1">
      <c r="A35" s="2686" t="s">
        <v>1877</v>
      </c>
      <c r="B35" s="2687" t="s">
        <v>1876</v>
      </c>
      <c r="C35" s="2688"/>
      <c r="D35" s="2689"/>
      <c r="E35" s="2690"/>
      <c r="F35" s="2691"/>
      <c r="G35" s="2692"/>
      <c r="H35" s="2679" t="s">
        <v>831</v>
      </c>
      <c r="I35" s="2679" t="s">
        <v>831</v>
      </c>
    </row>
    <row r="36" spans="1:10" ht="15" customHeight="1">
      <c r="A36" s="2693"/>
      <c r="B36" s="2694"/>
      <c r="C36" s="2694"/>
      <c r="D36" s="2694"/>
      <c r="E36" s="2694"/>
      <c r="F36" s="2694"/>
      <c r="G36" s="2695"/>
      <c r="H36" s="2679" t="s">
        <v>831</v>
      </c>
      <c r="I36" s="2679" t="s">
        <v>831</v>
      </c>
    </row>
    <row r="37" spans="1:10" ht="14.25" thickBot="1">
      <c r="A37" s="5212" t="s">
        <v>1764</v>
      </c>
      <c r="B37" s="5192"/>
      <c r="C37" s="5192"/>
      <c r="D37" s="5192"/>
      <c r="E37" s="5192"/>
      <c r="F37" s="5192"/>
      <c r="G37" s="5192"/>
      <c r="H37" s="2679" t="s">
        <v>831</v>
      </c>
      <c r="I37" s="2679" t="s">
        <v>831</v>
      </c>
    </row>
    <row r="38" spans="1:10" ht="19.5" customHeight="1" thickBot="1">
      <c r="A38" s="2684" t="s">
        <v>1377</v>
      </c>
      <c r="B38" s="2685" t="s">
        <v>1378</v>
      </c>
      <c r="C38" s="5199" t="s">
        <v>1305</v>
      </c>
      <c r="D38" s="5200"/>
      <c r="E38" s="5200"/>
      <c r="F38" s="5201"/>
      <c r="G38" s="2685" t="s">
        <v>1379</v>
      </c>
      <c r="H38" s="2679" t="s">
        <v>831</v>
      </c>
      <c r="I38" s="2679" t="s">
        <v>831</v>
      </c>
    </row>
    <row r="39" spans="1:10" ht="42" customHeight="1" thickBot="1">
      <c r="A39" s="2697" t="s">
        <v>1765</v>
      </c>
      <c r="B39" s="2698" t="s">
        <v>3116</v>
      </c>
      <c r="C39" s="2688"/>
      <c r="D39" s="2689"/>
      <c r="E39" s="2690" t="s">
        <v>1869</v>
      </c>
      <c r="F39" s="2691"/>
      <c r="G39" s="2699" t="s">
        <v>1799</v>
      </c>
      <c r="H39" s="2679" t="s">
        <v>831</v>
      </c>
      <c r="I39" s="2679" t="s">
        <v>831</v>
      </c>
    </row>
    <row r="40" spans="1:10" ht="45" customHeight="1" thickBot="1">
      <c r="A40" s="2686" t="s">
        <v>1766</v>
      </c>
      <c r="B40" s="2687" t="s">
        <v>1798</v>
      </c>
      <c r="C40" s="2688"/>
      <c r="D40" s="2689"/>
      <c r="E40" s="2690"/>
      <c r="F40" s="2691"/>
      <c r="G40" s="2692" t="s">
        <v>3117</v>
      </c>
      <c r="H40" s="2679" t="s">
        <v>831</v>
      </c>
      <c r="I40" s="2679" t="s">
        <v>831</v>
      </c>
    </row>
    <row r="41" spans="1:10">
      <c r="A41" s="2696"/>
      <c r="H41" s="2679" t="s">
        <v>831</v>
      </c>
      <c r="I41" s="2679" t="s">
        <v>831</v>
      </c>
    </row>
    <row r="42" spans="1:10" ht="24" customHeight="1" thickBot="1">
      <c r="A42" s="5213" t="s">
        <v>1767</v>
      </c>
      <c r="B42" s="5213"/>
      <c r="C42" s="5213"/>
      <c r="D42" s="5213"/>
      <c r="E42" s="5213"/>
      <c r="F42" s="5213"/>
      <c r="G42" s="5213"/>
      <c r="H42" s="2679" t="s">
        <v>831</v>
      </c>
      <c r="I42" s="2679" t="s">
        <v>831</v>
      </c>
      <c r="J42" s="2679" t="s">
        <v>831</v>
      </c>
    </row>
    <row r="43" spans="1:10" ht="19.5" customHeight="1" thickBot="1">
      <c r="A43" s="2684" t="s">
        <v>1377</v>
      </c>
      <c r="B43" s="2685" t="s">
        <v>1378</v>
      </c>
      <c r="C43" s="5199" t="s">
        <v>1305</v>
      </c>
      <c r="D43" s="5200"/>
      <c r="E43" s="5200"/>
      <c r="F43" s="5201"/>
      <c r="G43" s="2685" t="s">
        <v>1379</v>
      </c>
      <c r="H43" s="2679" t="s">
        <v>831</v>
      </c>
      <c r="I43" s="2679" t="s">
        <v>831</v>
      </c>
      <c r="J43" s="2679" t="s">
        <v>831</v>
      </c>
    </row>
    <row r="44" spans="1:10" ht="80.25" customHeight="1" thickBot="1">
      <c r="A44" s="2686" t="s">
        <v>1768</v>
      </c>
      <c r="B44" s="2687" t="s">
        <v>1738</v>
      </c>
      <c r="C44" s="2688"/>
      <c r="D44" s="2689"/>
      <c r="E44" s="2690" t="s">
        <v>1869</v>
      </c>
      <c r="F44" s="2691"/>
      <c r="G44" s="2692" t="s">
        <v>1381</v>
      </c>
      <c r="H44" s="2679" t="s">
        <v>831</v>
      </c>
      <c r="I44" s="2679" t="s">
        <v>831</v>
      </c>
    </row>
    <row r="45" spans="1:10" ht="44.25" customHeight="1" thickBot="1">
      <c r="A45" s="2686" t="s">
        <v>1769</v>
      </c>
      <c r="B45" s="2687" t="s">
        <v>1382</v>
      </c>
      <c r="C45" s="2688"/>
      <c r="D45" s="2689"/>
      <c r="E45" s="2690" t="s">
        <v>1869</v>
      </c>
      <c r="F45" s="2691"/>
      <c r="G45" s="2692" t="s">
        <v>1383</v>
      </c>
      <c r="H45" s="2679" t="s">
        <v>831</v>
      </c>
      <c r="I45" s="2679" t="s">
        <v>831</v>
      </c>
      <c r="J45" s="2679" t="s">
        <v>831</v>
      </c>
    </row>
    <row r="46" spans="1:10" s="2700" customFormat="1" ht="98.25" customHeight="1" thickBot="1">
      <c r="A46" s="2686" t="s">
        <v>1770</v>
      </c>
      <c r="B46" s="2687" t="s">
        <v>1384</v>
      </c>
      <c r="C46" s="2688"/>
      <c r="D46" s="2689"/>
      <c r="E46" s="2690" t="s">
        <v>1869</v>
      </c>
      <c r="F46" s="2691"/>
      <c r="G46" s="2692" t="s">
        <v>1385</v>
      </c>
      <c r="H46" s="2679" t="s">
        <v>831</v>
      </c>
      <c r="I46" s="2679" t="s">
        <v>831</v>
      </c>
      <c r="J46" s="2679" t="s">
        <v>831</v>
      </c>
    </row>
    <row r="47" spans="1:10" ht="63" customHeight="1" thickBot="1">
      <c r="A47" s="2686" t="s">
        <v>1771</v>
      </c>
      <c r="B47" s="2687" t="s">
        <v>1386</v>
      </c>
      <c r="C47" s="2688"/>
      <c r="D47" s="2689"/>
      <c r="E47" s="2690"/>
      <c r="F47" s="2691"/>
      <c r="G47" s="2701"/>
      <c r="H47" s="2679" t="s">
        <v>831</v>
      </c>
      <c r="I47" s="2679" t="s">
        <v>831</v>
      </c>
    </row>
    <row r="48" spans="1:10" ht="27.75" customHeight="1" thickBot="1">
      <c r="A48" s="2686" t="s">
        <v>1772</v>
      </c>
      <c r="B48" s="2698" t="s">
        <v>1387</v>
      </c>
      <c r="C48" s="2688"/>
      <c r="D48" s="2689"/>
      <c r="E48" s="2690"/>
      <c r="F48" s="2691"/>
      <c r="G48" s="2702"/>
      <c r="H48" s="2679" t="s">
        <v>831</v>
      </c>
      <c r="I48" s="2679" t="s">
        <v>831</v>
      </c>
      <c r="J48" s="2679" t="s">
        <v>831</v>
      </c>
    </row>
    <row r="49" spans="1:10" s="2700" customFormat="1" ht="39.75" customHeight="1" thickBot="1">
      <c r="A49" s="2686" t="s">
        <v>1773</v>
      </c>
      <c r="B49" s="2687" t="s">
        <v>1388</v>
      </c>
      <c r="C49" s="2688"/>
      <c r="D49" s="2689"/>
      <c r="E49" s="2690" t="s">
        <v>1869</v>
      </c>
      <c r="F49" s="2691"/>
      <c r="G49" s="2692" t="s">
        <v>1389</v>
      </c>
      <c r="H49" s="2679" t="s">
        <v>831</v>
      </c>
      <c r="I49" s="2679" t="s">
        <v>831</v>
      </c>
      <c r="J49" s="2679" t="s">
        <v>831</v>
      </c>
    </row>
    <row r="50" spans="1:10">
      <c r="A50" s="2696"/>
      <c r="H50" s="2679" t="s">
        <v>831</v>
      </c>
      <c r="I50" s="2679" t="s">
        <v>831</v>
      </c>
      <c r="J50" s="2679" t="s">
        <v>831</v>
      </c>
    </row>
    <row r="51" spans="1:10" ht="14.25" thickBot="1">
      <c r="A51" s="5212" t="s">
        <v>1774</v>
      </c>
      <c r="B51" s="5192"/>
      <c r="C51" s="5192"/>
      <c r="D51" s="5192"/>
      <c r="E51" s="5192"/>
      <c r="F51" s="5192"/>
      <c r="G51" s="5192"/>
      <c r="H51" s="2679" t="s">
        <v>831</v>
      </c>
      <c r="I51" s="2679" t="s">
        <v>831</v>
      </c>
      <c r="J51" s="2679" t="s">
        <v>831</v>
      </c>
    </row>
    <row r="52" spans="1:10" ht="19.5" customHeight="1" thickBot="1">
      <c r="A52" s="2684" t="s">
        <v>1377</v>
      </c>
      <c r="B52" s="2685" t="s">
        <v>1378</v>
      </c>
      <c r="C52" s="5199" t="s">
        <v>1305</v>
      </c>
      <c r="D52" s="5200"/>
      <c r="E52" s="5200"/>
      <c r="F52" s="5201"/>
      <c r="G52" s="2685" t="s">
        <v>1379</v>
      </c>
      <c r="H52" s="2679" t="s">
        <v>831</v>
      </c>
      <c r="I52" s="2679" t="s">
        <v>831</v>
      </c>
      <c r="J52" s="2679" t="s">
        <v>831</v>
      </c>
    </row>
    <row r="53" spans="1:10" ht="35.25" customHeight="1" thickBot="1">
      <c r="A53" s="2686" t="s">
        <v>1391</v>
      </c>
      <c r="B53" s="2687" t="s">
        <v>1390</v>
      </c>
      <c r="C53" s="2688"/>
      <c r="D53" s="2689"/>
      <c r="E53" s="2690"/>
      <c r="F53" s="2691"/>
      <c r="G53" s="2703"/>
      <c r="H53" s="2679" t="s">
        <v>831</v>
      </c>
      <c r="I53" s="2679" t="s">
        <v>831</v>
      </c>
      <c r="J53" s="2679" t="s">
        <v>831</v>
      </c>
    </row>
    <row r="54" spans="1:10">
      <c r="A54" s="2696"/>
      <c r="H54" s="2679" t="s">
        <v>831</v>
      </c>
      <c r="I54" s="2679" t="s">
        <v>831</v>
      </c>
      <c r="J54" s="2679" t="s">
        <v>831</v>
      </c>
    </row>
    <row r="55" spans="1:10">
      <c r="A55" s="2696"/>
      <c r="H55" s="2679" t="s">
        <v>831</v>
      </c>
      <c r="I55" s="2679" t="s">
        <v>831</v>
      </c>
      <c r="J55" s="2679" t="s">
        <v>831</v>
      </c>
    </row>
    <row r="56" spans="1:10" ht="14.25" thickBot="1">
      <c r="A56" s="5212" t="s">
        <v>1775</v>
      </c>
      <c r="B56" s="5192"/>
      <c r="C56" s="5192"/>
      <c r="D56" s="5192"/>
      <c r="E56" s="5192"/>
      <c r="F56" s="5192"/>
      <c r="G56" s="5192"/>
      <c r="H56" s="2679" t="s">
        <v>831</v>
      </c>
      <c r="I56" s="2679" t="s">
        <v>831</v>
      </c>
      <c r="J56" s="2679" t="s">
        <v>831</v>
      </c>
    </row>
    <row r="57" spans="1:10" ht="19.5" customHeight="1" thickBot="1">
      <c r="A57" s="2684" t="s">
        <v>1377</v>
      </c>
      <c r="B57" s="2685" t="s">
        <v>1378</v>
      </c>
      <c r="C57" s="5199" t="s">
        <v>1305</v>
      </c>
      <c r="D57" s="5200"/>
      <c r="E57" s="5200"/>
      <c r="F57" s="5201"/>
      <c r="G57" s="2685" t="s">
        <v>1379</v>
      </c>
      <c r="H57" s="2679" t="s">
        <v>831</v>
      </c>
      <c r="I57" s="2679" t="s">
        <v>831</v>
      </c>
      <c r="J57" s="2679" t="s">
        <v>831</v>
      </c>
    </row>
    <row r="58" spans="1:10" ht="49.5" customHeight="1" thickBot="1">
      <c r="A58" s="2686" t="s">
        <v>1776</v>
      </c>
      <c r="B58" s="2687" t="s">
        <v>1750</v>
      </c>
      <c r="C58" s="2688"/>
      <c r="D58" s="2689"/>
      <c r="E58" s="2690" t="s">
        <v>1869</v>
      </c>
      <c r="F58" s="2691"/>
      <c r="G58" s="2692" t="s">
        <v>1392</v>
      </c>
      <c r="H58" s="2679" t="s">
        <v>831</v>
      </c>
      <c r="I58" s="2679" t="s">
        <v>831</v>
      </c>
      <c r="J58" s="2679" t="s">
        <v>831</v>
      </c>
    </row>
    <row r="59" spans="1:10" ht="46.5" customHeight="1" thickBot="1">
      <c r="A59" s="2686" t="s">
        <v>1398</v>
      </c>
      <c r="B59" s="2687" t="s">
        <v>1751</v>
      </c>
      <c r="C59" s="2688"/>
      <c r="D59" s="2689"/>
      <c r="E59" s="2690" t="s">
        <v>1869</v>
      </c>
      <c r="F59" s="2691"/>
      <c r="G59" s="2692" t="s">
        <v>1393</v>
      </c>
      <c r="H59" s="2679" t="s">
        <v>831</v>
      </c>
      <c r="I59" s="2679" t="s">
        <v>831</v>
      </c>
      <c r="J59" s="2679" t="s">
        <v>831</v>
      </c>
    </row>
    <row r="60" spans="1:10" ht="78" customHeight="1" thickBot="1">
      <c r="A60" s="2686" t="s">
        <v>1777</v>
      </c>
      <c r="B60" s="2687" t="s">
        <v>1394</v>
      </c>
      <c r="C60" s="2688"/>
      <c r="D60" s="2689"/>
      <c r="E60" s="2690" t="s">
        <v>1869</v>
      </c>
      <c r="F60" s="2691"/>
      <c r="G60" s="2692" t="s">
        <v>1395</v>
      </c>
      <c r="H60" s="2679" t="s">
        <v>831</v>
      </c>
      <c r="I60" s="2679" t="s">
        <v>831</v>
      </c>
      <c r="J60" s="2679" t="s">
        <v>831</v>
      </c>
    </row>
    <row r="61" spans="1:10" ht="17.25" customHeight="1">
      <c r="A61" s="2696"/>
      <c r="H61" s="2679" t="s">
        <v>831</v>
      </c>
      <c r="I61" s="2679" t="s">
        <v>831</v>
      </c>
      <c r="J61" s="2679" t="s">
        <v>831</v>
      </c>
    </row>
    <row r="62" spans="1:10" ht="14.25" thickBot="1">
      <c r="A62" s="5212" t="s">
        <v>1778</v>
      </c>
      <c r="B62" s="5192"/>
      <c r="C62" s="5192"/>
      <c r="D62" s="5192"/>
      <c r="E62" s="5192"/>
      <c r="F62" s="5192"/>
      <c r="G62" s="5192"/>
      <c r="H62" s="2679" t="s">
        <v>831</v>
      </c>
      <c r="I62" s="2679" t="s">
        <v>831</v>
      </c>
      <c r="J62" s="2679" t="s">
        <v>831</v>
      </c>
    </row>
    <row r="63" spans="1:10" ht="19.5" customHeight="1" thickBot="1">
      <c r="A63" s="2684" t="s">
        <v>1377</v>
      </c>
      <c r="B63" s="2685" t="s">
        <v>1378</v>
      </c>
      <c r="C63" s="5199" t="s">
        <v>1305</v>
      </c>
      <c r="D63" s="5200"/>
      <c r="E63" s="5200"/>
      <c r="F63" s="5201"/>
      <c r="G63" s="2685" t="s">
        <v>1379</v>
      </c>
      <c r="H63" s="2679" t="s">
        <v>831</v>
      </c>
      <c r="I63" s="2679" t="s">
        <v>831</v>
      </c>
      <c r="J63" s="2679" t="s">
        <v>831</v>
      </c>
    </row>
    <row r="64" spans="1:10" s="2700" customFormat="1" ht="45" customHeight="1" thickBot="1">
      <c r="A64" s="2686" t="s">
        <v>1400</v>
      </c>
      <c r="B64" s="2687" t="s">
        <v>1396</v>
      </c>
      <c r="C64" s="2688"/>
      <c r="D64" s="2689"/>
      <c r="E64" s="2690" t="s">
        <v>1869</v>
      </c>
      <c r="F64" s="2691"/>
      <c r="G64" s="2692" t="s">
        <v>1397</v>
      </c>
      <c r="H64" s="2679" t="s">
        <v>831</v>
      </c>
      <c r="I64" s="2679" t="s">
        <v>831</v>
      </c>
      <c r="J64" s="2679" t="s">
        <v>831</v>
      </c>
    </row>
    <row r="65" spans="1:10" ht="41.25" customHeight="1" thickBot="1">
      <c r="A65" s="2686" t="s">
        <v>1779</v>
      </c>
      <c r="B65" s="2687" t="s">
        <v>1399</v>
      </c>
      <c r="C65" s="2688"/>
      <c r="D65" s="2689"/>
      <c r="E65" s="2690"/>
      <c r="F65" s="2691"/>
      <c r="G65" s="2703"/>
      <c r="H65" s="2679" t="s">
        <v>831</v>
      </c>
      <c r="I65" s="2679" t="s">
        <v>831</v>
      </c>
      <c r="J65" s="2679" t="s">
        <v>831</v>
      </c>
    </row>
    <row r="66" spans="1:10">
      <c r="A66" s="2696"/>
      <c r="H66" s="2679" t="s">
        <v>831</v>
      </c>
      <c r="I66" s="2679" t="s">
        <v>831</v>
      </c>
      <c r="J66" s="2679" t="s">
        <v>831</v>
      </c>
    </row>
    <row r="67" spans="1:10" ht="14.25" thickBot="1">
      <c r="A67" s="5212" t="s">
        <v>1761</v>
      </c>
      <c r="B67" s="5192"/>
      <c r="C67" s="5192"/>
      <c r="D67" s="5192"/>
      <c r="E67" s="5192"/>
      <c r="F67" s="5192"/>
      <c r="G67" s="5192"/>
      <c r="H67" s="2679" t="s">
        <v>831</v>
      </c>
      <c r="I67" s="2679" t="s">
        <v>831</v>
      </c>
      <c r="J67" s="2679" t="s">
        <v>831</v>
      </c>
    </row>
    <row r="68" spans="1:10" ht="19.5" customHeight="1" thickBot="1">
      <c r="A68" s="2684" t="s">
        <v>1377</v>
      </c>
      <c r="B68" s="2685" t="s">
        <v>1378</v>
      </c>
      <c r="C68" s="5199" t="s">
        <v>1305</v>
      </c>
      <c r="D68" s="5200"/>
      <c r="E68" s="5200"/>
      <c r="F68" s="5201"/>
      <c r="G68" s="2685" t="s">
        <v>1379</v>
      </c>
      <c r="H68" s="2679" t="s">
        <v>831</v>
      </c>
      <c r="I68" s="2679" t="s">
        <v>831</v>
      </c>
      <c r="J68" s="2679" t="s">
        <v>831</v>
      </c>
    </row>
    <row r="69" spans="1:10" s="2700" customFormat="1" ht="55.5" customHeight="1" thickBot="1">
      <c r="A69" s="2704" t="s">
        <v>1780</v>
      </c>
      <c r="B69" s="2687" t="s">
        <v>1797</v>
      </c>
      <c r="C69" s="2688"/>
      <c r="D69" s="2689"/>
      <c r="E69" s="2690" t="s">
        <v>1869</v>
      </c>
      <c r="F69" s="2691"/>
      <c r="G69" s="2692" t="s">
        <v>1793</v>
      </c>
      <c r="H69" s="2679" t="s">
        <v>831</v>
      </c>
      <c r="I69" s="2679" t="s">
        <v>831</v>
      </c>
      <c r="J69" s="2679" t="s">
        <v>831</v>
      </c>
    </row>
    <row r="70" spans="1:10" s="2700" customFormat="1" ht="56.25" customHeight="1" thickBot="1">
      <c r="A70" s="2704" t="s">
        <v>1791</v>
      </c>
      <c r="B70" s="2687" t="s">
        <v>1796</v>
      </c>
      <c r="C70" s="2688"/>
      <c r="D70" s="2689"/>
      <c r="E70" s="2690" t="s">
        <v>1869</v>
      </c>
      <c r="F70" s="2691"/>
      <c r="G70" s="2692" t="s">
        <v>1792</v>
      </c>
      <c r="H70" s="2679" t="s">
        <v>831</v>
      </c>
      <c r="I70" s="2679" t="s">
        <v>831</v>
      </c>
      <c r="J70" s="2679"/>
    </row>
    <row r="71" spans="1:10">
      <c r="A71" s="2696"/>
      <c r="H71" s="2679" t="s">
        <v>831</v>
      </c>
      <c r="I71" s="2679" t="s">
        <v>831</v>
      </c>
      <c r="J71" s="2679" t="s">
        <v>831</v>
      </c>
    </row>
    <row r="72" spans="1:10">
      <c r="H72" s="2679" t="s">
        <v>831</v>
      </c>
      <c r="I72" s="2679" t="s">
        <v>831</v>
      </c>
      <c r="J72" s="2679" t="s">
        <v>831</v>
      </c>
    </row>
    <row r="73" spans="1:10" ht="14.25" thickBot="1">
      <c r="A73" s="5214" t="s">
        <v>1781</v>
      </c>
      <c r="B73" s="5192"/>
      <c r="C73" s="5192"/>
      <c r="D73" s="5192"/>
      <c r="E73" s="5192"/>
      <c r="F73" s="5192"/>
      <c r="G73" s="5192"/>
      <c r="H73" s="2679" t="s">
        <v>831</v>
      </c>
      <c r="I73" s="2679" t="s">
        <v>831</v>
      </c>
      <c r="J73" s="2679" t="s">
        <v>831</v>
      </c>
    </row>
    <row r="74" spans="1:10" ht="19.5" customHeight="1" thickBot="1">
      <c r="A74" s="2684" t="s">
        <v>1377</v>
      </c>
      <c r="B74" s="2685" t="s">
        <v>1378</v>
      </c>
      <c r="C74" s="5199" t="s">
        <v>1305</v>
      </c>
      <c r="D74" s="5200"/>
      <c r="E74" s="5200"/>
      <c r="F74" s="5201"/>
      <c r="G74" s="2685" t="s">
        <v>1379</v>
      </c>
      <c r="H74" s="2679" t="s">
        <v>831</v>
      </c>
      <c r="I74" s="2679" t="s">
        <v>831</v>
      </c>
      <c r="J74" s="2679" t="s">
        <v>831</v>
      </c>
    </row>
    <row r="75" spans="1:10" s="2700" customFormat="1" ht="69.75" customHeight="1" thickBot="1">
      <c r="A75" s="2704" t="s">
        <v>1405</v>
      </c>
      <c r="B75" s="2687" t="s">
        <v>1794</v>
      </c>
      <c r="C75" s="2688"/>
      <c r="D75" s="2689"/>
      <c r="E75" s="2690" t="s">
        <v>1869</v>
      </c>
      <c r="F75" s="2691"/>
      <c r="G75" s="2692" t="s">
        <v>1401</v>
      </c>
      <c r="H75" s="2679" t="s">
        <v>831</v>
      </c>
      <c r="I75" s="2679" t="s">
        <v>831</v>
      </c>
      <c r="J75" s="2679"/>
    </row>
    <row r="76" spans="1:10" s="2700" customFormat="1" ht="63.75" customHeight="1" thickBot="1">
      <c r="A76" s="2704" t="s">
        <v>1782</v>
      </c>
      <c r="B76" s="2687" t="s">
        <v>1402</v>
      </c>
      <c r="C76" s="2688"/>
      <c r="D76" s="2689"/>
      <c r="E76" s="2690" t="s">
        <v>1869</v>
      </c>
      <c r="F76" s="2691"/>
      <c r="G76" s="2692" t="s">
        <v>1795</v>
      </c>
      <c r="H76" s="2679" t="s">
        <v>831</v>
      </c>
      <c r="I76" s="2679" t="s">
        <v>831</v>
      </c>
      <c r="J76" s="2679" t="s">
        <v>831</v>
      </c>
    </row>
    <row r="77" spans="1:10" s="2700" customFormat="1" ht="57.75" customHeight="1" thickBot="1">
      <c r="A77" s="2704" t="s">
        <v>1783</v>
      </c>
      <c r="B77" s="2687" t="s">
        <v>1403</v>
      </c>
      <c r="C77" s="2688"/>
      <c r="D77" s="2689"/>
      <c r="E77" s="2690" t="s">
        <v>1869</v>
      </c>
      <c r="F77" s="2691"/>
      <c r="G77" s="2692" t="s">
        <v>1404</v>
      </c>
      <c r="H77" s="2679" t="s">
        <v>831</v>
      </c>
      <c r="I77" s="2679" t="s">
        <v>831</v>
      </c>
      <c r="J77" s="2679"/>
    </row>
    <row r="78" spans="1:10">
      <c r="A78" s="2696"/>
      <c r="H78" s="2679" t="s">
        <v>831</v>
      </c>
      <c r="I78" s="2679" t="s">
        <v>831</v>
      </c>
      <c r="J78" s="2679" t="s">
        <v>831</v>
      </c>
    </row>
    <row r="79" spans="1:10" ht="14.25" thickBot="1">
      <c r="A79" s="5214" t="s">
        <v>1875</v>
      </c>
      <c r="B79" s="5192"/>
      <c r="C79" s="5192"/>
      <c r="D79" s="5192"/>
      <c r="E79" s="5192"/>
      <c r="F79" s="5192"/>
      <c r="G79" s="5192"/>
      <c r="H79" s="2679" t="s">
        <v>831</v>
      </c>
      <c r="I79" s="2679" t="s">
        <v>831</v>
      </c>
      <c r="J79" s="2679" t="s">
        <v>831</v>
      </c>
    </row>
    <row r="80" spans="1:10" ht="19.5" customHeight="1" thickBot="1">
      <c r="A80" s="2684" t="s">
        <v>1377</v>
      </c>
      <c r="B80" s="2685" t="s">
        <v>1378</v>
      </c>
      <c r="C80" s="5199" t="s">
        <v>1305</v>
      </c>
      <c r="D80" s="5200"/>
      <c r="E80" s="5200"/>
      <c r="F80" s="5201"/>
      <c r="G80" s="2685" t="s">
        <v>1379</v>
      </c>
      <c r="H80" s="2679" t="s">
        <v>831</v>
      </c>
      <c r="I80" s="2679" t="s">
        <v>831</v>
      </c>
      <c r="J80" s="2679" t="s">
        <v>831</v>
      </c>
    </row>
    <row r="81" spans="1:10" ht="33" customHeight="1" thickBot="1">
      <c r="A81" s="2704" t="s">
        <v>1784</v>
      </c>
      <c r="B81" s="2687" t="s">
        <v>1406</v>
      </c>
      <c r="C81" s="2688"/>
      <c r="D81" s="2689"/>
      <c r="E81" s="2690"/>
      <c r="F81" s="2691"/>
      <c r="G81" s="2705"/>
      <c r="H81" s="2679" t="s">
        <v>831</v>
      </c>
      <c r="I81" s="2679" t="s">
        <v>831</v>
      </c>
      <c r="J81" s="2679" t="s">
        <v>831</v>
      </c>
    </row>
    <row r="82" spans="1:10" ht="36" customHeight="1" thickBot="1">
      <c r="A82" s="2706" t="s">
        <v>1785</v>
      </c>
      <c r="B82" s="2707" t="s">
        <v>1407</v>
      </c>
      <c r="C82" s="2688"/>
      <c r="D82" s="2689"/>
      <c r="E82" s="2690"/>
      <c r="F82" s="2691"/>
      <c r="G82" s="2708"/>
      <c r="H82" s="2679" t="s">
        <v>831</v>
      </c>
      <c r="I82" s="2679" t="s">
        <v>831</v>
      </c>
    </row>
    <row r="83" spans="1:10">
      <c r="A83" s="2696"/>
      <c r="H83" s="2679" t="s">
        <v>831</v>
      </c>
      <c r="I83" s="2679" t="s">
        <v>831</v>
      </c>
      <c r="J83" s="2679" t="s">
        <v>831</v>
      </c>
    </row>
    <row r="84" spans="1:10" ht="14.25" thickBot="1">
      <c r="A84" s="5214" t="s">
        <v>1214</v>
      </c>
      <c r="B84" s="5192"/>
      <c r="C84" s="5192"/>
      <c r="D84" s="5192"/>
      <c r="E84" s="5192"/>
      <c r="F84" s="5192"/>
      <c r="G84" s="5192"/>
      <c r="H84" s="2679" t="s">
        <v>831</v>
      </c>
      <c r="I84" s="2679" t="s">
        <v>831</v>
      </c>
      <c r="J84" s="2679" t="s">
        <v>831</v>
      </c>
    </row>
    <row r="85" spans="1:10" ht="19.5" customHeight="1" thickBot="1">
      <c r="A85" s="2684" t="s">
        <v>1377</v>
      </c>
      <c r="B85" s="2709" t="s">
        <v>1378</v>
      </c>
      <c r="C85" s="5199" t="s">
        <v>1305</v>
      </c>
      <c r="D85" s="5200"/>
      <c r="E85" s="5200"/>
      <c r="F85" s="5201"/>
      <c r="G85" s="2684" t="s">
        <v>1379</v>
      </c>
      <c r="H85" s="2679" t="s">
        <v>831</v>
      </c>
      <c r="I85" s="2679" t="s">
        <v>831</v>
      </c>
      <c r="J85" s="2679" t="s">
        <v>831</v>
      </c>
    </row>
    <row r="86" spans="1:10" ht="45" customHeight="1" thickBot="1">
      <c r="A86" s="2710" t="s">
        <v>1786</v>
      </c>
      <c r="B86" s="2711" t="s">
        <v>1752</v>
      </c>
      <c r="C86" s="2688"/>
      <c r="D86" s="2689"/>
      <c r="E86" s="2690"/>
      <c r="F86" s="2691"/>
      <c r="G86" s="2712"/>
      <c r="H86" s="2679" t="s">
        <v>831</v>
      </c>
      <c r="I86" s="2679" t="s">
        <v>831</v>
      </c>
    </row>
    <row r="87" spans="1:10" ht="50.25" customHeight="1" thickBot="1">
      <c r="A87" s="2713" t="s">
        <v>1787</v>
      </c>
      <c r="B87" s="2698" t="s">
        <v>1408</v>
      </c>
      <c r="C87" s="2688"/>
      <c r="D87" s="2689"/>
      <c r="E87" s="2690"/>
      <c r="F87" s="2691"/>
      <c r="G87" s="2714"/>
      <c r="H87" s="2679" t="s">
        <v>831</v>
      </c>
      <c r="I87" s="2679" t="s">
        <v>831</v>
      </c>
      <c r="J87" s="2679" t="s">
        <v>831</v>
      </c>
    </row>
    <row r="88" spans="1:10" ht="48" customHeight="1" thickBot="1">
      <c r="A88" s="2710" t="s">
        <v>1788</v>
      </c>
      <c r="B88" s="2711" t="s">
        <v>1409</v>
      </c>
      <c r="C88" s="2688"/>
      <c r="D88" s="2689"/>
      <c r="E88" s="2690"/>
      <c r="F88" s="2691"/>
      <c r="G88" s="2715"/>
      <c r="H88" s="2679" t="s">
        <v>831</v>
      </c>
      <c r="I88" s="2679" t="s">
        <v>831</v>
      </c>
      <c r="J88" s="2679" t="s">
        <v>831</v>
      </c>
    </row>
    <row r="89" spans="1:10" s="2700" customFormat="1" ht="73.5" customHeight="1" thickBot="1">
      <c r="A89" s="2710" t="s">
        <v>1789</v>
      </c>
      <c r="B89" s="2711" t="s">
        <v>1410</v>
      </c>
      <c r="C89" s="2688"/>
      <c r="D89" s="2689"/>
      <c r="E89" s="2690" t="s">
        <v>1869</v>
      </c>
      <c r="F89" s="2691"/>
      <c r="G89" s="2716" t="s">
        <v>1411</v>
      </c>
      <c r="H89" s="2679" t="s">
        <v>831</v>
      </c>
      <c r="I89" s="2679" t="s">
        <v>831</v>
      </c>
      <c r="J89" s="2679" t="s">
        <v>831</v>
      </c>
    </row>
    <row r="90" spans="1:10" ht="19.5" customHeight="1">
      <c r="A90" s="2717"/>
      <c r="B90" s="2717"/>
      <c r="C90" s="2717"/>
      <c r="D90" s="2717"/>
      <c r="E90" s="2717"/>
      <c r="F90" s="2717"/>
      <c r="G90" s="2717"/>
      <c r="H90" s="2679" t="s">
        <v>831</v>
      </c>
      <c r="I90" s="2679" t="s">
        <v>831</v>
      </c>
      <c r="J90" s="2679" t="s">
        <v>831</v>
      </c>
    </row>
    <row r="91" spans="1:10" ht="14.25" thickBot="1">
      <c r="A91" s="5215" t="s">
        <v>3118</v>
      </c>
      <c r="B91" s="5192"/>
      <c r="C91" s="5192"/>
      <c r="D91" s="5192"/>
      <c r="E91" s="5192"/>
      <c r="F91" s="5192"/>
      <c r="G91" s="5192"/>
      <c r="H91" s="2679" t="s">
        <v>831</v>
      </c>
      <c r="I91" s="2679" t="s">
        <v>831</v>
      </c>
      <c r="J91" s="2679" t="s">
        <v>831</v>
      </c>
    </row>
    <row r="92" spans="1:10" ht="27.75" customHeight="1" thickBot="1">
      <c r="A92" s="2684" t="s">
        <v>1377</v>
      </c>
      <c r="B92" s="2685" t="s">
        <v>1412</v>
      </c>
      <c r="C92" s="5199" t="s">
        <v>1305</v>
      </c>
      <c r="D92" s="5200"/>
      <c r="E92" s="5200"/>
      <c r="F92" s="5201"/>
      <c r="G92" s="2685" t="s">
        <v>1379</v>
      </c>
      <c r="H92" s="2679" t="s">
        <v>831</v>
      </c>
      <c r="I92" s="2679" t="s">
        <v>831</v>
      </c>
      <c r="J92" s="2679" t="s">
        <v>831</v>
      </c>
    </row>
    <row r="93" spans="1:10" s="2700" customFormat="1" ht="45" customHeight="1" thickBot="1">
      <c r="A93" s="2718"/>
      <c r="B93" s="2711" t="s">
        <v>1874</v>
      </c>
      <c r="C93" s="2688"/>
      <c r="D93" s="2689"/>
      <c r="E93" s="2690"/>
      <c r="F93" s="2691"/>
      <c r="G93" s="2719" t="s">
        <v>1413</v>
      </c>
      <c r="H93" s="2679" t="s">
        <v>831</v>
      </c>
      <c r="I93" s="2679" t="s">
        <v>831</v>
      </c>
      <c r="J93" s="2679" t="s">
        <v>831</v>
      </c>
    </row>
    <row r="94" spans="1:10" s="2700" customFormat="1" ht="60" customHeight="1" thickBot="1">
      <c r="A94" s="2718"/>
      <c r="B94" s="2711" t="s">
        <v>1873</v>
      </c>
      <c r="C94" s="2688"/>
      <c r="D94" s="2689"/>
      <c r="E94" s="2690" t="s">
        <v>1869</v>
      </c>
      <c r="F94" s="2691"/>
      <c r="G94" s="2719" t="s">
        <v>1414</v>
      </c>
      <c r="H94" s="2679" t="s">
        <v>831</v>
      </c>
      <c r="I94" s="2679" t="s">
        <v>831</v>
      </c>
      <c r="J94" s="2679" t="s">
        <v>831</v>
      </c>
    </row>
    <row r="95" spans="1:10" s="2700" customFormat="1" ht="63" customHeight="1" thickBot="1">
      <c r="A95" s="2718"/>
      <c r="B95" s="2711" t="s">
        <v>1872</v>
      </c>
      <c r="C95" s="2688"/>
      <c r="D95" s="2689"/>
      <c r="E95" s="2690" t="s">
        <v>1869</v>
      </c>
      <c r="F95" s="2691"/>
      <c r="G95" s="2719" t="s">
        <v>1415</v>
      </c>
      <c r="H95" s="2679" t="s">
        <v>831</v>
      </c>
      <c r="I95" s="2679" t="s">
        <v>831</v>
      </c>
      <c r="J95" s="2679" t="s">
        <v>831</v>
      </c>
    </row>
    <row r="96" spans="1:10" s="2700" customFormat="1" ht="60.75" customHeight="1" thickBot="1">
      <c r="A96" s="2718"/>
      <c r="B96" s="2711" t="s">
        <v>1871</v>
      </c>
      <c r="C96" s="2688"/>
      <c r="D96" s="2689"/>
      <c r="E96" s="2690" t="s">
        <v>1869</v>
      </c>
      <c r="F96" s="2691"/>
      <c r="G96" s="2692" t="s">
        <v>1416</v>
      </c>
      <c r="H96" s="2679" t="s">
        <v>831</v>
      </c>
      <c r="I96" s="2679" t="s">
        <v>831</v>
      </c>
      <c r="J96" s="2679" t="s">
        <v>831</v>
      </c>
    </row>
    <row r="97" spans="1:10" s="2700" customFormat="1" ht="53.25" customHeight="1" thickBot="1">
      <c r="A97" s="2718"/>
      <c r="B97" s="2711" t="s">
        <v>1870</v>
      </c>
      <c r="C97" s="2688"/>
      <c r="D97" s="2689"/>
      <c r="E97" s="2690" t="s">
        <v>1869</v>
      </c>
      <c r="F97" s="2691"/>
      <c r="G97" s="2719" t="s">
        <v>1417</v>
      </c>
      <c r="H97" s="2679" t="s">
        <v>831</v>
      </c>
      <c r="I97" s="2679" t="s">
        <v>831</v>
      </c>
      <c r="J97" s="2679" t="s">
        <v>831</v>
      </c>
    </row>
    <row r="98" spans="1:10" s="2700" customFormat="1" ht="50.25" customHeight="1" thickBot="1">
      <c r="A98" s="2720"/>
      <c r="B98" s="2721" t="s">
        <v>3119</v>
      </c>
      <c r="C98" s="2688"/>
      <c r="D98" s="2689"/>
      <c r="E98" s="2690" t="s">
        <v>1869</v>
      </c>
      <c r="F98" s="2691"/>
      <c r="G98" s="2722" t="s">
        <v>1418</v>
      </c>
      <c r="H98" s="2679" t="s">
        <v>831</v>
      </c>
      <c r="I98" s="2679" t="s">
        <v>831</v>
      </c>
      <c r="J98" s="2679" t="s">
        <v>831</v>
      </c>
    </row>
    <row r="99" spans="1:10" ht="22.9" customHeight="1" thickBot="1">
      <c r="A99" s="5216" t="s">
        <v>2514</v>
      </c>
      <c r="B99" s="5217"/>
      <c r="C99" s="2723"/>
      <c r="D99" s="2723"/>
      <c r="E99" s="2723"/>
      <c r="F99" s="2723"/>
      <c r="G99" s="2724"/>
      <c r="H99" s="2679" t="s">
        <v>831</v>
      </c>
      <c r="I99" s="2679" t="s">
        <v>831</v>
      </c>
    </row>
    <row r="100" spans="1:10" ht="27.75" customHeight="1" thickBot="1">
      <c r="A100" s="2725"/>
      <c r="B100" s="2726" t="s">
        <v>2515</v>
      </c>
      <c r="C100" s="5218" t="s">
        <v>2516</v>
      </c>
      <c r="D100" s="5218"/>
      <c r="E100" s="5218"/>
      <c r="F100" s="5218"/>
      <c r="G100" s="5219"/>
      <c r="H100" s="2679" t="s">
        <v>831</v>
      </c>
      <c r="I100" s="2679" t="s">
        <v>831</v>
      </c>
    </row>
    <row r="101" spans="1:10" ht="25.15" customHeight="1">
      <c r="A101" s="5220">
        <v>1</v>
      </c>
      <c r="B101" s="5222"/>
      <c r="C101" s="5224"/>
      <c r="D101" s="5225"/>
      <c r="E101" s="5225"/>
      <c r="F101" s="5225"/>
      <c r="G101" s="5226"/>
      <c r="H101" s="2679" t="s">
        <v>831</v>
      </c>
      <c r="I101" s="2679" t="s">
        <v>831</v>
      </c>
    </row>
    <row r="102" spans="1:10" ht="27.75" customHeight="1">
      <c r="A102" s="5221"/>
      <c r="B102" s="5223"/>
      <c r="C102" s="5227" t="s">
        <v>2517</v>
      </c>
      <c r="D102" s="5228"/>
      <c r="E102" s="5228"/>
      <c r="F102" s="5228"/>
      <c r="G102" s="5229"/>
      <c r="H102" s="2679" t="s">
        <v>831</v>
      </c>
      <c r="I102" s="2679" t="s">
        <v>831</v>
      </c>
    </row>
    <row r="103" spans="1:10" ht="25.15" customHeight="1">
      <c r="A103" s="5230">
        <f>+A101+1</f>
        <v>2</v>
      </c>
      <c r="B103" s="5231"/>
      <c r="C103" s="5232"/>
      <c r="D103" s="5233"/>
      <c r="E103" s="5233"/>
      <c r="F103" s="5233"/>
      <c r="G103" s="5234"/>
      <c r="H103" s="2679" t="s">
        <v>831</v>
      </c>
      <c r="I103" s="2679" t="s">
        <v>831</v>
      </c>
    </row>
    <row r="104" spans="1:10" ht="27.75" customHeight="1">
      <c r="A104" s="5221"/>
      <c r="B104" s="5223"/>
      <c r="C104" s="5227" t="s">
        <v>2517</v>
      </c>
      <c r="D104" s="5228"/>
      <c r="E104" s="5228"/>
      <c r="F104" s="5228"/>
      <c r="G104" s="5229"/>
      <c r="H104" s="2679" t="s">
        <v>831</v>
      </c>
      <c r="I104" s="2679" t="s">
        <v>831</v>
      </c>
    </row>
    <row r="105" spans="1:10" ht="25.15" customHeight="1">
      <c r="A105" s="5230">
        <f>+A103+1</f>
        <v>3</v>
      </c>
      <c r="B105" s="5231"/>
      <c r="C105" s="5232"/>
      <c r="D105" s="5233"/>
      <c r="E105" s="5233"/>
      <c r="F105" s="5233"/>
      <c r="G105" s="5234"/>
      <c r="H105" s="2679" t="s">
        <v>831</v>
      </c>
      <c r="I105" s="2679" t="s">
        <v>831</v>
      </c>
    </row>
    <row r="106" spans="1:10" ht="27.75" customHeight="1">
      <c r="A106" s="5221"/>
      <c r="B106" s="5223"/>
      <c r="C106" s="5227" t="s">
        <v>2517</v>
      </c>
      <c r="D106" s="5228"/>
      <c r="E106" s="5228"/>
      <c r="F106" s="5228"/>
      <c r="G106" s="5229"/>
      <c r="H106" s="2679" t="s">
        <v>831</v>
      </c>
      <c r="I106" s="2679" t="s">
        <v>831</v>
      </c>
    </row>
    <row r="107" spans="1:10" ht="25.15" customHeight="1">
      <c r="A107" s="5230">
        <f>+A105+1</f>
        <v>4</v>
      </c>
      <c r="B107" s="5231"/>
      <c r="C107" s="5232"/>
      <c r="D107" s="5233"/>
      <c r="E107" s="5233"/>
      <c r="F107" s="5233"/>
      <c r="G107" s="5234"/>
      <c r="H107" s="2679" t="s">
        <v>831</v>
      </c>
      <c r="I107" s="2679" t="s">
        <v>831</v>
      </c>
    </row>
    <row r="108" spans="1:10" ht="27.75" customHeight="1">
      <c r="A108" s="5221"/>
      <c r="B108" s="5223"/>
      <c r="C108" s="5227" t="s">
        <v>2517</v>
      </c>
      <c r="D108" s="5228"/>
      <c r="E108" s="5228"/>
      <c r="F108" s="5228"/>
      <c r="G108" s="5229"/>
      <c r="H108" s="2679" t="s">
        <v>831</v>
      </c>
      <c r="I108" s="2679" t="s">
        <v>831</v>
      </c>
    </row>
    <row r="109" spans="1:10" ht="25.15" customHeight="1">
      <c r="A109" s="5243">
        <f>+A107+1</f>
        <v>5</v>
      </c>
      <c r="B109" s="5244"/>
      <c r="C109" s="5245"/>
      <c r="D109" s="5246"/>
      <c r="E109" s="5246"/>
      <c r="F109" s="5246"/>
      <c r="G109" s="5247"/>
      <c r="H109" s="2679" t="s">
        <v>831</v>
      </c>
      <c r="I109" s="2679" t="s">
        <v>831</v>
      </c>
    </row>
    <row r="110" spans="1:10" ht="27.75" customHeight="1">
      <c r="A110" s="5221"/>
      <c r="B110" s="5223"/>
      <c r="C110" s="5227" t="s">
        <v>2517</v>
      </c>
      <c r="D110" s="5228"/>
      <c r="E110" s="5228"/>
      <c r="F110" s="5228"/>
      <c r="G110" s="5229"/>
      <c r="H110" s="2679" t="s">
        <v>831</v>
      </c>
      <c r="I110" s="2679" t="s">
        <v>831</v>
      </c>
    </row>
    <row r="111" spans="1:10" ht="15.75" customHeight="1" thickBot="1">
      <c r="A111" s="2727"/>
      <c r="B111" s="2728"/>
      <c r="C111" s="2728"/>
      <c r="D111" s="2728"/>
      <c r="E111" s="2728"/>
      <c r="F111" s="2728"/>
      <c r="G111" s="2729"/>
      <c r="H111" s="2679" t="s">
        <v>831</v>
      </c>
      <c r="I111" s="2679" t="s">
        <v>831</v>
      </c>
    </row>
    <row r="112" spans="1:10" ht="19.5" customHeight="1">
      <c r="A112" s="5235" t="s">
        <v>1419</v>
      </c>
      <c r="B112" s="5236"/>
      <c r="C112" s="2730"/>
      <c r="D112" s="2730"/>
      <c r="E112" s="2730"/>
      <c r="F112" s="2730"/>
      <c r="G112" s="2731"/>
      <c r="H112" s="2679" t="s">
        <v>831</v>
      </c>
      <c r="I112" s="2679" t="s">
        <v>831</v>
      </c>
    </row>
    <row r="113" spans="1:9" ht="19.5" customHeight="1">
      <c r="A113" s="5237"/>
      <c r="B113" s="5238"/>
      <c r="C113" s="5238"/>
      <c r="D113" s="5238"/>
      <c r="E113" s="5238"/>
      <c r="F113" s="5238"/>
      <c r="G113" s="5239"/>
      <c r="H113" s="2679" t="s">
        <v>831</v>
      </c>
      <c r="I113" s="2679" t="s">
        <v>831</v>
      </c>
    </row>
    <row r="114" spans="1:9" ht="18" customHeight="1">
      <c r="A114" s="5237"/>
      <c r="B114" s="5238"/>
      <c r="C114" s="5238"/>
      <c r="D114" s="5238"/>
      <c r="E114" s="5238"/>
      <c r="F114" s="5238"/>
      <c r="G114" s="5239"/>
      <c r="H114" s="2679" t="s">
        <v>831</v>
      </c>
      <c r="I114" s="2679" t="s">
        <v>831</v>
      </c>
    </row>
    <row r="115" spans="1:9" ht="17.25" customHeight="1" thickBot="1">
      <c r="A115" s="5240"/>
      <c r="B115" s="5241"/>
      <c r="C115" s="5241"/>
      <c r="D115" s="5241"/>
      <c r="E115" s="5241"/>
      <c r="F115" s="5241"/>
      <c r="G115" s="5242"/>
      <c r="H115" s="2679" t="s">
        <v>831</v>
      </c>
      <c r="I115" s="2679" t="s">
        <v>831</v>
      </c>
    </row>
    <row r="116" spans="1:9" ht="13.5" customHeight="1">
      <c r="A116" s="2732"/>
      <c r="B116" s="2733"/>
      <c r="C116" s="2733"/>
      <c r="D116" s="2733"/>
      <c r="E116" s="2733"/>
      <c r="F116" s="2733"/>
      <c r="G116" s="2734"/>
    </row>
    <row r="117" spans="1:9" ht="13.5" customHeight="1">
      <c r="A117" s="2732"/>
      <c r="B117" s="2733"/>
      <c r="C117" s="2733"/>
      <c r="D117" s="2733"/>
      <c r="E117" s="2733"/>
      <c r="F117" s="2733"/>
      <c r="G117" s="2734"/>
    </row>
    <row r="118" spans="1:9" ht="13.5" customHeight="1">
      <c r="A118" s="2732"/>
      <c r="B118" s="2733"/>
      <c r="C118" s="2733"/>
      <c r="D118" s="2733"/>
      <c r="E118" s="2733"/>
      <c r="F118" s="2733"/>
      <c r="G118" s="2734"/>
    </row>
  </sheetData>
  <autoFilter ref="A2:J115" xr:uid="{00000000-0009-0000-0000-000018000000}"/>
  <mergeCells count="68">
    <mergeCell ref="A112:B112"/>
    <mergeCell ref="A113:G113"/>
    <mergeCell ref="A114:G114"/>
    <mergeCell ref="A115:G115"/>
    <mergeCell ref="A107:A108"/>
    <mergeCell ref="B107:B108"/>
    <mergeCell ref="C107:G107"/>
    <mergeCell ref="C108:G108"/>
    <mergeCell ref="A109:A110"/>
    <mergeCell ref="B109:B110"/>
    <mergeCell ref="C109:G109"/>
    <mergeCell ref="C110:G110"/>
    <mergeCell ref="A103:A104"/>
    <mergeCell ref="B103:B104"/>
    <mergeCell ref="C103:G103"/>
    <mergeCell ref="C104:G104"/>
    <mergeCell ref="A105:A106"/>
    <mergeCell ref="B105:B106"/>
    <mergeCell ref="C105:G105"/>
    <mergeCell ref="C106:G106"/>
    <mergeCell ref="A99:B99"/>
    <mergeCell ref="C100:G100"/>
    <mergeCell ref="A101:A102"/>
    <mergeCell ref="B101:B102"/>
    <mergeCell ref="C101:G101"/>
    <mergeCell ref="C102:G102"/>
    <mergeCell ref="C92:F92"/>
    <mergeCell ref="A62:G62"/>
    <mergeCell ref="C63:F63"/>
    <mergeCell ref="A67:G67"/>
    <mergeCell ref="C68:F68"/>
    <mergeCell ref="A73:G73"/>
    <mergeCell ref="C74:F74"/>
    <mergeCell ref="A79:G79"/>
    <mergeCell ref="C80:F80"/>
    <mergeCell ref="A84:G84"/>
    <mergeCell ref="C85:F85"/>
    <mergeCell ref="A91:G91"/>
    <mergeCell ref="C57:F57"/>
    <mergeCell ref="A28:G28"/>
    <mergeCell ref="C29:F29"/>
    <mergeCell ref="A32:G32"/>
    <mergeCell ref="C33:F33"/>
    <mergeCell ref="A37:G37"/>
    <mergeCell ref="C38:F38"/>
    <mergeCell ref="A42:G42"/>
    <mergeCell ref="C43:F43"/>
    <mergeCell ref="A51:G51"/>
    <mergeCell ref="C52:F52"/>
    <mergeCell ref="A56:G56"/>
    <mergeCell ref="C24:F24"/>
    <mergeCell ref="A11:G11"/>
    <mergeCell ref="A12:G12"/>
    <mergeCell ref="A13:G13"/>
    <mergeCell ref="A14:G14"/>
    <mergeCell ref="A15:G15"/>
    <mergeCell ref="A16:G16"/>
    <mergeCell ref="A17:G17"/>
    <mergeCell ref="A18:G18"/>
    <mergeCell ref="A19:G19"/>
    <mergeCell ref="C20:F20"/>
    <mergeCell ref="A23:G23"/>
    <mergeCell ref="A9:G9"/>
    <mergeCell ref="A4:G4"/>
    <mergeCell ref="A5:G5"/>
    <mergeCell ref="A6:G6"/>
    <mergeCell ref="A7:G7"/>
    <mergeCell ref="A8:G8"/>
  </mergeCells>
  <phoneticPr fontId="15"/>
  <dataValidations count="4">
    <dataValidation type="list" allowBlank="1" showInputMessage="1" showErrorMessage="1" sqref="C21 C25:C26 C30 C34:C35 C39:C40 C44:C49 C53 C58:C60 C64:C65 C69:C70 C75:C77 C81:C82 C86:C89 C93:C98" xr:uid="{B863CAA6-8F71-412A-81F2-A60553BBFD91}">
      <formula1>"　,S"</formula1>
    </dataValidation>
    <dataValidation type="list" allowBlank="1" showInputMessage="1" showErrorMessage="1" sqref="D21 D25:D26 D30 D34:D35 D39:D40 D44:D49 D53 D58:D60 D64:D65 D69:D70 D75:D77 D81:D82 D86:D89 D93:D98" xr:uid="{6C0542F9-AEA8-4D5F-B73F-F84AFF91C4AE}">
      <formula1>"　,Ａ"</formula1>
    </dataValidation>
    <dataValidation type="list" allowBlank="1" showInputMessage="1" showErrorMessage="1" sqref="E21 E30 E34:E35 E39:E40 E44:E49 E53 E58:E60 E64:E65 E69:E70 E75:E77 E81:E82 E86:E89 E25:E26 E93:E98" xr:uid="{4D9E1837-4D93-40B6-9A83-D098CF22EC8F}">
      <formula1>"　 ,Ｂ"</formula1>
    </dataValidation>
    <dataValidation type="list" allowBlank="1" showInputMessage="1" showErrorMessage="1" sqref="F21 F30 F34:F35 F39:F40 F44:F49 F53 F58:F60 F64:F65 F69:F70 F75:F77 F81:F82 F86:F89 F25:F26 F93:F98" xr:uid="{55D9E1B7-A882-4508-B1C3-E8A63A259EE7}">
      <formula1>"　,Ｃ"</formula1>
    </dataValidation>
  </dataValidations>
  <hyperlinks>
    <hyperlink ref="G1" location="トップ!A1" display="トップへ" xr:uid="{22069136-9307-47CA-B5DD-A25FF4CAB318}"/>
    <hyperlink ref="B1" location="トップ!A1" display="トップへ" xr:uid="{3DBA32AF-6E08-4E28-8801-6BFD2E33E3FB}"/>
  </hyperlinks>
  <printOptions horizontalCentered="1"/>
  <pageMargins left="0.74803149606299213" right="0.74803149606299213" top="0.98425196850393704" bottom="0.98425196850393704" header="0.51181102362204722" footer="0.51181102362204722"/>
  <pageSetup paperSize="9" fitToHeight="0" orientation="portrait" horizontalDpi="4294967293" r:id="rId1"/>
  <rowBreaks count="1" manualBreakCount="1">
    <brk id="98" max="6"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842D0-9E18-4625-B5D4-624DBFD0C90C}">
  <dimension ref="B1:K348"/>
  <sheetViews>
    <sheetView workbookViewId="0">
      <selection activeCell="B1" sqref="B1"/>
    </sheetView>
  </sheetViews>
  <sheetFormatPr defaultColWidth="8.75" defaultRowHeight="13.5"/>
  <cols>
    <col min="1" max="1" width="5.25" style="2612" customWidth="1"/>
    <col min="2" max="2" width="12.75" style="2612" customWidth="1"/>
    <col min="3" max="3" width="8.125" style="2612" customWidth="1"/>
    <col min="4" max="4" width="59.375" style="2612" customWidth="1"/>
    <col min="5" max="5" width="9.625" style="2612" customWidth="1"/>
    <col min="6" max="6" width="5.625" style="2613" customWidth="1"/>
    <col min="7" max="7" width="7" style="2612" customWidth="1"/>
    <col min="8" max="10" width="8.75" style="2612"/>
    <col min="11" max="11" width="44.375" style="2612" customWidth="1"/>
    <col min="12" max="16384" width="8.75" style="2612"/>
  </cols>
  <sheetData>
    <row r="1" spans="2:6" s="2611" customFormat="1">
      <c r="B1" s="2610" t="s">
        <v>791</v>
      </c>
      <c r="C1" s="2610"/>
      <c r="D1" s="2610"/>
      <c r="E1" s="2610"/>
      <c r="F1" s="2610" t="s">
        <v>791</v>
      </c>
    </row>
    <row r="8" spans="2:6" ht="18" customHeight="1"/>
    <row r="9" spans="2:6" ht="12.4" customHeight="1">
      <c r="B9" s="2614"/>
    </row>
    <row r="10" spans="2:6" ht="12" customHeight="1">
      <c r="B10" s="2614"/>
    </row>
    <row r="11" spans="2:6" ht="13.15" customHeight="1">
      <c r="B11" s="2614"/>
    </row>
    <row r="12" spans="2:6" ht="12.95" customHeight="1">
      <c r="B12" s="2614"/>
    </row>
    <row r="13" spans="2:6" ht="25.15" customHeight="1"/>
    <row r="14" spans="2:6" ht="18.75" customHeight="1"/>
    <row r="16" spans="2:6" ht="14.45" customHeight="1"/>
    <row r="17" spans="2:11" ht="26.45" customHeight="1">
      <c r="B17" s="2615" t="s">
        <v>2733</v>
      </c>
      <c r="C17" s="2616" t="s">
        <v>2734</v>
      </c>
      <c r="D17" s="2617" t="s">
        <v>2735</v>
      </c>
      <c r="I17" s="2618"/>
      <c r="J17" s="2619"/>
      <c r="K17" s="2618"/>
    </row>
    <row r="18" spans="2:11" ht="15" customHeight="1">
      <c r="B18" s="2620" t="s">
        <v>2736</v>
      </c>
      <c r="C18" s="2621" t="s">
        <v>2737</v>
      </c>
      <c r="D18" s="2622" t="s">
        <v>2738</v>
      </c>
      <c r="I18" s="2623"/>
      <c r="J18" s="2624"/>
      <c r="K18" s="2625"/>
    </row>
    <row r="19" spans="2:11" ht="15" customHeight="1">
      <c r="B19" s="2626"/>
      <c r="C19" s="2621" t="s">
        <v>2739</v>
      </c>
      <c r="D19" s="2622" t="s">
        <v>2740</v>
      </c>
      <c r="J19" s="2624"/>
      <c r="K19" s="2625"/>
    </row>
    <row r="20" spans="2:11" ht="15" customHeight="1">
      <c r="B20" s="2626"/>
      <c r="C20" s="2621" t="s">
        <v>2741</v>
      </c>
      <c r="D20" s="2622" t="s">
        <v>2742</v>
      </c>
      <c r="J20" s="2624"/>
      <c r="K20" s="2625"/>
    </row>
    <row r="21" spans="2:11" ht="15" customHeight="1">
      <c r="B21" s="2626"/>
      <c r="C21" s="2621" t="s">
        <v>2743</v>
      </c>
      <c r="D21" s="2622" t="s">
        <v>2744</v>
      </c>
      <c r="J21" s="2624"/>
      <c r="K21" s="2625"/>
    </row>
    <row r="22" spans="2:11" ht="15" customHeight="1">
      <c r="B22" s="2627"/>
      <c r="C22" s="2621" t="s">
        <v>2745</v>
      </c>
      <c r="D22" s="2622" t="s">
        <v>2746</v>
      </c>
      <c r="J22" s="2624"/>
      <c r="K22" s="2625"/>
    </row>
    <row r="23" spans="2:11" ht="15" customHeight="1">
      <c r="B23" s="2620" t="s">
        <v>2747</v>
      </c>
      <c r="C23" s="2621" t="s">
        <v>2748</v>
      </c>
      <c r="D23" s="2622" t="s">
        <v>2749</v>
      </c>
      <c r="I23" s="2623"/>
      <c r="J23" s="2624"/>
      <c r="K23" s="2625"/>
    </row>
    <row r="24" spans="2:11" ht="15" customHeight="1">
      <c r="B24" s="2626"/>
      <c r="C24" s="2628" t="s">
        <v>2750</v>
      </c>
      <c r="D24" s="2622" t="s">
        <v>2751</v>
      </c>
      <c r="J24" s="2629"/>
      <c r="K24" s="2625"/>
    </row>
    <row r="25" spans="2:11" ht="15" customHeight="1">
      <c r="B25" s="2627"/>
      <c r="C25" s="2621" t="s">
        <v>2752</v>
      </c>
      <c r="D25" s="2622" t="s">
        <v>2753</v>
      </c>
      <c r="J25" s="2624"/>
      <c r="K25" s="2625"/>
    </row>
    <row r="26" spans="2:11" ht="15" customHeight="1">
      <c r="B26" s="2630" t="s">
        <v>2754</v>
      </c>
      <c r="C26" s="2621" t="s">
        <v>2755</v>
      </c>
      <c r="D26" s="2622" t="s">
        <v>2756</v>
      </c>
      <c r="I26" s="2625"/>
      <c r="J26" s="2624"/>
      <c r="K26" s="2625"/>
    </row>
    <row r="27" spans="2:11" ht="15" customHeight="1">
      <c r="B27" s="2627"/>
      <c r="C27" s="2621" t="s">
        <v>2757</v>
      </c>
      <c r="D27" s="2622" t="s">
        <v>2758</v>
      </c>
      <c r="J27" s="2624"/>
      <c r="K27" s="2625"/>
    </row>
    <row r="29" spans="2:11" ht="15.6" customHeight="1"/>
    <row r="30" spans="2:11" ht="13.9" customHeight="1">
      <c r="B30" s="2631"/>
    </row>
    <row r="31" spans="2:11" ht="17.850000000000001" customHeight="1"/>
    <row r="32" spans="2:11" ht="15.4" customHeight="1"/>
    <row r="33" spans="2:6" ht="51.75" customHeight="1"/>
    <row r="34" spans="2:6" ht="23.25" customHeight="1"/>
    <row r="35" spans="2:6" ht="23.25" customHeight="1"/>
    <row r="36" spans="2:6" ht="15.2" customHeight="1"/>
    <row r="37" spans="2:6" ht="18" customHeight="1"/>
    <row r="38" spans="2:6" ht="29.25" customHeight="1">
      <c r="B38" s="2632" t="s">
        <v>2759</v>
      </c>
      <c r="C38" s="5263" t="s">
        <v>2760</v>
      </c>
      <c r="D38" s="5264"/>
      <c r="E38" s="2616" t="s">
        <v>2761</v>
      </c>
      <c r="F38" s="2633" t="s">
        <v>2762</v>
      </c>
    </row>
    <row r="39" spans="2:6" ht="29.25" customHeight="1">
      <c r="B39" s="2634" t="s">
        <v>2763</v>
      </c>
      <c r="C39" s="5248" t="s">
        <v>2764</v>
      </c>
      <c r="D39" s="5249"/>
      <c r="E39" s="2628" t="s">
        <v>2765</v>
      </c>
      <c r="F39" s="2635" t="s">
        <v>2766</v>
      </c>
    </row>
    <row r="40" spans="2:6" ht="21.75" customHeight="1"/>
    <row r="41" spans="2:6" ht="23.25" customHeight="1"/>
    <row r="42" spans="2:6" ht="18" customHeight="1"/>
    <row r="43" spans="2:6" ht="26.45" customHeight="1">
      <c r="B43" s="2632" t="s">
        <v>2759</v>
      </c>
      <c r="C43" s="5250" t="s">
        <v>2760</v>
      </c>
      <c r="D43" s="5251"/>
      <c r="E43" s="2616" t="s">
        <v>2767</v>
      </c>
      <c r="F43" s="2633" t="s">
        <v>2762</v>
      </c>
    </row>
    <row r="44" spans="2:6" ht="16.5" customHeight="1">
      <c r="B44" s="2620" t="s">
        <v>2768</v>
      </c>
      <c r="C44" s="5248" t="s">
        <v>2769</v>
      </c>
      <c r="D44" s="5249"/>
      <c r="E44" s="2636" t="s">
        <v>2770</v>
      </c>
      <c r="F44" s="5252" t="s">
        <v>2766</v>
      </c>
    </row>
    <row r="45" spans="2:6" ht="17.25" customHeight="1">
      <c r="B45" s="2626"/>
      <c r="C45" s="5248" t="s">
        <v>2771</v>
      </c>
      <c r="D45" s="5249"/>
      <c r="E45" s="2636" t="s">
        <v>2770</v>
      </c>
      <c r="F45" s="5256"/>
    </row>
    <row r="46" spans="2:6" ht="33" customHeight="1">
      <c r="B46" s="2626"/>
      <c r="C46" s="5248" t="s">
        <v>2772</v>
      </c>
      <c r="D46" s="5249"/>
      <c r="E46" s="2636" t="s">
        <v>2770</v>
      </c>
      <c r="F46" s="5256"/>
    </row>
    <row r="47" spans="2:6" ht="13.5" customHeight="1">
      <c r="B47" s="2626"/>
      <c r="C47" s="5248" t="s">
        <v>2773</v>
      </c>
      <c r="D47" s="5249"/>
      <c r="E47" s="2636" t="s">
        <v>2770</v>
      </c>
      <c r="F47" s="5256"/>
    </row>
    <row r="48" spans="2:6" ht="30" customHeight="1">
      <c r="B48" s="2626"/>
      <c r="C48" s="5248" t="s">
        <v>2774</v>
      </c>
      <c r="D48" s="5249"/>
      <c r="E48" s="2636" t="s">
        <v>2770</v>
      </c>
      <c r="F48" s="5256"/>
    </row>
    <row r="49" spans="2:6" ht="25.5" customHeight="1">
      <c r="B49" s="2626"/>
      <c r="C49" s="5248" t="s">
        <v>2775</v>
      </c>
      <c r="D49" s="5249"/>
      <c r="E49" s="2636" t="s">
        <v>2770</v>
      </c>
      <c r="F49" s="5256"/>
    </row>
    <row r="50" spans="2:6" ht="18.95" customHeight="1">
      <c r="B50" s="2627"/>
      <c r="C50" s="5248" t="s">
        <v>2776</v>
      </c>
      <c r="D50" s="5249"/>
      <c r="E50" s="2636" t="s">
        <v>2770</v>
      </c>
      <c r="F50" s="5253"/>
    </row>
    <row r="51" spans="2:6" ht="30" customHeight="1">
      <c r="B51" s="2620" t="s">
        <v>2768</v>
      </c>
      <c r="C51" s="5248" t="s">
        <v>2777</v>
      </c>
      <c r="D51" s="5249"/>
      <c r="E51" s="2637"/>
      <c r="F51" s="2638" t="s">
        <v>2778</v>
      </c>
    </row>
    <row r="52" spans="2:6" ht="25.5" customHeight="1">
      <c r="B52" s="2627"/>
      <c r="C52" s="5248" t="s">
        <v>2779</v>
      </c>
      <c r="D52" s="5249"/>
      <c r="E52" s="2637"/>
      <c r="F52" s="2621" t="s">
        <v>2741</v>
      </c>
    </row>
    <row r="53" spans="2:6">
      <c r="B53" s="2620" t="s">
        <v>2780</v>
      </c>
      <c r="C53" s="5248" t="s">
        <v>2781</v>
      </c>
      <c r="D53" s="5249"/>
      <c r="E53" s="2636" t="s">
        <v>2782</v>
      </c>
      <c r="F53" s="5252" t="s">
        <v>2766</v>
      </c>
    </row>
    <row r="54" spans="2:6" ht="27.75" customHeight="1">
      <c r="B54" s="2626"/>
      <c r="C54" s="5248" t="s">
        <v>2783</v>
      </c>
      <c r="D54" s="5249"/>
      <c r="E54" s="2636" t="s">
        <v>2782</v>
      </c>
      <c r="F54" s="5256"/>
    </row>
    <row r="55" spans="2:6" ht="28.5" customHeight="1">
      <c r="B55" s="2626"/>
      <c r="C55" s="5248" t="s">
        <v>2784</v>
      </c>
      <c r="D55" s="5249"/>
      <c r="E55" s="2636" t="s">
        <v>2782</v>
      </c>
      <c r="F55" s="5253"/>
    </row>
    <row r="56" spans="2:6">
      <c r="B56" s="2627"/>
      <c r="C56" s="5248" t="s">
        <v>2785</v>
      </c>
      <c r="D56" s="5249"/>
      <c r="E56" s="2637"/>
      <c r="F56" s="2621" t="s">
        <v>2741</v>
      </c>
    </row>
    <row r="57" spans="2:6" ht="27">
      <c r="B57" s="2634" t="s">
        <v>2786</v>
      </c>
      <c r="C57" s="5248" t="s">
        <v>2787</v>
      </c>
      <c r="D57" s="5249"/>
      <c r="E57" s="2637"/>
      <c r="F57" s="2621" t="s">
        <v>2741</v>
      </c>
    </row>
    <row r="58" spans="2:6" ht="26.25" customHeight="1">
      <c r="B58" s="2620" t="s">
        <v>2788</v>
      </c>
      <c r="C58" s="5248" t="s">
        <v>2789</v>
      </c>
      <c r="D58" s="5249"/>
      <c r="E58" s="2637"/>
      <c r="F58" s="5252" t="s">
        <v>2778</v>
      </c>
    </row>
    <row r="59" spans="2:6">
      <c r="B59" s="2626"/>
      <c r="C59" s="5248" t="s">
        <v>2790</v>
      </c>
      <c r="D59" s="5249"/>
      <c r="E59" s="2636" t="s">
        <v>2791</v>
      </c>
      <c r="F59" s="5256"/>
    </row>
    <row r="60" spans="2:6">
      <c r="B60" s="2626"/>
      <c r="C60" s="5248" t="s">
        <v>2792</v>
      </c>
      <c r="D60" s="5249"/>
      <c r="E60" s="2636" t="s">
        <v>2791</v>
      </c>
      <c r="F60" s="5256"/>
    </row>
    <row r="61" spans="2:6">
      <c r="B61" s="2626"/>
      <c r="C61" s="5248" t="s">
        <v>2793</v>
      </c>
      <c r="D61" s="5249"/>
      <c r="E61" s="2637"/>
      <c r="F61" s="5253"/>
    </row>
    <row r="62" spans="2:6">
      <c r="B62" s="2627"/>
      <c r="C62" s="5248" t="s">
        <v>2794</v>
      </c>
      <c r="D62" s="5249"/>
      <c r="E62" s="2637"/>
      <c r="F62" s="2635" t="s">
        <v>2795</v>
      </c>
    </row>
    <row r="63" spans="2:6">
      <c r="B63" s="2634" t="s">
        <v>2796</v>
      </c>
      <c r="C63" s="5248" t="s">
        <v>2797</v>
      </c>
      <c r="D63" s="5249"/>
      <c r="E63" s="2637"/>
      <c r="F63" s="2635" t="s">
        <v>2795</v>
      </c>
    </row>
    <row r="64" spans="2:6" ht="15" customHeight="1">
      <c r="B64" s="2630" t="s">
        <v>2798</v>
      </c>
      <c r="C64" s="5248" t="s">
        <v>2799</v>
      </c>
      <c r="D64" s="5249"/>
      <c r="E64" s="2637"/>
      <c r="F64" s="5257" t="s">
        <v>2778</v>
      </c>
    </row>
    <row r="65" spans="2:6">
      <c r="B65" s="2626"/>
      <c r="C65" s="5248" t="s">
        <v>2800</v>
      </c>
      <c r="D65" s="5249"/>
      <c r="E65" s="2637"/>
      <c r="F65" s="5253"/>
    </row>
    <row r="66" spans="2:6">
      <c r="B66" s="2627"/>
      <c r="C66" s="5248" t="s">
        <v>2801</v>
      </c>
      <c r="D66" s="5249"/>
      <c r="E66" s="2637"/>
      <c r="F66" s="2635" t="s">
        <v>2795</v>
      </c>
    </row>
    <row r="67" spans="2:6">
      <c r="B67" s="2634" t="s">
        <v>2802</v>
      </c>
      <c r="C67" s="5248" t="s">
        <v>2803</v>
      </c>
      <c r="D67" s="5249"/>
      <c r="E67" s="2636" t="s">
        <v>2782</v>
      </c>
      <c r="F67" s="2621" t="s">
        <v>2741</v>
      </c>
    </row>
    <row r="69" spans="2:6" ht="47.25" customHeight="1"/>
    <row r="71" spans="2:6" ht="29.25" customHeight="1">
      <c r="B71" s="2632" t="s">
        <v>2759</v>
      </c>
      <c r="C71" s="5263" t="s">
        <v>2760</v>
      </c>
      <c r="D71" s="5264"/>
      <c r="E71" s="2639" t="s">
        <v>2761</v>
      </c>
      <c r="F71" s="2633" t="s">
        <v>2762</v>
      </c>
    </row>
    <row r="72" spans="2:6" ht="29.25" customHeight="1">
      <c r="B72" s="2620" t="s">
        <v>2804</v>
      </c>
      <c r="C72" s="5248" t="s">
        <v>2805</v>
      </c>
      <c r="D72" s="5249"/>
      <c r="E72" s="2636" t="s">
        <v>2806</v>
      </c>
      <c r="F72" s="5254" t="s">
        <v>2807</v>
      </c>
    </row>
    <row r="73" spans="2:6">
      <c r="B73" s="2627"/>
      <c r="C73" s="5248" t="s">
        <v>2808</v>
      </c>
      <c r="D73" s="5249"/>
      <c r="E73" s="2640"/>
      <c r="F73" s="5253"/>
    </row>
    <row r="74" spans="2:6">
      <c r="B74" s="2634" t="s">
        <v>2809</v>
      </c>
      <c r="C74" s="5248" t="s">
        <v>2810</v>
      </c>
      <c r="D74" s="5249"/>
      <c r="E74" s="2640"/>
      <c r="F74" s="2633" t="s">
        <v>2811</v>
      </c>
    </row>
    <row r="75" spans="2:6">
      <c r="B75" s="2620" t="s">
        <v>2812</v>
      </c>
      <c r="C75" s="5248" t="s">
        <v>2813</v>
      </c>
      <c r="D75" s="5249"/>
      <c r="E75" s="2640"/>
      <c r="F75" s="2633" t="s">
        <v>2807</v>
      </c>
    </row>
    <row r="76" spans="2:6" ht="27.75" customHeight="1">
      <c r="B76" s="2627"/>
      <c r="C76" s="5248" t="s">
        <v>2814</v>
      </c>
      <c r="D76" s="5249"/>
      <c r="E76" s="2640"/>
      <c r="F76" s="2633" t="s">
        <v>2811</v>
      </c>
    </row>
    <row r="78" spans="2:6" ht="44.25" customHeight="1"/>
    <row r="80" spans="2:6" ht="30" customHeight="1">
      <c r="B80" s="2632" t="s">
        <v>2759</v>
      </c>
      <c r="C80" s="5263" t="s">
        <v>2760</v>
      </c>
      <c r="D80" s="5264"/>
      <c r="E80" s="2616" t="s">
        <v>2761</v>
      </c>
      <c r="F80" s="2633" t="s">
        <v>2762</v>
      </c>
    </row>
    <row r="81" spans="2:6" ht="27" customHeight="1">
      <c r="B81" s="2620" t="s">
        <v>2815</v>
      </c>
      <c r="C81" s="5248" t="s">
        <v>2816</v>
      </c>
      <c r="D81" s="5249"/>
      <c r="E81" s="2636" t="s">
        <v>2817</v>
      </c>
      <c r="F81" s="5254" t="s">
        <v>2807</v>
      </c>
    </row>
    <row r="82" spans="2:6">
      <c r="B82" s="2627"/>
      <c r="C82" s="5248" t="s">
        <v>2818</v>
      </c>
      <c r="D82" s="5249"/>
      <c r="E82" s="2641"/>
      <c r="F82" s="5253"/>
    </row>
    <row r="83" spans="2:6" ht="28.5" customHeight="1">
      <c r="B83" s="2634" t="s">
        <v>2819</v>
      </c>
      <c r="C83" s="5248" t="s">
        <v>2820</v>
      </c>
      <c r="D83" s="5249"/>
      <c r="E83" s="2636" t="s">
        <v>2806</v>
      </c>
      <c r="F83" s="2633" t="s">
        <v>2807</v>
      </c>
    </row>
    <row r="84" spans="2:6" ht="25.5" customHeight="1">
      <c r="B84" s="2620" t="s">
        <v>2821</v>
      </c>
      <c r="C84" s="5248" t="s">
        <v>2822</v>
      </c>
      <c r="D84" s="5249"/>
      <c r="E84" s="2641"/>
      <c r="F84" s="5254" t="s">
        <v>2807</v>
      </c>
    </row>
    <row r="85" spans="2:6" ht="27.75" customHeight="1">
      <c r="B85" s="2626"/>
      <c r="C85" s="5248" t="s">
        <v>2823</v>
      </c>
      <c r="D85" s="5249"/>
      <c r="E85" s="2636" t="s">
        <v>2824</v>
      </c>
      <c r="F85" s="5253"/>
    </row>
    <row r="86" spans="2:6" ht="16.5" customHeight="1">
      <c r="B86" s="2626"/>
      <c r="C86" s="5248" t="s">
        <v>2825</v>
      </c>
      <c r="D86" s="5249"/>
      <c r="E86" s="2641"/>
      <c r="F86" s="2633" t="s">
        <v>2811</v>
      </c>
    </row>
    <row r="87" spans="2:6" ht="30.75" customHeight="1">
      <c r="B87" s="2627"/>
      <c r="C87" s="5248" t="s">
        <v>2826</v>
      </c>
      <c r="D87" s="5249"/>
      <c r="E87" s="2641"/>
      <c r="F87" s="2633" t="s">
        <v>2827</v>
      </c>
    </row>
    <row r="94" spans="2:6" ht="30" customHeight="1">
      <c r="B94" s="2632" t="s">
        <v>2759</v>
      </c>
      <c r="C94" s="5250" t="s">
        <v>2760</v>
      </c>
      <c r="D94" s="5251"/>
      <c r="E94" s="2616" t="s">
        <v>2761</v>
      </c>
      <c r="F94" s="2633" t="s">
        <v>2762</v>
      </c>
    </row>
    <row r="95" spans="2:6" ht="15" customHeight="1">
      <c r="B95" s="2620" t="s">
        <v>2828</v>
      </c>
      <c r="C95" s="5248" t="s">
        <v>2829</v>
      </c>
      <c r="D95" s="5249"/>
      <c r="E95" s="2637"/>
      <c r="F95" s="2635" t="s">
        <v>2830</v>
      </c>
    </row>
    <row r="96" spans="2:6" ht="15" customHeight="1">
      <c r="B96" s="2626"/>
      <c r="C96" s="5248" t="s">
        <v>2831</v>
      </c>
      <c r="D96" s="5249"/>
      <c r="E96" s="2637"/>
      <c r="F96" s="2636" t="s">
        <v>2832</v>
      </c>
    </row>
    <row r="97" spans="2:6" ht="15" customHeight="1">
      <c r="B97" s="2626"/>
      <c r="C97" s="5248" t="s">
        <v>2833</v>
      </c>
      <c r="D97" s="5249"/>
      <c r="E97" s="2637"/>
      <c r="F97" s="5252" t="s">
        <v>2766</v>
      </c>
    </row>
    <row r="98" spans="2:6" ht="15" customHeight="1">
      <c r="B98" s="2626"/>
      <c r="C98" s="5248" t="s">
        <v>2834</v>
      </c>
      <c r="D98" s="5249"/>
      <c r="E98" s="2637"/>
      <c r="F98" s="5256"/>
    </row>
    <row r="99" spans="2:6" ht="30" customHeight="1">
      <c r="B99" s="2626"/>
      <c r="C99" s="5248" t="s">
        <v>2835</v>
      </c>
      <c r="D99" s="5249"/>
      <c r="E99" s="2637"/>
      <c r="F99" s="5256"/>
    </row>
    <row r="100" spans="2:6" ht="15" customHeight="1">
      <c r="B100" s="2626"/>
      <c r="C100" s="5248" t="s">
        <v>2836</v>
      </c>
      <c r="D100" s="5249"/>
      <c r="E100" s="2637"/>
      <c r="F100" s="5256"/>
    </row>
    <row r="101" spans="2:6" ht="15" customHeight="1">
      <c r="B101" s="2626"/>
      <c r="C101" s="5248" t="s">
        <v>2837</v>
      </c>
      <c r="D101" s="5249"/>
      <c r="E101" s="2637"/>
      <c r="F101" s="5256"/>
    </row>
    <row r="102" spans="2:6" ht="15" customHeight="1">
      <c r="B102" s="2626"/>
      <c r="C102" s="5248" t="s">
        <v>2838</v>
      </c>
      <c r="D102" s="5249"/>
      <c r="E102" s="2637"/>
      <c r="F102" s="5256"/>
    </row>
    <row r="103" spans="2:6" ht="15" customHeight="1">
      <c r="B103" s="2626"/>
      <c r="C103" s="5248" t="s">
        <v>2839</v>
      </c>
      <c r="D103" s="5249"/>
      <c r="E103" s="2637"/>
      <c r="F103" s="5256"/>
    </row>
    <row r="104" spans="2:6" ht="15" customHeight="1">
      <c r="B104" s="2627"/>
      <c r="C104" s="5248" t="s">
        <v>2840</v>
      </c>
      <c r="D104" s="5249"/>
      <c r="E104" s="2637"/>
      <c r="F104" s="5253"/>
    </row>
    <row r="105" spans="2:6" ht="15" customHeight="1">
      <c r="B105" s="2620" t="s">
        <v>2841</v>
      </c>
      <c r="C105" s="5248" t="s">
        <v>2842</v>
      </c>
      <c r="D105" s="5249"/>
      <c r="E105" s="2637"/>
      <c r="F105" s="2635" t="s">
        <v>2843</v>
      </c>
    </row>
    <row r="106" spans="2:6" ht="15" customHeight="1">
      <c r="B106" s="2626"/>
      <c r="C106" s="5248" t="s">
        <v>2844</v>
      </c>
      <c r="D106" s="5249"/>
      <c r="E106" s="2637"/>
      <c r="F106" s="2636" t="s">
        <v>2832</v>
      </c>
    </row>
    <row r="107" spans="2:6" ht="15" customHeight="1">
      <c r="B107" s="2626"/>
      <c r="C107" s="5248" t="s">
        <v>2845</v>
      </c>
      <c r="D107" s="5249"/>
      <c r="E107" s="2637"/>
      <c r="F107" s="5252" t="s">
        <v>2766</v>
      </c>
    </row>
    <row r="108" spans="2:6" ht="15" customHeight="1">
      <c r="B108" s="2626"/>
      <c r="C108" s="5248" t="s">
        <v>2846</v>
      </c>
      <c r="D108" s="5249"/>
      <c r="E108" s="2637"/>
      <c r="F108" s="5256"/>
    </row>
    <row r="109" spans="2:6" ht="15" customHeight="1">
      <c r="B109" s="2626"/>
      <c r="C109" s="5248" t="s">
        <v>2847</v>
      </c>
      <c r="D109" s="5249"/>
      <c r="E109" s="2637"/>
      <c r="F109" s="5256"/>
    </row>
    <row r="110" spans="2:6" ht="30.75" customHeight="1">
      <c r="B110" s="2626"/>
      <c r="C110" s="5248" t="s">
        <v>2848</v>
      </c>
      <c r="D110" s="5249"/>
      <c r="E110" s="2636" t="s">
        <v>2849</v>
      </c>
      <c r="F110" s="5256"/>
    </row>
    <row r="111" spans="2:6" ht="15" customHeight="1">
      <c r="B111" s="2626"/>
      <c r="C111" s="5248" t="s">
        <v>2850</v>
      </c>
      <c r="D111" s="5249"/>
      <c r="E111" s="2637"/>
      <c r="F111" s="5256"/>
    </row>
    <row r="112" spans="2:6" ht="30" customHeight="1">
      <c r="B112" s="2626"/>
      <c r="C112" s="5248" t="s">
        <v>2851</v>
      </c>
      <c r="D112" s="5249"/>
      <c r="E112" s="2637"/>
      <c r="F112" s="5256"/>
    </row>
    <row r="113" spans="2:6" ht="15" customHeight="1">
      <c r="B113" s="2626"/>
      <c r="C113" s="5248" t="s">
        <v>2852</v>
      </c>
      <c r="D113" s="5249"/>
      <c r="E113" s="2637"/>
      <c r="F113" s="5256"/>
    </row>
    <row r="114" spans="2:6" ht="15" customHeight="1">
      <c r="B114" s="2626"/>
      <c r="C114" s="5248" t="s">
        <v>2853</v>
      </c>
      <c r="D114" s="5249"/>
      <c r="E114" s="2637"/>
      <c r="F114" s="5253"/>
    </row>
    <row r="115" spans="2:6" ht="15" customHeight="1">
      <c r="B115" s="2627"/>
      <c r="C115" s="5248" t="s">
        <v>2854</v>
      </c>
      <c r="D115" s="5249"/>
      <c r="E115" s="2637"/>
      <c r="F115" s="2635" t="s">
        <v>2778</v>
      </c>
    </row>
    <row r="116" spans="2:6" ht="15" customHeight="1">
      <c r="B116" s="2620" t="s">
        <v>2855</v>
      </c>
      <c r="C116" s="5248" t="s">
        <v>2856</v>
      </c>
      <c r="D116" s="5249"/>
      <c r="E116" s="2637"/>
      <c r="F116" s="2636" t="s">
        <v>2832</v>
      </c>
    </row>
    <row r="117" spans="2:6" ht="15" customHeight="1">
      <c r="B117" s="2626"/>
      <c r="C117" s="5248" t="s">
        <v>2857</v>
      </c>
      <c r="D117" s="5249"/>
      <c r="E117" s="2637"/>
      <c r="F117" s="5252" t="s">
        <v>2766</v>
      </c>
    </row>
    <row r="118" spans="2:6" ht="15" customHeight="1">
      <c r="B118" s="2626"/>
      <c r="C118" s="5248" t="s">
        <v>2858</v>
      </c>
      <c r="D118" s="5249"/>
      <c r="E118" s="2637"/>
      <c r="F118" s="5256"/>
    </row>
    <row r="119" spans="2:6" ht="15" customHeight="1">
      <c r="B119" s="2626"/>
      <c r="C119" s="5248" t="s">
        <v>2859</v>
      </c>
      <c r="D119" s="5249"/>
      <c r="E119" s="2637"/>
      <c r="F119" s="5256"/>
    </row>
    <row r="120" spans="2:6" ht="15" customHeight="1">
      <c r="B120" s="2627"/>
      <c r="C120" s="5248" t="s">
        <v>2860</v>
      </c>
      <c r="D120" s="5249"/>
      <c r="E120" s="2637"/>
      <c r="F120" s="5253"/>
    </row>
    <row r="121" spans="2:6" ht="15" customHeight="1">
      <c r="B121" s="2630" t="s">
        <v>2861</v>
      </c>
      <c r="C121" s="5248" t="s">
        <v>2862</v>
      </c>
      <c r="D121" s="5249"/>
      <c r="E121" s="2637"/>
      <c r="F121" s="5257" t="s">
        <v>2766</v>
      </c>
    </row>
    <row r="122" spans="2:6" ht="15" customHeight="1">
      <c r="B122" s="2627"/>
      <c r="C122" s="5248" t="s">
        <v>2863</v>
      </c>
      <c r="D122" s="5249"/>
      <c r="E122" s="2637"/>
      <c r="F122" s="5253"/>
    </row>
    <row r="124" spans="2:6" ht="47.25" customHeight="1"/>
    <row r="126" spans="2:6" ht="30" customHeight="1">
      <c r="B126" s="2632" t="s">
        <v>2759</v>
      </c>
      <c r="C126" s="5250" t="s">
        <v>2760</v>
      </c>
      <c r="D126" s="5251"/>
      <c r="E126" s="2616" t="s">
        <v>2761</v>
      </c>
      <c r="F126" s="2633" t="s">
        <v>2762</v>
      </c>
    </row>
    <row r="127" spans="2:6" ht="15" customHeight="1">
      <c r="B127" s="2620" t="s">
        <v>2864</v>
      </c>
      <c r="C127" s="5248" t="s">
        <v>2865</v>
      </c>
      <c r="D127" s="5249"/>
      <c r="E127" s="2637"/>
      <c r="F127" s="2635" t="s">
        <v>2830</v>
      </c>
    </row>
    <row r="128" spans="2:6" ht="27" customHeight="1">
      <c r="B128" s="2626"/>
      <c r="C128" s="5248" t="s">
        <v>2866</v>
      </c>
      <c r="D128" s="5249"/>
      <c r="E128" s="2637"/>
      <c r="F128" s="2635" t="s">
        <v>2766</v>
      </c>
    </row>
    <row r="129" spans="2:6" ht="15" customHeight="1">
      <c r="B129" s="2627"/>
      <c r="C129" s="5248" t="s">
        <v>2867</v>
      </c>
      <c r="D129" s="5249"/>
      <c r="E129" s="2637"/>
      <c r="F129" s="2635" t="s">
        <v>2868</v>
      </c>
    </row>
    <row r="130" spans="2:6" ht="28.5" customHeight="1">
      <c r="B130" s="2620" t="s">
        <v>2869</v>
      </c>
      <c r="C130" s="5248" t="s">
        <v>2870</v>
      </c>
      <c r="D130" s="5249"/>
      <c r="E130" s="2637"/>
      <c r="F130" s="2635" t="s">
        <v>2766</v>
      </c>
    </row>
    <row r="131" spans="2:6" ht="15" customHeight="1">
      <c r="B131" s="2627"/>
      <c r="C131" s="5248" t="s">
        <v>2871</v>
      </c>
      <c r="D131" s="5249"/>
      <c r="E131" s="2637"/>
      <c r="F131" s="2621" t="s">
        <v>2741</v>
      </c>
    </row>
    <row r="132" spans="2:6" ht="15" customHeight="1">
      <c r="B132" s="2620" t="s">
        <v>2872</v>
      </c>
      <c r="C132" s="5248" t="s">
        <v>2873</v>
      </c>
      <c r="D132" s="5249"/>
      <c r="E132" s="2637"/>
      <c r="F132" s="5262" t="s">
        <v>2874</v>
      </c>
    </row>
    <row r="133" spans="2:6" ht="15" customHeight="1">
      <c r="B133" s="2626"/>
      <c r="C133" s="5248" t="s">
        <v>2875</v>
      </c>
      <c r="D133" s="5249"/>
      <c r="E133" s="2637"/>
      <c r="F133" s="5256"/>
    </row>
    <row r="134" spans="2:6" ht="15" customHeight="1">
      <c r="B134" s="2626"/>
      <c r="C134" s="5248" t="s">
        <v>2876</v>
      </c>
      <c r="D134" s="5249"/>
      <c r="E134" s="2637"/>
      <c r="F134" s="5256"/>
    </row>
    <row r="135" spans="2:6" ht="15" customHeight="1">
      <c r="B135" s="2627"/>
      <c r="C135" s="5248" t="s">
        <v>2877</v>
      </c>
      <c r="D135" s="5249"/>
      <c r="E135" s="2637"/>
      <c r="F135" s="5256"/>
    </row>
    <row r="136" spans="2:6" ht="30.75" customHeight="1">
      <c r="B136" s="2634" t="s">
        <v>2872</v>
      </c>
      <c r="C136" s="5248" t="s">
        <v>2878</v>
      </c>
      <c r="D136" s="5249"/>
      <c r="E136" s="2637"/>
      <c r="F136" s="5253"/>
    </row>
    <row r="137" spans="2:6" ht="15" customHeight="1">
      <c r="B137" s="2620" t="s">
        <v>2879</v>
      </c>
      <c r="C137" s="5248" t="s">
        <v>2880</v>
      </c>
      <c r="D137" s="5249"/>
      <c r="E137" s="2637"/>
      <c r="F137" s="5252" t="s">
        <v>2766</v>
      </c>
    </row>
    <row r="138" spans="2:6" ht="15" customHeight="1">
      <c r="B138" s="2626"/>
      <c r="C138" s="5248" t="s">
        <v>2881</v>
      </c>
      <c r="D138" s="5249"/>
      <c r="E138" s="2637"/>
      <c r="F138" s="5256"/>
    </row>
    <row r="139" spans="2:6" ht="15" customHeight="1">
      <c r="B139" s="2626"/>
      <c r="C139" s="5248" t="s">
        <v>2882</v>
      </c>
      <c r="D139" s="5249"/>
      <c r="E139" s="2637"/>
      <c r="F139" s="5256"/>
    </row>
    <row r="140" spans="2:6" ht="15" customHeight="1">
      <c r="B140" s="2626"/>
      <c r="C140" s="5248" t="s">
        <v>2883</v>
      </c>
      <c r="D140" s="5249"/>
      <c r="E140" s="2637"/>
      <c r="F140" s="5256"/>
    </row>
    <row r="141" spans="2:6" ht="25.5" customHeight="1">
      <c r="B141" s="2626"/>
      <c r="C141" s="5248" t="s">
        <v>2884</v>
      </c>
      <c r="D141" s="5249"/>
      <c r="E141" s="2637"/>
      <c r="F141" s="5256"/>
    </row>
    <row r="142" spans="2:6" ht="15" customHeight="1">
      <c r="B142" s="2626"/>
      <c r="C142" s="5248" t="s">
        <v>2885</v>
      </c>
      <c r="D142" s="5249"/>
      <c r="E142" s="2637"/>
      <c r="F142" s="5253"/>
    </row>
    <row r="143" spans="2:6" ht="29.25" customHeight="1">
      <c r="B143" s="2627"/>
      <c r="C143" s="5248" t="s">
        <v>2886</v>
      </c>
      <c r="D143" s="5249"/>
      <c r="E143" s="2636" t="s">
        <v>2782</v>
      </c>
      <c r="F143" s="2635" t="s">
        <v>2778</v>
      </c>
    </row>
    <row r="144" spans="2:6" ht="27.75" customHeight="1">
      <c r="B144" s="2620" t="s">
        <v>2887</v>
      </c>
      <c r="C144" s="5248" t="s">
        <v>2888</v>
      </c>
      <c r="D144" s="5249"/>
      <c r="E144" s="2637"/>
      <c r="F144" s="5252" t="s">
        <v>2766</v>
      </c>
    </row>
    <row r="145" spans="2:6" ht="15" customHeight="1">
      <c r="B145" s="2626"/>
      <c r="C145" s="5248" t="s">
        <v>2889</v>
      </c>
      <c r="D145" s="5249"/>
      <c r="E145" s="2637"/>
      <c r="F145" s="5256"/>
    </row>
    <row r="146" spans="2:6" ht="15" customHeight="1">
      <c r="B146" s="2626"/>
      <c r="C146" s="5248" t="s">
        <v>2890</v>
      </c>
      <c r="D146" s="5249"/>
      <c r="E146" s="2637"/>
      <c r="F146" s="5256"/>
    </row>
    <row r="147" spans="2:6" ht="15" customHeight="1">
      <c r="B147" s="2626"/>
      <c r="C147" s="5248" t="s">
        <v>2891</v>
      </c>
      <c r="D147" s="5249"/>
      <c r="E147" s="2636" t="s">
        <v>2892</v>
      </c>
      <c r="F147" s="5256"/>
    </row>
    <row r="148" spans="2:6" ht="29.25" customHeight="1">
      <c r="B148" s="2626"/>
      <c r="C148" s="5248" t="s">
        <v>2893</v>
      </c>
      <c r="D148" s="5249"/>
      <c r="E148" s="2628" t="s">
        <v>2894</v>
      </c>
      <c r="F148" s="5256"/>
    </row>
    <row r="149" spans="2:6" ht="15" customHeight="1">
      <c r="B149" s="2627"/>
      <c r="C149" s="5248" t="s">
        <v>2895</v>
      </c>
      <c r="D149" s="5249"/>
      <c r="E149" s="2637"/>
      <c r="F149" s="5253"/>
    </row>
    <row r="150" spans="2:6" ht="15" customHeight="1">
      <c r="B150" s="2620" t="s">
        <v>2896</v>
      </c>
      <c r="C150" s="5248" t="s">
        <v>2897</v>
      </c>
      <c r="D150" s="5249"/>
      <c r="E150" s="2637"/>
      <c r="F150" s="2635" t="s">
        <v>2766</v>
      </c>
    </row>
    <row r="151" spans="2:6" ht="28.5" customHeight="1">
      <c r="B151" s="2627"/>
      <c r="C151" s="5248" t="s">
        <v>2898</v>
      </c>
      <c r="D151" s="5249"/>
      <c r="E151" s="2637"/>
      <c r="F151" s="2642" t="s">
        <v>2741</v>
      </c>
    </row>
    <row r="152" spans="2:6" ht="15" customHeight="1">
      <c r="B152" s="2620" t="s">
        <v>2899</v>
      </c>
      <c r="C152" s="5248" t="s">
        <v>2900</v>
      </c>
      <c r="D152" s="5249"/>
      <c r="E152" s="2637"/>
      <c r="F152" s="5252" t="s">
        <v>2766</v>
      </c>
    </row>
    <row r="153" spans="2:6" ht="15" customHeight="1">
      <c r="B153" s="2626"/>
      <c r="C153" s="5248" t="s">
        <v>2901</v>
      </c>
      <c r="D153" s="5249"/>
      <c r="E153" s="2637"/>
      <c r="F153" s="5256"/>
    </row>
    <row r="154" spans="2:6" ht="15" customHeight="1">
      <c r="B154" s="2626"/>
      <c r="C154" s="5248" t="s">
        <v>2902</v>
      </c>
      <c r="D154" s="5249"/>
      <c r="E154" s="2637"/>
      <c r="F154" s="5256"/>
    </row>
    <row r="155" spans="2:6" ht="15" customHeight="1">
      <c r="B155" s="2626"/>
      <c r="C155" s="5248" t="s">
        <v>2903</v>
      </c>
      <c r="D155" s="5249"/>
      <c r="E155" s="2637"/>
      <c r="F155" s="5253"/>
    </row>
    <row r="156" spans="2:6" ht="27.75" customHeight="1">
      <c r="B156" s="2627"/>
      <c r="C156" s="5248" t="s">
        <v>2904</v>
      </c>
      <c r="D156" s="5249"/>
      <c r="E156" s="2637"/>
      <c r="F156" s="2621" t="s">
        <v>2741</v>
      </c>
    </row>
    <row r="157" spans="2:6" ht="28.5" customHeight="1">
      <c r="B157" s="2634" t="s">
        <v>2905</v>
      </c>
      <c r="C157" s="5248" t="s">
        <v>2906</v>
      </c>
      <c r="D157" s="5249"/>
      <c r="E157" s="2639" t="s">
        <v>2907</v>
      </c>
      <c r="F157" s="2635" t="s">
        <v>2766</v>
      </c>
    </row>
    <row r="159" spans="2:6" ht="49.5" customHeight="1"/>
    <row r="161" spans="2:6" ht="26.25" customHeight="1">
      <c r="B161" s="2632" t="s">
        <v>2759</v>
      </c>
      <c r="C161" s="5250" t="s">
        <v>2760</v>
      </c>
      <c r="D161" s="5251"/>
      <c r="E161" s="2616" t="s">
        <v>2761</v>
      </c>
      <c r="F161" s="2633" t="s">
        <v>2762</v>
      </c>
    </row>
    <row r="162" spans="2:6" ht="28.5" customHeight="1">
      <c r="B162" s="2620" t="s">
        <v>2908</v>
      </c>
      <c r="C162" s="5248" t="s">
        <v>2909</v>
      </c>
      <c r="D162" s="5249"/>
      <c r="E162" s="2628" t="s">
        <v>2910</v>
      </c>
      <c r="F162" s="5252" t="s">
        <v>2778</v>
      </c>
    </row>
    <row r="163" spans="2:6" ht="14.45" customHeight="1">
      <c r="B163" s="2626"/>
      <c r="C163" s="5248" t="s">
        <v>2911</v>
      </c>
      <c r="D163" s="5249"/>
      <c r="E163" s="2637"/>
      <c r="F163" s="5256"/>
    </row>
    <row r="164" spans="2:6" ht="14.45" customHeight="1">
      <c r="B164" s="2626"/>
      <c r="C164" s="5248" t="s">
        <v>2912</v>
      </c>
      <c r="D164" s="5249"/>
      <c r="E164" s="2637"/>
      <c r="F164" s="5253"/>
    </row>
    <row r="165" spans="2:6" ht="14.45" customHeight="1">
      <c r="B165" s="2627"/>
      <c r="C165" s="5248" t="s">
        <v>2913</v>
      </c>
      <c r="D165" s="5249"/>
      <c r="E165" s="2637"/>
      <c r="F165" s="2635" t="s">
        <v>2795</v>
      </c>
    </row>
    <row r="166" spans="2:6" ht="14.45" customHeight="1">
      <c r="B166" s="2620" t="s">
        <v>2914</v>
      </c>
      <c r="C166" s="5248" t="s">
        <v>2915</v>
      </c>
      <c r="D166" s="5249"/>
      <c r="E166" s="2636" t="s">
        <v>2916</v>
      </c>
      <c r="F166" s="5252" t="s">
        <v>2778</v>
      </c>
    </row>
    <row r="167" spans="2:6" ht="14.45" customHeight="1">
      <c r="B167" s="2626"/>
      <c r="C167" s="5248" t="s">
        <v>2917</v>
      </c>
      <c r="D167" s="5249"/>
      <c r="E167" s="2636" t="s">
        <v>2916</v>
      </c>
      <c r="F167" s="5256"/>
    </row>
    <row r="168" spans="2:6" ht="29.25" customHeight="1">
      <c r="B168" s="2626"/>
      <c r="C168" s="5248" t="s">
        <v>2918</v>
      </c>
      <c r="D168" s="5249"/>
      <c r="E168" s="2637"/>
      <c r="F168" s="5256"/>
    </row>
    <row r="169" spans="2:6" ht="28.5" customHeight="1">
      <c r="B169" s="2627"/>
      <c r="C169" s="5248" t="s">
        <v>2919</v>
      </c>
      <c r="D169" s="5249"/>
      <c r="E169" s="2636" t="s">
        <v>2920</v>
      </c>
      <c r="F169" s="5253"/>
    </row>
    <row r="170" spans="2:6" ht="30" customHeight="1">
      <c r="B170" s="2643" t="s">
        <v>2815</v>
      </c>
      <c r="C170" s="5248" t="s">
        <v>2921</v>
      </c>
      <c r="D170" s="5249"/>
      <c r="E170" s="2616" t="s">
        <v>2922</v>
      </c>
      <c r="F170" s="2638" t="s">
        <v>2778</v>
      </c>
    </row>
    <row r="171" spans="2:6" ht="27" customHeight="1">
      <c r="B171" s="2634" t="s">
        <v>2819</v>
      </c>
      <c r="C171" s="5248" t="s">
        <v>2923</v>
      </c>
      <c r="D171" s="5249"/>
      <c r="E171" s="2636" t="s">
        <v>2924</v>
      </c>
      <c r="F171" s="2635" t="s">
        <v>2778</v>
      </c>
    </row>
    <row r="172" spans="2:6" ht="14.45" customHeight="1">
      <c r="B172" s="2630" t="s">
        <v>2925</v>
      </c>
      <c r="C172" s="5248" t="s">
        <v>2926</v>
      </c>
      <c r="D172" s="5249"/>
      <c r="E172" s="2628" t="s">
        <v>2910</v>
      </c>
      <c r="F172" s="5257" t="s">
        <v>2778</v>
      </c>
    </row>
    <row r="173" spans="2:6" ht="14.45" customHeight="1">
      <c r="B173" s="2627"/>
      <c r="C173" s="5248" t="s">
        <v>2927</v>
      </c>
      <c r="D173" s="5249"/>
      <c r="E173" s="2637"/>
      <c r="F173" s="5253"/>
    </row>
    <row r="174" spans="2:6" ht="30" customHeight="1">
      <c r="B174" s="2644" t="s">
        <v>2925</v>
      </c>
      <c r="C174" s="5248" t="s">
        <v>2928</v>
      </c>
      <c r="D174" s="5249"/>
      <c r="E174" s="2628" t="s">
        <v>2910</v>
      </c>
      <c r="F174" s="2633" t="s">
        <v>2811</v>
      </c>
    </row>
    <row r="175" spans="2:6" ht="30" customHeight="1">
      <c r="B175" s="2627"/>
      <c r="C175" s="5248" t="s">
        <v>2929</v>
      </c>
      <c r="D175" s="5249"/>
      <c r="E175" s="2628" t="s">
        <v>2910</v>
      </c>
      <c r="F175" s="2633" t="s">
        <v>2827</v>
      </c>
    </row>
    <row r="176" spans="2:6" ht="14.45" customHeight="1"/>
    <row r="177" spans="2:6" ht="54.75" customHeight="1">
      <c r="B177" s="2614"/>
    </row>
    <row r="178" spans="2:6" ht="14.45" customHeight="1">
      <c r="B178" s="2645"/>
    </row>
    <row r="179" spans="2:6" ht="30.75" customHeight="1">
      <c r="B179" s="2632" t="s">
        <v>2759</v>
      </c>
      <c r="C179" s="5250" t="s">
        <v>2760</v>
      </c>
      <c r="D179" s="5251"/>
      <c r="E179" s="2616" t="s">
        <v>2761</v>
      </c>
      <c r="F179" s="2633" t="s">
        <v>2762</v>
      </c>
    </row>
    <row r="180" spans="2:6" ht="29.25" customHeight="1">
      <c r="B180" s="2620" t="s">
        <v>2798</v>
      </c>
      <c r="C180" s="5248" t="s">
        <v>2930</v>
      </c>
      <c r="D180" s="5249"/>
      <c r="E180" s="2637"/>
      <c r="F180" s="5252" t="s">
        <v>2766</v>
      </c>
    </row>
    <row r="181" spans="2:6" ht="14.45" customHeight="1">
      <c r="B181" s="2626"/>
      <c r="C181" s="5248" t="s">
        <v>2931</v>
      </c>
      <c r="D181" s="5249"/>
      <c r="E181" s="2637"/>
      <c r="F181" s="5260"/>
    </row>
    <row r="182" spans="2:6" ht="28.5" customHeight="1">
      <c r="B182" s="2627"/>
      <c r="C182" s="5248" t="s">
        <v>2932</v>
      </c>
      <c r="D182" s="5249"/>
      <c r="E182" s="2637"/>
      <c r="F182" s="2635" t="s">
        <v>2795</v>
      </c>
    </row>
    <row r="183" spans="2:6" ht="14.45" customHeight="1">
      <c r="B183" s="2620" t="s">
        <v>2933</v>
      </c>
      <c r="C183" s="5248" t="s">
        <v>2934</v>
      </c>
      <c r="D183" s="5249"/>
      <c r="E183" s="2637"/>
      <c r="F183" s="5252" t="s">
        <v>2795</v>
      </c>
    </row>
    <row r="184" spans="2:6" ht="14.45" customHeight="1">
      <c r="B184" s="2626"/>
      <c r="C184" s="5248" t="s">
        <v>2935</v>
      </c>
      <c r="D184" s="5249"/>
      <c r="E184" s="2637"/>
      <c r="F184" s="5260"/>
    </row>
    <row r="185" spans="2:6" ht="14.45" customHeight="1">
      <c r="B185" s="2626"/>
      <c r="C185" s="5248" t="s">
        <v>2936</v>
      </c>
      <c r="D185" s="5249"/>
      <c r="E185" s="2636" t="s">
        <v>2782</v>
      </c>
      <c r="F185" s="5257" t="s">
        <v>2937</v>
      </c>
    </row>
    <row r="186" spans="2:6" ht="14.45" customHeight="1">
      <c r="B186" s="2627"/>
      <c r="C186" s="5248" t="s">
        <v>2938</v>
      </c>
      <c r="D186" s="5249"/>
      <c r="E186" s="2637"/>
      <c r="F186" s="5261"/>
    </row>
    <row r="187" spans="2:6" ht="14.45" customHeight="1"/>
    <row r="188" spans="2:6" ht="51.75" customHeight="1"/>
    <row r="189" spans="2:6" ht="14.45" customHeight="1"/>
    <row r="190" spans="2:6" ht="30.75" customHeight="1">
      <c r="B190" s="2632" t="s">
        <v>2759</v>
      </c>
      <c r="C190" s="5250" t="s">
        <v>2760</v>
      </c>
      <c r="D190" s="5251"/>
      <c r="E190" s="2616" t="s">
        <v>2761</v>
      </c>
      <c r="F190" s="2633" t="s">
        <v>2762</v>
      </c>
    </row>
    <row r="191" spans="2:6" ht="30" customHeight="1">
      <c r="B191" s="2620" t="s">
        <v>2939</v>
      </c>
      <c r="C191" s="5248" t="s">
        <v>2940</v>
      </c>
      <c r="D191" s="5249"/>
      <c r="E191" s="2636" t="s">
        <v>2806</v>
      </c>
      <c r="F191" s="5252" t="s">
        <v>2766</v>
      </c>
    </row>
    <row r="192" spans="2:6" ht="14.45" customHeight="1">
      <c r="B192" s="2626"/>
      <c r="C192" s="5248" t="s">
        <v>2941</v>
      </c>
      <c r="D192" s="5249"/>
      <c r="E192" s="2636" t="s">
        <v>2791</v>
      </c>
      <c r="F192" s="5259"/>
    </row>
    <row r="193" spans="2:6" ht="29.25" customHeight="1">
      <c r="B193" s="2626"/>
      <c r="C193" s="5248" t="s">
        <v>2823</v>
      </c>
      <c r="D193" s="5249"/>
      <c r="E193" s="2636" t="s">
        <v>2924</v>
      </c>
      <c r="F193" s="5260"/>
    </row>
    <row r="194" spans="2:6" ht="27.75" customHeight="1">
      <c r="B194" s="2626"/>
      <c r="C194" s="5248" t="s">
        <v>2928</v>
      </c>
      <c r="D194" s="5249"/>
      <c r="E194" s="2636" t="s">
        <v>2806</v>
      </c>
      <c r="F194" s="2635" t="s">
        <v>2795</v>
      </c>
    </row>
    <row r="195" spans="2:6" ht="31.5" customHeight="1">
      <c r="B195" s="2627"/>
      <c r="C195" s="5248" t="s">
        <v>2929</v>
      </c>
      <c r="D195" s="5249"/>
      <c r="E195" s="2636" t="s">
        <v>2806</v>
      </c>
      <c r="F195" s="2635" t="s">
        <v>2937</v>
      </c>
    </row>
    <row r="196" spans="2:6" ht="27.75" customHeight="1">
      <c r="B196" s="2643" t="s">
        <v>2815</v>
      </c>
      <c r="C196" s="5248" t="s">
        <v>2816</v>
      </c>
      <c r="D196" s="5249"/>
      <c r="E196" s="2616" t="s">
        <v>2942</v>
      </c>
      <c r="F196" s="2638" t="s">
        <v>2766</v>
      </c>
    </row>
    <row r="197" spans="2:6" ht="14.45" customHeight="1"/>
    <row r="198" spans="2:6" ht="45.75" customHeight="1"/>
    <row r="199" spans="2:6" ht="14.45" customHeight="1"/>
    <row r="200" spans="2:6" ht="30.75" customHeight="1">
      <c r="B200" s="2632" t="s">
        <v>2759</v>
      </c>
      <c r="C200" s="5250" t="s">
        <v>2760</v>
      </c>
      <c r="D200" s="5251"/>
      <c r="E200" s="2616" t="s">
        <v>2761</v>
      </c>
      <c r="F200" s="2633" t="s">
        <v>2762</v>
      </c>
    </row>
    <row r="201" spans="2:6" ht="14.45" customHeight="1">
      <c r="B201" s="2620" t="s">
        <v>2943</v>
      </c>
      <c r="C201" s="5248" t="s">
        <v>2944</v>
      </c>
      <c r="D201" s="5249"/>
      <c r="E201" s="2636" t="s">
        <v>2892</v>
      </c>
      <c r="F201" s="2635" t="s">
        <v>2830</v>
      </c>
    </row>
    <row r="202" spans="2:6" ht="14.45" customHeight="1">
      <c r="B202" s="2626"/>
      <c r="C202" s="5248" t="s">
        <v>2945</v>
      </c>
      <c r="D202" s="5249"/>
      <c r="E202" s="2636" t="s">
        <v>2892</v>
      </c>
      <c r="F202" s="2635" t="s">
        <v>2766</v>
      </c>
    </row>
    <row r="203" spans="2:6" ht="14.45" customHeight="1">
      <c r="B203" s="2627"/>
      <c r="C203" s="5248" t="s">
        <v>2946</v>
      </c>
      <c r="D203" s="5249"/>
      <c r="E203" s="2637"/>
      <c r="F203" s="2635" t="s">
        <v>2947</v>
      </c>
    </row>
    <row r="204" spans="2:6" ht="28.5" customHeight="1">
      <c r="B204" s="2620" t="s">
        <v>2948</v>
      </c>
      <c r="C204" s="5248" t="s">
        <v>2949</v>
      </c>
      <c r="D204" s="5249"/>
      <c r="E204" s="2636" t="s">
        <v>2892</v>
      </c>
      <c r="F204" s="5252" t="s">
        <v>2766</v>
      </c>
    </row>
    <row r="205" spans="2:6" ht="14.45" customHeight="1">
      <c r="B205" s="2626"/>
      <c r="C205" s="5248" t="s">
        <v>2950</v>
      </c>
      <c r="D205" s="5249"/>
      <c r="E205" s="2636" t="s">
        <v>2892</v>
      </c>
      <c r="F205" s="5259"/>
    </row>
    <row r="206" spans="2:6" ht="14.45" customHeight="1">
      <c r="B206" s="2626"/>
      <c r="C206" s="5248" t="s">
        <v>2951</v>
      </c>
      <c r="D206" s="5249"/>
      <c r="E206" s="2636" t="s">
        <v>2952</v>
      </c>
      <c r="F206" s="5259"/>
    </row>
    <row r="207" spans="2:6" ht="14.45" customHeight="1">
      <c r="B207" s="2626"/>
      <c r="C207" s="5248" t="s">
        <v>2953</v>
      </c>
      <c r="D207" s="5249"/>
      <c r="E207" s="2636" t="s">
        <v>2892</v>
      </c>
      <c r="F207" s="5259"/>
    </row>
    <row r="208" spans="2:6" ht="14.45" customHeight="1">
      <c r="B208" s="2627"/>
      <c r="C208" s="5248" t="s">
        <v>2954</v>
      </c>
      <c r="D208" s="5249"/>
      <c r="E208" s="2637"/>
      <c r="F208" s="5260"/>
    </row>
    <row r="209" spans="2:6" ht="14.45" customHeight="1">
      <c r="B209" s="2646" t="s">
        <v>2955</v>
      </c>
      <c r="C209" s="5248" t="s">
        <v>2956</v>
      </c>
      <c r="D209" s="5249"/>
      <c r="E209" s="2636" t="s">
        <v>2892</v>
      </c>
      <c r="F209" s="5258"/>
    </row>
    <row r="210" spans="2:6" ht="14.45" customHeight="1">
      <c r="B210" s="2647"/>
      <c r="C210" s="5248" t="s">
        <v>2957</v>
      </c>
      <c r="D210" s="5249"/>
      <c r="E210" s="2636" t="s">
        <v>2892</v>
      </c>
      <c r="F210" s="5256"/>
    </row>
    <row r="211" spans="2:6" ht="29.25" customHeight="1">
      <c r="B211" s="2647"/>
      <c r="C211" s="5248" t="s">
        <v>2958</v>
      </c>
      <c r="D211" s="5249"/>
      <c r="E211" s="2636" t="s">
        <v>2892</v>
      </c>
      <c r="F211" s="5253"/>
    </row>
    <row r="212" spans="2:6" ht="14.45" customHeight="1">
      <c r="B212" s="2648"/>
      <c r="C212" s="5248" t="s">
        <v>2959</v>
      </c>
      <c r="D212" s="5249"/>
      <c r="E212" s="2636" t="s">
        <v>2952</v>
      </c>
      <c r="F212" s="2633" t="s">
        <v>2807</v>
      </c>
    </row>
    <row r="213" spans="2:6" ht="14.45" customHeight="1">
      <c r="B213" s="2646" t="s">
        <v>2960</v>
      </c>
      <c r="C213" s="5248" t="s">
        <v>2961</v>
      </c>
      <c r="D213" s="5249"/>
      <c r="E213" s="2636" t="s">
        <v>2962</v>
      </c>
      <c r="F213" s="5254" t="s">
        <v>2963</v>
      </c>
    </row>
    <row r="214" spans="2:6" ht="14.45" customHeight="1">
      <c r="B214" s="2647"/>
      <c r="C214" s="5248" t="s">
        <v>2964</v>
      </c>
      <c r="D214" s="5249"/>
      <c r="E214" s="2636" t="s">
        <v>2965</v>
      </c>
      <c r="F214" s="5256"/>
    </row>
    <row r="215" spans="2:6" ht="30" customHeight="1">
      <c r="B215" s="2647"/>
      <c r="C215" s="5248" t="s">
        <v>2966</v>
      </c>
      <c r="D215" s="5249"/>
      <c r="E215" s="2636" t="s">
        <v>2965</v>
      </c>
      <c r="F215" s="5256"/>
    </row>
    <row r="216" spans="2:6" ht="14.45" customHeight="1">
      <c r="B216" s="2647"/>
      <c r="C216" s="5248" t="s">
        <v>2967</v>
      </c>
      <c r="D216" s="5249"/>
      <c r="E216" s="2636" t="s">
        <v>2916</v>
      </c>
      <c r="F216" s="5256"/>
    </row>
    <row r="217" spans="2:6" ht="28.5" customHeight="1">
      <c r="B217" s="2647"/>
      <c r="C217" s="5248" t="s">
        <v>2968</v>
      </c>
      <c r="D217" s="5249"/>
      <c r="E217" s="2636" t="s">
        <v>2965</v>
      </c>
      <c r="F217" s="5256"/>
    </row>
    <row r="218" spans="2:6" ht="14.45" customHeight="1">
      <c r="B218" s="2647"/>
      <c r="C218" s="5248" t="s">
        <v>2775</v>
      </c>
      <c r="D218" s="5249"/>
      <c r="E218" s="2636" t="s">
        <v>2916</v>
      </c>
      <c r="F218" s="5256"/>
    </row>
    <row r="219" spans="2:6" ht="14.45" customHeight="1">
      <c r="B219" s="2648"/>
      <c r="C219" s="5248" t="s">
        <v>2776</v>
      </c>
      <c r="D219" s="5249"/>
      <c r="E219" s="2636" t="s">
        <v>2916</v>
      </c>
      <c r="F219" s="5253"/>
    </row>
    <row r="220" spans="2:6" ht="29.25" customHeight="1">
      <c r="B220" s="2649" t="s">
        <v>2969</v>
      </c>
      <c r="C220" s="5248" t="s">
        <v>2970</v>
      </c>
      <c r="D220" s="5249"/>
      <c r="E220" s="2636" t="s">
        <v>2892</v>
      </c>
      <c r="F220" s="2633" t="s">
        <v>2963</v>
      </c>
    </row>
    <row r="221" spans="2:6" ht="27.75" customHeight="1">
      <c r="B221" s="2646" t="s">
        <v>2971</v>
      </c>
      <c r="C221" s="5248" t="s">
        <v>2972</v>
      </c>
      <c r="D221" s="5249"/>
      <c r="E221" s="2637"/>
      <c r="F221" s="5254" t="s">
        <v>2963</v>
      </c>
    </row>
    <row r="222" spans="2:6" ht="27" customHeight="1">
      <c r="B222" s="2647"/>
      <c r="C222" s="5248" t="s">
        <v>2973</v>
      </c>
      <c r="D222" s="5249"/>
      <c r="E222" s="2636" t="s">
        <v>2892</v>
      </c>
      <c r="F222" s="5256"/>
    </row>
    <row r="223" spans="2:6" ht="27.75" customHeight="1">
      <c r="B223" s="2647"/>
      <c r="C223" s="5248" t="s">
        <v>2974</v>
      </c>
      <c r="D223" s="5249"/>
      <c r="E223" s="2636" t="s">
        <v>2892</v>
      </c>
      <c r="F223" s="5256"/>
    </row>
    <row r="224" spans="2:6" ht="14.45" customHeight="1">
      <c r="B224" s="2647"/>
      <c r="C224" s="5248" t="s">
        <v>2975</v>
      </c>
      <c r="D224" s="5249"/>
      <c r="E224" s="2636" t="s">
        <v>2892</v>
      </c>
      <c r="F224" s="5256"/>
    </row>
    <row r="225" spans="2:6" ht="28.5" customHeight="1">
      <c r="B225" s="2647"/>
      <c r="C225" s="5248" t="s">
        <v>2976</v>
      </c>
      <c r="D225" s="5249"/>
      <c r="E225" s="2636" t="s">
        <v>2892</v>
      </c>
      <c r="F225" s="5256"/>
    </row>
    <row r="226" spans="2:6" ht="27" customHeight="1">
      <c r="B226" s="2647"/>
      <c r="C226" s="5248" t="s">
        <v>2977</v>
      </c>
      <c r="D226" s="5249"/>
      <c r="E226" s="2636" t="s">
        <v>2892</v>
      </c>
      <c r="F226" s="5253"/>
    </row>
    <row r="227" spans="2:6" ht="14.45" customHeight="1">
      <c r="B227" s="2648"/>
      <c r="C227" s="5248" t="s">
        <v>2978</v>
      </c>
      <c r="D227" s="5249"/>
      <c r="E227" s="2637"/>
      <c r="F227" s="2633" t="s">
        <v>2979</v>
      </c>
    </row>
    <row r="228" spans="2:6" ht="14.45" customHeight="1">
      <c r="B228" s="2646" t="s">
        <v>2780</v>
      </c>
      <c r="C228" s="5248" t="s">
        <v>2980</v>
      </c>
      <c r="D228" s="5249"/>
      <c r="E228" s="2636" t="s">
        <v>2916</v>
      </c>
      <c r="F228" s="5254" t="s">
        <v>2963</v>
      </c>
    </row>
    <row r="229" spans="2:6" ht="14.45" customHeight="1">
      <c r="B229" s="2647"/>
      <c r="C229" s="5248" t="s">
        <v>2981</v>
      </c>
      <c r="D229" s="5249"/>
      <c r="E229" s="2637"/>
      <c r="F229" s="5256"/>
    </row>
    <row r="230" spans="2:6" ht="27" customHeight="1">
      <c r="B230" s="2647"/>
      <c r="C230" s="5248" t="s">
        <v>2982</v>
      </c>
      <c r="D230" s="5249"/>
      <c r="E230" s="2636" t="s">
        <v>2965</v>
      </c>
      <c r="F230" s="5256"/>
    </row>
    <row r="231" spans="2:6" ht="26.25" customHeight="1">
      <c r="B231" s="2648"/>
      <c r="C231" s="5248" t="s">
        <v>2983</v>
      </c>
      <c r="D231" s="5249"/>
      <c r="E231" s="2636" t="s">
        <v>2965</v>
      </c>
      <c r="F231" s="5253"/>
    </row>
    <row r="232" spans="2:6" ht="14.45" customHeight="1">
      <c r="B232" s="2646" t="s">
        <v>2984</v>
      </c>
      <c r="C232" s="5248" t="s">
        <v>2985</v>
      </c>
      <c r="D232" s="5249"/>
      <c r="E232" s="2637"/>
      <c r="F232" s="5254" t="s">
        <v>2963</v>
      </c>
    </row>
    <row r="233" spans="2:6" ht="27" customHeight="1">
      <c r="B233" s="2647"/>
      <c r="C233" s="5248" t="s">
        <v>2986</v>
      </c>
      <c r="D233" s="5249"/>
      <c r="E233" s="2637"/>
      <c r="F233" s="5253"/>
    </row>
    <row r="234" spans="2:6" ht="14.45" customHeight="1">
      <c r="B234" s="2648"/>
      <c r="C234" s="5248" t="s">
        <v>2987</v>
      </c>
      <c r="D234" s="5249"/>
      <c r="E234" s="2637"/>
      <c r="F234" s="2633" t="s">
        <v>2988</v>
      </c>
    </row>
    <row r="235" spans="2:6" ht="14.45" customHeight="1">
      <c r="B235" s="2649" t="s">
        <v>2989</v>
      </c>
      <c r="C235" s="5248" t="s">
        <v>2906</v>
      </c>
      <c r="D235" s="5249"/>
      <c r="E235" s="2621" t="s">
        <v>2990</v>
      </c>
      <c r="F235" s="2633" t="s">
        <v>2988</v>
      </c>
    </row>
    <row r="236" spans="2:6" ht="27.75" customHeight="1">
      <c r="B236" s="2646" t="s">
        <v>2991</v>
      </c>
      <c r="C236" s="5248" t="s">
        <v>2992</v>
      </c>
      <c r="D236" s="5249"/>
      <c r="E236" s="2650" t="s">
        <v>2892</v>
      </c>
      <c r="F236" s="5254" t="s">
        <v>2963</v>
      </c>
    </row>
    <row r="237" spans="2:6" ht="29.25" customHeight="1">
      <c r="B237" s="2647"/>
      <c r="C237" s="5248" t="s">
        <v>2993</v>
      </c>
      <c r="D237" s="5249"/>
      <c r="E237" s="2636" t="s">
        <v>2994</v>
      </c>
      <c r="F237" s="5253"/>
    </row>
    <row r="238" spans="2:6" ht="27.75" customHeight="1">
      <c r="B238" s="2647"/>
      <c r="C238" s="5248" t="s">
        <v>2886</v>
      </c>
      <c r="D238" s="5249"/>
      <c r="E238" s="2651" t="s">
        <v>2995</v>
      </c>
      <c r="F238" s="2633" t="s">
        <v>2807</v>
      </c>
    </row>
    <row r="239" spans="2:6" ht="14.45" customHeight="1">
      <c r="B239" s="2648"/>
      <c r="C239" s="5248" t="s">
        <v>2996</v>
      </c>
      <c r="D239" s="5249"/>
      <c r="E239" s="2637"/>
      <c r="F239" s="2633" t="s">
        <v>2988</v>
      </c>
    </row>
    <row r="240" spans="2:6" ht="14.45" customHeight="1">
      <c r="B240" s="2646" t="s">
        <v>2997</v>
      </c>
      <c r="C240" s="5248" t="s">
        <v>2998</v>
      </c>
      <c r="D240" s="5249"/>
      <c r="E240" s="2637"/>
      <c r="F240" s="5254" t="s">
        <v>2988</v>
      </c>
    </row>
    <row r="241" spans="2:6" ht="14.45" customHeight="1">
      <c r="B241" s="2647"/>
      <c r="C241" s="5248" t="s">
        <v>2999</v>
      </c>
      <c r="D241" s="5249"/>
      <c r="E241" s="2637"/>
      <c r="F241" s="5256"/>
    </row>
    <row r="242" spans="2:6" ht="30" customHeight="1">
      <c r="B242" s="2647"/>
      <c r="C242" s="5248" t="s">
        <v>3000</v>
      </c>
      <c r="D242" s="5249"/>
      <c r="E242" s="2637"/>
      <c r="F242" s="5256"/>
    </row>
    <row r="243" spans="2:6" ht="14.45" customHeight="1">
      <c r="B243" s="2648"/>
      <c r="C243" s="5248" t="s">
        <v>3001</v>
      </c>
      <c r="D243" s="5249"/>
      <c r="E243" s="2636" t="s">
        <v>2965</v>
      </c>
      <c r="F243" s="5253"/>
    </row>
    <row r="244" spans="2:6" ht="14.45" customHeight="1">
      <c r="B244" s="2649" t="s">
        <v>3002</v>
      </c>
      <c r="C244" s="5248" t="s">
        <v>3003</v>
      </c>
      <c r="D244" s="5249"/>
      <c r="E244" s="2628" t="s">
        <v>2894</v>
      </c>
      <c r="F244" s="2633" t="s">
        <v>2807</v>
      </c>
    </row>
    <row r="245" spans="2:6" ht="28.5" customHeight="1">
      <c r="B245" s="2646" t="s">
        <v>3004</v>
      </c>
      <c r="C245" s="5248" t="s">
        <v>3005</v>
      </c>
      <c r="D245" s="5249"/>
      <c r="E245" s="2637"/>
      <c r="F245" s="5254" t="s">
        <v>2807</v>
      </c>
    </row>
    <row r="246" spans="2:6" ht="14.45" customHeight="1">
      <c r="B246" s="2647"/>
      <c r="C246" s="5248" t="s">
        <v>3006</v>
      </c>
      <c r="D246" s="5249"/>
      <c r="E246" s="2637"/>
      <c r="F246" s="5256"/>
    </row>
    <row r="247" spans="2:6" ht="26.25" customHeight="1">
      <c r="B247" s="2648"/>
      <c r="C247" s="5248" t="s">
        <v>3007</v>
      </c>
      <c r="D247" s="5249"/>
      <c r="E247" s="2637"/>
      <c r="F247" s="5253"/>
    </row>
    <row r="248" spans="2:6" ht="14.45" customHeight="1">
      <c r="B248" s="2646" t="s">
        <v>3004</v>
      </c>
      <c r="C248" s="5248" t="s">
        <v>3008</v>
      </c>
      <c r="D248" s="5249"/>
      <c r="E248" s="2637"/>
      <c r="F248" s="5254" t="s">
        <v>2811</v>
      </c>
    </row>
    <row r="249" spans="2:6" ht="14.45" customHeight="1">
      <c r="B249" s="2652"/>
      <c r="C249" s="5248" t="s">
        <v>3009</v>
      </c>
      <c r="D249" s="5249"/>
      <c r="E249" s="2637"/>
      <c r="F249" s="5256"/>
    </row>
    <row r="250" spans="2:6" ht="14.45" customHeight="1">
      <c r="B250" s="2652"/>
      <c r="C250" s="5248" t="s">
        <v>3010</v>
      </c>
      <c r="D250" s="5249"/>
      <c r="E250" s="2637"/>
      <c r="F250" s="5256"/>
    </row>
    <row r="251" spans="2:6" ht="14.45" customHeight="1">
      <c r="B251" s="2652"/>
      <c r="C251" s="5248" t="s">
        <v>3011</v>
      </c>
      <c r="D251" s="5249"/>
      <c r="E251" s="2636" t="s">
        <v>2892</v>
      </c>
      <c r="F251" s="5253"/>
    </row>
    <row r="252" spans="2:6" ht="14.45" customHeight="1">
      <c r="B252" s="2652"/>
      <c r="C252" s="5248" t="s">
        <v>3012</v>
      </c>
      <c r="D252" s="5249"/>
      <c r="E252" s="2637"/>
      <c r="F252" s="5254" t="s">
        <v>2827</v>
      </c>
    </row>
    <row r="253" spans="2:6" ht="14.45" customHeight="1">
      <c r="B253" s="2652"/>
      <c r="C253" s="5248" t="s">
        <v>3013</v>
      </c>
      <c r="D253" s="5249"/>
      <c r="E253" s="2637"/>
      <c r="F253" s="5256"/>
    </row>
    <row r="254" spans="2:6" ht="14.45" customHeight="1">
      <c r="B254" s="2652"/>
      <c r="C254" s="5248" t="s">
        <v>2936</v>
      </c>
      <c r="D254" s="5249"/>
      <c r="E254" s="2636" t="s">
        <v>3014</v>
      </c>
      <c r="F254" s="5253"/>
    </row>
    <row r="255" spans="2:6" ht="29.25" customHeight="1">
      <c r="B255" s="2653"/>
      <c r="C255" s="5248" t="s">
        <v>3015</v>
      </c>
      <c r="D255" s="5249"/>
      <c r="E255" s="2637"/>
      <c r="F255" s="2633" t="s">
        <v>2988</v>
      </c>
    </row>
    <row r="256" spans="2:6" ht="14.45" customHeight="1"/>
    <row r="257" spans="2:6" ht="47.25" customHeight="1">
      <c r="B257" s="2612">
        <v>12</v>
      </c>
    </row>
    <row r="258" spans="2:6" ht="14.45" customHeight="1"/>
    <row r="259" spans="2:6" ht="30" customHeight="1">
      <c r="B259" s="2632" t="s">
        <v>2759</v>
      </c>
      <c r="C259" s="5250" t="s">
        <v>2760</v>
      </c>
      <c r="D259" s="5251"/>
      <c r="E259" s="2616" t="s">
        <v>2761</v>
      </c>
      <c r="F259" s="2633" t="s">
        <v>2762</v>
      </c>
    </row>
    <row r="260" spans="2:6" ht="14.45" customHeight="1">
      <c r="B260" s="2630" t="s">
        <v>2943</v>
      </c>
      <c r="C260" s="5248" t="s">
        <v>2944</v>
      </c>
      <c r="D260" s="5249"/>
      <c r="E260" s="2636" t="s">
        <v>2782</v>
      </c>
      <c r="F260" s="2633" t="s">
        <v>3016</v>
      </c>
    </row>
    <row r="261" spans="2:6" ht="14.45" customHeight="1">
      <c r="B261" s="2627"/>
      <c r="C261" s="5248" t="s">
        <v>2945</v>
      </c>
      <c r="D261" s="5249"/>
      <c r="E261" s="2636" t="s">
        <v>2770</v>
      </c>
      <c r="F261" s="2633" t="s">
        <v>2963</v>
      </c>
    </row>
    <row r="262" spans="2:6" ht="28.5" customHeight="1">
      <c r="B262" s="2620" t="s">
        <v>3017</v>
      </c>
      <c r="C262" s="5248" t="s">
        <v>2949</v>
      </c>
      <c r="D262" s="5249"/>
      <c r="E262" s="2636" t="s">
        <v>2782</v>
      </c>
      <c r="F262" s="5254" t="s">
        <v>2963</v>
      </c>
    </row>
    <row r="263" spans="2:6" ht="14.45" customHeight="1">
      <c r="B263" s="2626"/>
      <c r="C263" s="5248" t="s">
        <v>2950</v>
      </c>
      <c r="D263" s="5249"/>
      <c r="E263" s="2636" t="s">
        <v>2782</v>
      </c>
      <c r="F263" s="5256"/>
    </row>
    <row r="264" spans="2:6" ht="14.45" customHeight="1">
      <c r="B264" s="2626"/>
      <c r="C264" s="5248" t="s">
        <v>2951</v>
      </c>
      <c r="D264" s="5249"/>
      <c r="E264" s="2636" t="s">
        <v>2782</v>
      </c>
      <c r="F264" s="5256"/>
    </row>
    <row r="265" spans="2:6" ht="14.45" customHeight="1">
      <c r="B265" s="2627"/>
      <c r="C265" s="5248" t="s">
        <v>2953</v>
      </c>
      <c r="D265" s="5249"/>
      <c r="E265" s="2636" t="s">
        <v>2782</v>
      </c>
      <c r="F265" s="5253"/>
    </row>
    <row r="266" spans="2:6" ht="14.45" customHeight="1">
      <c r="B266" s="2620" t="s">
        <v>3018</v>
      </c>
      <c r="C266" s="5248" t="s">
        <v>3019</v>
      </c>
      <c r="D266" s="5249"/>
      <c r="E266" s="2636" t="s">
        <v>2782</v>
      </c>
      <c r="F266" s="5254" t="s">
        <v>2963</v>
      </c>
    </row>
    <row r="267" spans="2:6" ht="14.45" customHeight="1">
      <c r="B267" s="2626"/>
      <c r="C267" s="5248" t="s">
        <v>3020</v>
      </c>
      <c r="D267" s="5249"/>
      <c r="E267" s="2636" t="s">
        <v>2782</v>
      </c>
      <c r="F267" s="5256"/>
    </row>
    <row r="268" spans="2:6" ht="27.75" customHeight="1">
      <c r="B268" s="2626"/>
      <c r="C268" s="5248" t="s">
        <v>3021</v>
      </c>
      <c r="D268" s="5249"/>
      <c r="E268" s="2636" t="s">
        <v>2782</v>
      </c>
      <c r="F268" s="5253"/>
    </row>
    <row r="269" spans="2:6" ht="14.45" customHeight="1">
      <c r="B269" s="2627"/>
      <c r="C269" s="5248" t="s">
        <v>3022</v>
      </c>
      <c r="D269" s="5249"/>
      <c r="E269" s="2636" t="s">
        <v>2770</v>
      </c>
      <c r="F269" s="2633" t="s">
        <v>2807</v>
      </c>
    </row>
    <row r="270" spans="2:6" ht="28.5" customHeight="1">
      <c r="B270" s="2634" t="s">
        <v>3023</v>
      </c>
      <c r="C270" s="5248" t="s">
        <v>3024</v>
      </c>
      <c r="D270" s="5249"/>
      <c r="E270" s="2636" t="s">
        <v>2782</v>
      </c>
      <c r="F270" s="2633" t="s">
        <v>2963</v>
      </c>
    </row>
    <row r="271" spans="2:6" ht="14.45" customHeight="1">
      <c r="B271" s="2634" t="s">
        <v>3025</v>
      </c>
      <c r="C271" s="5248" t="s">
        <v>3026</v>
      </c>
      <c r="D271" s="5249"/>
      <c r="E271" s="2637"/>
      <c r="F271" s="2633" t="s">
        <v>3016</v>
      </c>
    </row>
    <row r="272" spans="2:6" ht="27.75" customHeight="1">
      <c r="B272" s="2620" t="s">
        <v>3027</v>
      </c>
      <c r="C272" s="5248" t="s">
        <v>3028</v>
      </c>
      <c r="D272" s="5249"/>
      <c r="E272" s="2637"/>
      <c r="F272" s="5254" t="s">
        <v>2963</v>
      </c>
    </row>
    <row r="273" spans="2:6" ht="27.75" customHeight="1">
      <c r="B273" s="2626"/>
      <c r="C273" s="5248" t="s">
        <v>3029</v>
      </c>
      <c r="D273" s="5249"/>
      <c r="E273" s="2637"/>
      <c r="F273" s="5256"/>
    </row>
    <row r="274" spans="2:6" ht="29.25" customHeight="1">
      <c r="B274" s="2627"/>
      <c r="C274" s="5248" t="s">
        <v>3030</v>
      </c>
      <c r="D274" s="5249"/>
      <c r="E274" s="2637"/>
      <c r="F274" s="5253"/>
    </row>
    <row r="275" spans="2:6" ht="14.45" customHeight="1">
      <c r="B275" s="2620" t="s">
        <v>3031</v>
      </c>
      <c r="C275" s="5248" t="s">
        <v>3032</v>
      </c>
      <c r="D275" s="5249"/>
      <c r="E275" s="2637"/>
      <c r="F275" s="2633" t="s">
        <v>3016</v>
      </c>
    </row>
    <row r="276" spans="2:6" ht="27.75" customHeight="1">
      <c r="B276" s="2626"/>
      <c r="C276" s="5248" t="s">
        <v>3033</v>
      </c>
      <c r="D276" s="5249"/>
      <c r="E276" s="2637"/>
      <c r="F276" s="5254" t="s">
        <v>2963</v>
      </c>
    </row>
    <row r="277" spans="2:6" ht="14.45" customHeight="1">
      <c r="B277" s="2626"/>
      <c r="C277" s="5248" t="s">
        <v>3034</v>
      </c>
      <c r="D277" s="5249"/>
      <c r="E277" s="2637"/>
      <c r="F277" s="5256"/>
    </row>
    <row r="278" spans="2:6" ht="14.45" customHeight="1">
      <c r="B278" s="2626"/>
      <c r="C278" s="5248" t="s">
        <v>3035</v>
      </c>
      <c r="D278" s="5249"/>
      <c r="E278" s="2651" t="s">
        <v>3036</v>
      </c>
      <c r="F278" s="5256"/>
    </row>
    <row r="279" spans="2:6" ht="28.5" customHeight="1">
      <c r="B279" s="2626"/>
      <c r="C279" s="5248" t="s">
        <v>3037</v>
      </c>
      <c r="D279" s="5249"/>
      <c r="E279" s="2637"/>
      <c r="F279" s="5256"/>
    </row>
    <row r="280" spans="2:6" ht="30" customHeight="1">
      <c r="B280" s="2626"/>
      <c r="C280" s="5248" t="s">
        <v>3038</v>
      </c>
      <c r="D280" s="5249"/>
      <c r="E280" s="2636" t="s">
        <v>2994</v>
      </c>
      <c r="F280" s="5256"/>
    </row>
    <row r="281" spans="2:6" ht="14.45" customHeight="1">
      <c r="B281" s="2627"/>
      <c r="C281" s="5248" t="s">
        <v>3039</v>
      </c>
      <c r="D281" s="5249"/>
      <c r="E281" s="2637"/>
      <c r="F281" s="5253"/>
    </row>
    <row r="282" spans="2:6" ht="28.5" customHeight="1">
      <c r="B282" s="2620" t="s">
        <v>2991</v>
      </c>
      <c r="C282" s="5248" t="s">
        <v>3040</v>
      </c>
      <c r="D282" s="5249"/>
      <c r="E282" s="2637"/>
      <c r="F282" s="5252" t="s">
        <v>2766</v>
      </c>
    </row>
    <row r="283" spans="2:6" ht="52.5" customHeight="1">
      <c r="B283" s="2626"/>
      <c r="C283" s="5248" t="s">
        <v>3041</v>
      </c>
      <c r="D283" s="5249"/>
      <c r="E283" s="2637"/>
      <c r="F283" s="5256"/>
    </row>
    <row r="284" spans="2:6" ht="29.1" customHeight="1">
      <c r="B284" s="2627"/>
      <c r="C284" s="5248" t="s">
        <v>3042</v>
      </c>
      <c r="D284" s="5249"/>
      <c r="E284" s="2650" t="s">
        <v>2782</v>
      </c>
      <c r="F284" s="5253"/>
    </row>
    <row r="285" spans="2:6" ht="29.1" customHeight="1">
      <c r="B285" s="2620" t="s">
        <v>3043</v>
      </c>
      <c r="C285" s="5248" t="s">
        <v>3044</v>
      </c>
      <c r="D285" s="5249"/>
      <c r="E285" s="2636" t="s">
        <v>2782</v>
      </c>
      <c r="F285" s="5252" t="s">
        <v>2766</v>
      </c>
    </row>
    <row r="286" spans="2:6" ht="29.1" customHeight="1">
      <c r="B286" s="2626"/>
      <c r="C286" s="5248" t="s">
        <v>3045</v>
      </c>
      <c r="D286" s="5249"/>
      <c r="E286" s="2636" t="s">
        <v>2782</v>
      </c>
      <c r="F286" s="5256"/>
    </row>
    <row r="287" spans="2:6" ht="29.1" customHeight="1">
      <c r="B287" s="2626"/>
      <c r="C287" s="5248" t="s">
        <v>3046</v>
      </c>
      <c r="D287" s="5249"/>
      <c r="E287" s="2636" t="s">
        <v>2782</v>
      </c>
      <c r="F287" s="5256"/>
    </row>
    <row r="288" spans="2:6" ht="29.1" customHeight="1">
      <c r="B288" s="2626"/>
      <c r="C288" s="5248" t="s">
        <v>3047</v>
      </c>
      <c r="D288" s="5249"/>
      <c r="E288" s="2650" t="s">
        <v>2782</v>
      </c>
      <c r="F288" s="5256"/>
    </row>
    <row r="289" spans="2:6" ht="29.1" customHeight="1">
      <c r="B289" s="2626"/>
      <c r="C289" s="5248" t="s">
        <v>3048</v>
      </c>
      <c r="D289" s="5249"/>
      <c r="E289" s="2636" t="s">
        <v>2782</v>
      </c>
      <c r="F289" s="5253"/>
    </row>
    <row r="290" spans="2:6" ht="14.45" customHeight="1">
      <c r="B290" s="2627"/>
      <c r="C290" s="5248" t="s">
        <v>3049</v>
      </c>
      <c r="D290" s="5249"/>
      <c r="E290" s="2637"/>
      <c r="F290" s="2621" t="s">
        <v>2741</v>
      </c>
    </row>
    <row r="291" spans="2:6" ht="14.45" customHeight="1">
      <c r="B291" s="2620" t="s">
        <v>2798</v>
      </c>
      <c r="C291" s="5248" t="s">
        <v>3050</v>
      </c>
      <c r="D291" s="5249"/>
      <c r="E291" s="2637"/>
      <c r="F291" s="5252" t="s">
        <v>2766</v>
      </c>
    </row>
    <row r="292" spans="2:6" ht="14.45" customHeight="1">
      <c r="B292" s="2626"/>
      <c r="C292" s="5248" t="s">
        <v>3051</v>
      </c>
      <c r="D292" s="5249"/>
      <c r="E292" s="2637"/>
      <c r="F292" s="5256"/>
    </row>
    <row r="293" spans="2:6" ht="42.75" customHeight="1">
      <c r="B293" s="2626"/>
      <c r="C293" s="5248" t="s">
        <v>3052</v>
      </c>
      <c r="D293" s="5249"/>
      <c r="E293" s="2637"/>
      <c r="F293" s="5256"/>
    </row>
    <row r="294" spans="2:6" ht="14.45" customHeight="1">
      <c r="B294" s="2626"/>
      <c r="C294" s="5248" t="s">
        <v>3053</v>
      </c>
      <c r="D294" s="5249"/>
      <c r="E294" s="2637"/>
      <c r="F294" s="5256"/>
    </row>
    <row r="295" spans="2:6" ht="14.45" customHeight="1">
      <c r="B295" s="2627"/>
      <c r="C295" s="5248" t="s">
        <v>3054</v>
      </c>
      <c r="D295" s="5249"/>
      <c r="E295" s="2637"/>
      <c r="F295" s="5253"/>
    </row>
    <row r="296" spans="2:6" ht="14.45" customHeight="1">
      <c r="B296" s="2630" t="s">
        <v>3004</v>
      </c>
      <c r="C296" s="5248" t="s">
        <v>3011</v>
      </c>
      <c r="D296" s="5249"/>
      <c r="E296" s="2636" t="s">
        <v>2782</v>
      </c>
      <c r="F296" s="5257" t="s">
        <v>2795</v>
      </c>
    </row>
    <row r="297" spans="2:6" ht="14.45" customHeight="1">
      <c r="B297" s="2627"/>
      <c r="C297" s="5248" t="s">
        <v>3055</v>
      </c>
      <c r="D297" s="5249"/>
      <c r="E297" s="2637"/>
      <c r="F297" s="5253"/>
    </row>
    <row r="298" spans="2:6" ht="14.45" customHeight="1"/>
    <row r="299" spans="2:6" ht="47.25" customHeight="1">
      <c r="B299" s="2612">
        <v>13</v>
      </c>
    </row>
    <row r="300" spans="2:6" ht="14.45" customHeight="1"/>
    <row r="301" spans="2:6" ht="28.5" customHeight="1">
      <c r="B301" s="2632" t="s">
        <v>2759</v>
      </c>
      <c r="C301" s="5250" t="s">
        <v>2760</v>
      </c>
      <c r="D301" s="5251"/>
      <c r="E301" s="2616" t="s">
        <v>2761</v>
      </c>
      <c r="F301" s="2633" t="s">
        <v>2762</v>
      </c>
    </row>
    <row r="302" spans="2:6" ht="14.45" customHeight="1">
      <c r="B302" s="2620" t="s">
        <v>3056</v>
      </c>
      <c r="C302" s="5248" t="s">
        <v>3057</v>
      </c>
      <c r="D302" s="5249"/>
      <c r="E302" s="2637"/>
      <c r="F302" s="5252" t="s">
        <v>2766</v>
      </c>
    </row>
    <row r="303" spans="2:6" ht="28.5" customHeight="1">
      <c r="B303" s="2627"/>
      <c r="C303" s="5248" t="s">
        <v>3058</v>
      </c>
      <c r="D303" s="5249"/>
      <c r="E303" s="2637"/>
      <c r="F303" s="5253"/>
    </row>
    <row r="304" spans="2:6" ht="14.45" customHeight="1">
      <c r="B304" s="2620" t="s">
        <v>3059</v>
      </c>
      <c r="C304" s="5248" t="s">
        <v>3060</v>
      </c>
      <c r="D304" s="5249"/>
      <c r="E304" s="2637"/>
      <c r="F304" s="2635" t="s">
        <v>2830</v>
      </c>
    </row>
    <row r="305" spans="2:6" ht="27.75" customHeight="1">
      <c r="B305" s="2626"/>
      <c r="C305" s="5248" t="s">
        <v>3061</v>
      </c>
      <c r="D305" s="5249"/>
      <c r="E305" s="2637"/>
      <c r="F305" s="5252" t="s">
        <v>2766</v>
      </c>
    </row>
    <row r="306" spans="2:6" ht="42" customHeight="1">
      <c r="B306" s="2626"/>
      <c r="C306" s="5248" t="s">
        <v>3062</v>
      </c>
      <c r="D306" s="5249"/>
      <c r="E306" s="2637"/>
      <c r="F306" s="5256"/>
    </row>
    <row r="307" spans="2:6" ht="27.75" customHeight="1">
      <c r="B307" s="2626"/>
      <c r="C307" s="5248" t="s">
        <v>3063</v>
      </c>
      <c r="D307" s="5249"/>
      <c r="E307" s="2637"/>
      <c r="F307" s="5253"/>
    </row>
    <row r="308" spans="2:6" ht="14.45" customHeight="1">
      <c r="B308" s="2627"/>
      <c r="C308" s="5248" t="s">
        <v>3064</v>
      </c>
      <c r="D308" s="5249"/>
      <c r="E308" s="2637"/>
      <c r="F308" s="2635" t="s">
        <v>2868</v>
      </c>
    </row>
    <row r="309" spans="2:6" ht="27" customHeight="1">
      <c r="B309" s="2620" t="s">
        <v>3065</v>
      </c>
      <c r="C309" s="5248" t="s">
        <v>3066</v>
      </c>
      <c r="D309" s="5249"/>
      <c r="E309" s="2636" t="s">
        <v>3036</v>
      </c>
      <c r="F309" s="5252" t="s">
        <v>2766</v>
      </c>
    </row>
    <row r="310" spans="2:6" ht="14.45" customHeight="1">
      <c r="B310" s="2626"/>
      <c r="C310" s="5248" t="s">
        <v>3067</v>
      </c>
      <c r="D310" s="5249"/>
      <c r="E310" s="2637"/>
      <c r="F310" s="5256"/>
    </row>
    <row r="311" spans="2:6" ht="28.5" customHeight="1">
      <c r="B311" s="2627"/>
      <c r="C311" s="5248" t="s">
        <v>3068</v>
      </c>
      <c r="D311" s="5249"/>
      <c r="E311" s="2637"/>
      <c r="F311" s="5253"/>
    </row>
    <row r="312" spans="2:6" ht="27.75" customHeight="1">
      <c r="B312" s="2634" t="s">
        <v>3069</v>
      </c>
      <c r="C312" s="5248" t="s">
        <v>3070</v>
      </c>
      <c r="D312" s="5249"/>
      <c r="E312" s="2637"/>
      <c r="F312" s="2635" t="s">
        <v>2766</v>
      </c>
    </row>
    <row r="313" spans="2:6" ht="29.25" customHeight="1">
      <c r="B313" s="2634" t="s">
        <v>3071</v>
      </c>
      <c r="C313" s="5248" t="s">
        <v>3072</v>
      </c>
      <c r="D313" s="5249"/>
      <c r="E313" s="2637"/>
      <c r="F313" s="2635" t="s">
        <v>2766</v>
      </c>
    </row>
    <row r="314" spans="2:6" ht="14.45" customHeight="1">
      <c r="B314" s="2634" t="s">
        <v>3073</v>
      </c>
      <c r="C314" s="5248" t="s">
        <v>3074</v>
      </c>
      <c r="D314" s="5249"/>
      <c r="E314" s="2636" t="s">
        <v>2782</v>
      </c>
      <c r="F314" s="2635" t="s">
        <v>2778</v>
      </c>
    </row>
    <row r="315" spans="2:6" ht="30.75" customHeight="1">
      <c r="B315" s="2620" t="s">
        <v>3075</v>
      </c>
      <c r="C315" s="5248" t="s">
        <v>3076</v>
      </c>
      <c r="D315" s="5249"/>
      <c r="E315" s="2621" t="s">
        <v>3077</v>
      </c>
      <c r="F315" s="2635" t="s">
        <v>2766</v>
      </c>
    </row>
    <row r="316" spans="2:6" ht="14.45" customHeight="1">
      <c r="B316" s="2626"/>
      <c r="C316" s="5248" t="s">
        <v>3078</v>
      </c>
      <c r="D316" s="5249"/>
      <c r="E316" s="2637"/>
      <c r="F316" s="5257" t="s">
        <v>2795</v>
      </c>
    </row>
    <row r="317" spans="2:6" ht="14.45" customHeight="1">
      <c r="B317" s="2627"/>
      <c r="C317" s="5248" t="s">
        <v>3079</v>
      </c>
      <c r="D317" s="5249"/>
      <c r="E317" s="2637"/>
      <c r="F317" s="5253"/>
    </row>
    <row r="318" spans="2:6" ht="14.45" customHeight="1"/>
    <row r="319" spans="2:6" ht="14.45" customHeight="1"/>
    <row r="320" spans="2:6" ht="14.45" customHeight="1"/>
    <row r="321" spans="2:6" ht="14.45" customHeight="1">
      <c r="B321" s="2612">
        <v>14</v>
      </c>
    </row>
    <row r="322" spans="2:6" ht="14.45" customHeight="1"/>
    <row r="323" spans="2:6" ht="28.5" customHeight="1">
      <c r="B323" s="2632" t="s">
        <v>2759</v>
      </c>
      <c r="C323" s="5250" t="s">
        <v>2760</v>
      </c>
      <c r="D323" s="5251"/>
      <c r="E323" s="2654" t="s">
        <v>3080</v>
      </c>
      <c r="F323" s="2633" t="s">
        <v>2762</v>
      </c>
    </row>
    <row r="324" spans="2:6" ht="30" customHeight="1">
      <c r="B324" s="2620" t="s">
        <v>2763</v>
      </c>
      <c r="C324" s="5248" t="s">
        <v>3081</v>
      </c>
      <c r="D324" s="5249"/>
      <c r="E324" s="2633" t="s">
        <v>3082</v>
      </c>
      <c r="F324" s="5254" t="s">
        <v>2766</v>
      </c>
    </row>
    <row r="325" spans="2:6" ht="29.25" customHeight="1">
      <c r="B325" s="2627"/>
      <c r="C325" s="5248" t="s">
        <v>3083</v>
      </c>
      <c r="D325" s="5249"/>
      <c r="E325" s="2633" t="s">
        <v>2994</v>
      </c>
      <c r="F325" s="5255"/>
    </row>
    <row r="326" spans="2:6" ht="27" customHeight="1">
      <c r="B326" s="2634" t="s">
        <v>2841</v>
      </c>
      <c r="C326" s="5248" t="s">
        <v>3084</v>
      </c>
      <c r="D326" s="5249"/>
      <c r="E326" s="2633" t="s">
        <v>3085</v>
      </c>
      <c r="F326" s="2633" t="s">
        <v>2766</v>
      </c>
    </row>
    <row r="327" spans="2:6" ht="14.45" customHeight="1"/>
    <row r="328" spans="2:6" ht="39" customHeight="1">
      <c r="B328" s="2612">
        <v>15</v>
      </c>
    </row>
    <row r="329" spans="2:6" ht="14.45" customHeight="1"/>
    <row r="330" spans="2:6" ht="30.75" customHeight="1">
      <c r="B330" s="2632" t="s">
        <v>2759</v>
      </c>
      <c r="C330" s="5250" t="s">
        <v>2760</v>
      </c>
      <c r="D330" s="5251"/>
      <c r="E330" s="2654" t="s">
        <v>3080</v>
      </c>
      <c r="F330" s="2633" t="s">
        <v>2762</v>
      </c>
    </row>
    <row r="331" spans="2:6" ht="14.45" customHeight="1">
      <c r="B331" s="2620" t="s">
        <v>3086</v>
      </c>
      <c r="C331" s="5248" t="s">
        <v>3087</v>
      </c>
      <c r="D331" s="5249"/>
      <c r="E331" s="2637"/>
      <c r="F331" s="5252" t="s">
        <v>2766</v>
      </c>
    </row>
    <row r="332" spans="2:6" ht="27.75" customHeight="1">
      <c r="B332" s="2626"/>
      <c r="C332" s="5248" t="s">
        <v>3038</v>
      </c>
      <c r="D332" s="5249"/>
      <c r="E332" s="2636" t="s">
        <v>2892</v>
      </c>
      <c r="F332" s="5256"/>
    </row>
    <row r="333" spans="2:6" ht="26.25" customHeight="1">
      <c r="B333" s="2627"/>
      <c r="C333" s="5248" t="s">
        <v>3083</v>
      </c>
      <c r="D333" s="5249"/>
      <c r="E333" s="2636" t="s">
        <v>2849</v>
      </c>
      <c r="F333" s="5253"/>
    </row>
    <row r="334" spans="2:6" ht="14.45" customHeight="1">
      <c r="B334" s="2634" t="s">
        <v>3088</v>
      </c>
      <c r="C334" s="5248" t="s">
        <v>3089</v>
      </c>
      <c r="D334" s="5249"/>
      <c r="E334" s="2637"/>
      <c r="F334" s="2635" t="s">
        <v>2766</v>
      </c>
    </row>
    <row r="335" spans="2:6" ht="27.75" customHeight="1">
      <c r="B335" s="2620" t="s">
        <v>2991</v>
      </c>
      <c r="C335" s="5248" t="s">
        <v>3090</v>
      </c>
      <c r="D335" s="5249"/>
      <c r="E335" s="2637"/>
      <c r="F335" s="5252" t="s">
        <v>2766</v>
      </c>
    </row>
    <row r="336" spans="2:6" ht="27" customHeight="1">
      <c r="B336" s="2626"/>
      <c r="C336" s="5248" t="s">
        <v>3091</v>
      </c>
      <c r="D336" s="5249"/>
      <c r="E336" s="2636" t="s">
        <v>2782</v>
      </c>
      <c r="F336" s="5253"/>
    </row>
    <row r="337" spans="2:6" ht="14.45" customHeight="1">
      <c r="B337" s="2627"/>
      <c r="C337" s="5248" t="s">
        <v>3092</v>
      </c>
      <c r="D337" s="5249"/>
      <c r="E337" s="2637"/>
      <c r="F337" s="2621" t="s">
        <v>2741</v>
      </c>
    </row>
    <row r="338" spans="2:6" ht="14.45" customHeight="1">
      <c r="F338" s="2655"/>
    </row>
    <row r="339" spans="2:6" ht="56.25" customHeight="1">
      <c r="B339" s="2612">
        <v>16</v>
      </c>
      <c r="F339" s="2655"/>
    </row>
    <row r="340" spans="2:6" ht="14.45" customHeight="1">
      <c r="F340" s="2655"/>
    </row>
    <row r="341" spans="2:6" ht="27" customHeight="1">
      <c r="B341" s="2632" t="s">
        <v>2759</v>
      </c>
      <c r="C341" s="5250" t="s">
        <v>2760</v>
      </c>
      <c r="D341" s="5251"/>
      <c r="E341" s="2654" t="s">
        <v>3080</v>
      </c>
      <c r="F341" s="2633" t="s">
        <v>2762</v>
      </c>
    </row>
    <row r="342" spans="2:6" ht="14.45" customHeight="1">
      <c r="B342" s="2634" t="s">
        <v>3093</v>
      </c>
      <c r="C342" s="5248" t="s">
        <v>3094</v>
      </c>
      <c r="D342" s="5249"/>
      <c r="E342" s="2637"/>
      <c r="F342" s="2635" t="s">
        <v>2795</v>
      </c>
    </row>
    <row r="343" spans="2:6" ht="14.45" customHeight="1"/>
    <row r="344" spans="2:6" ht="42.75" customHeight="1">
      <c r="B344" s="2612">
        <v>17</v>
      </c>
    </row>
    <row r="345" spans="2:6" ht="14.45" customHeight="1"/>
    <row r="346" spans="2:6" ht="25.5" customHeight="1">
      <c r="B346" s="2632" t="s">
        <v>2759</v>
      </c>
      <c r="C346" s="5250" t="s">
        <v>2760</v>
      </c>
      <c r="D346" s="5251"/>
      <c r="E346" s="2654" t="s">
        <v>3080</v>
      </c>
      <c r="F346" s="2633" t="s">
        <v>2762</v>
      </c>
    </row>
    <row r="347" spans="2:6" ht="14.45" customHeight="1">
      <c r="B347" s="2634" t="s">
        <v>3095</v>
      </c>
      <c r="C347" s="5248" t="s">
        <v>3096</v>
      </c>
      <c r="D347" s="5249"/>
      <c r="E347" s="2637"/>
      <c r="F347" s="2635" t="s">
        <v>2795</v>
      </c>
    </row>
    <row r="348" spans="2:6" ht="14.45" customHeight="1"/>
  </sheetData>
  <mergeCells count="308">
    <mergeCell ref="C38:D38"/>
    <mergeCell ref="C39:D39"/>
    <mergeCell ref="C43:D43"/>
    <mergeCell ref="C44:D44"/>
    <mergeCell ref="F44:F50"/>
    <mergeCell ref="C45:D45"/>
    <mergeCell ref="C46:D46"/>
    <mergeCell ref="C47:D47"/>
    <mergeCell ref="C48:D48"/>
    <mergeCell ref="C49:D49"/>
    <mergeCell ref="C56:D56"/>
    <mergeCell ref="C57:D57"/>
    <mergeCell ref="C58:D58"/>
    <mergeCell ref="F58:F61"/>
    <mergeCell ref="C59:D59"/>
    <mergeCell ref="C60:D60"/>
    <mergeCell ref="C61:D61"/>
    <mergeCell ref="C50:D50"/>
    <mergeCell ref="C51:D51"/>
    <mergeCell ref="C52:D52"/>
    <mergeCell ref="C53:D53"/>
    <mergeCell ref="F53:F55"/>
    <mergeCell ref="C54:D54"/>
    <mergeCell ref="C55:D55"/>
    <mergeCell ref="C67:D67"/>
    <mergeCell ref="C71:D71"/>
    <mergeCell ref="C72:D72"/>
    <mergeCell ref="F72:F73"/>
    <mergeCell ref="C73:D73"/>
    <mergeCell ref="C74:D74"/>
    <mergeCell ref="C62:D62"/>
    <mergeCell ref="C63:D63"/>
    <mergeCell ref="C64:D64"/>
    <mergeCell ref="F64:F65"/>
    <mergeCell ref="C65:D65"/>
    <mergeCell ref="C66:D66"/>
    <mergeCell ref="C83:D83"/>
    <mergeCell ref="C84:D84"/>
    <mergeCell ref="F84:F85"/>
    <mergeCell ref="C85:D85"/>
    <mergeCell ref="C86:D86"/>
    <mergeCell ref="C87:D87"/>
    <mergeCell ref="C75:D75"/>
    <mergeCell ref="C76:D76"/>
    <mergeCell ref="C80:D80"/>
    <mergeCell ref="C81:D81"/>
    <mergeCell ref="F81:F82"/>
    <mergeCell ref="C82:D82"/>
    <mergeCell ref="F107:F114"/>
    <mergeCell ref="C108:D108"/>
    <mergeCell ref="C109:D109"/>
    <mergeCell ref="C110:D110"/>
    <mergeCell ref="C111:D111"/>
    <mergeCell ref="C94:D94"/>
    <mergeCell ref="C95:D95"/>
    <mergeCell ref="C96:D96"/>
    <mergeCell ref="C97:D97"/>
    <mergeCell ref="F97:F104"/>
    <mergeCell ref="C98:D98"/>
    <mergeCell ref="C99:D99"/>
    <mergeCell ref="C100:D100"/>
    <mergeCell ref="C101:D101"/>
    <mergeCell ref="C102:D102"/>
    <mergeCell ref="C112:D112"/>
    <mergeCell ref="C113:D113"/>
    <mergeCell ref="C114:D114"/>
    <mergeCell ref="C115:D115"/>
    <mergeCell ref="C116:D116"/>
    <mergeCell ref="C117:D117"/>
    <mergeCell ref="C103:D103"/>
    <mergeCell ref="C104:D104"/>
    <mergeCell ref="C105:D105"/>
    <mergeCell ref="C106:D106"/>
    <mergeCell ref="C107:D107"/>
    <mergeCell ref="C126:D126"/>
    <mergeCell ref="C127:D127"/>
    <mergeCell ref="C128:D128"/>
    <mergeCell ref="C129:D129"/>
    <mergeCell ref="C130:D130"/>
    <mergeCell ref="C131:D131"/>
    <mergeCell ref="F117:F120"/>
    <mergeCell ref="C118:D118"/>
    <mergeCell ref="C119:D119"/>
    <mergeCell ref="C120:D120"/>
    <mergeCell ref="C121:D121"/>
    <mergeCell ref="F121:F122"/>
    <mergeCell ref="C122:D122"/>
    <mergeCell ref="C137:D137"/>
    <mergeCell ref="F137:F142"/>
    <mergeCell ref="C138:D138"/>
    <mergeCell ref="C139:D139"/>
    <mergeCell ref="C140:D140"/>
    <mergeCell ref="C141:D141"/>
    <mergeCell ref="C142:D142"/>
    <mergeCell ref="C132:D132"/>
    <mergeCell ref="F132:F136"/>
    <mergeCell ref="C133:D133"/>
    <mergeCell ref="C134:D134"/>
    <mergeCell ref="C135:D135"/>
    <mergeCell ref="C136:D136"/>
    <mergeCell ref="C150:D150"/>
    <mergeCell ref="C151:D151"/>
    <mergeCell ref="C152:D152"/>
    <mergeCell ref="F152:F155"/>
    <mergeCell ref="C153:D153"/>
    <mergeCell ref="C154:D154"/>
    <mergeCell ref="C155:D155"/>
    <mergeCell ref="C143:D143"/>
    <mergeCell ref="C144:D144"/>
    <mergeCell ref="F144:F149"/>
    <mergeCell ref="C145:D145"/>
    <mergeCell ref="C146:D146"/>
    <mergeCell ref="C147:D147"/>
    <mergeCell ref="C148:D148"/>
    <mergeCell ref="C149:D149"/>
    <mergeCell ref="C165:D165"/>
    <mergeCell ref="C166:D166"/>
    <mergeCell ref="F166:F169"/>
    <mergeCell ref="C167:D167"/>
    <mergeCell ref="C168:D168"/>
    <mergeCell ref="C169:D169"/>
    <mergeCell ref="C156:D156"/>
    <mergeCell ref="C157:D157"/>
    <mergeCell ref="C161:D161"/>
    <mergeCell ref="C162:D162"/>
    <mergeCell ref="F162:F164"/>
    <mergeCell ref="C163:D163"/>
    <mergeCell ref="C164:D164"/>
    <mergeCell ref="C175:D175"/>
    <mergeCell ref="C179:D179"/>
    <mergeCell ref="C180:D180"/>
    <mergeCell ref="F180:F181"/>
    <mergeCell ref="C181:D181"/>
    <mergeCell ref="C182:D182"/>
    <mergeCell ref="C170:D170"/>
    <mergeCell ref="C171:D171"/>
    <mergeCell ref="C172:D172"/>
    <mergeCell ref="F172:F173"/>
    <mergeCell ref="C173:D173"/>
    <mergeCell ref="C174:D174"/>
    <mergeCell ref="C190:D190"/>
    <mergeCell ref="C191:D191"/>
    <mergeCell ref="F191:F193"/>
    <mergeCell ref="C192:D192"/>
    <mergeCell ref="C193:D193"/>
    <mergeCell ref="C194:D194"/>
    <mergeCell ref="C183:D183"/>
    <mergeCell ref="F183:F184"/>
    <mergeCell ref="C184:D184"/>
    <mergeCell ref="C185:D185"/>
    <mergeCell ref="F185:F186"/>
    <mergeCell ref="C186:D186"/>
    <mergeCell ref="C204:D204"/>
    <mergeCell ref="F204:F208"/>
    <mergeCell ref="C205:D205"/>
    <mergeCell ref="C206:D206"/>
    <mergeCell ref="C207:D207"/>
    <mergeCell ref="C208:D208"/>
    <mergeCell ref="C195:D195"/>
    <mergeCell ref="C196:D196"/>
    <mergeCell ref="C200:D200"/>
    <mergeCell ref="C201:D201"/>
    <mergeCell ref="C202:D202"/>
    <mergeCell ref="C203:D203"/>
    <mergeCell ref="C209:D209"/>
    <mergeCell ref="F209:F211"/>
    <mergeCell ref="C210:D210"/>
    <mergeCell ref="C211:D211"/>
    <mergeCell ref="C212:D212"/>
    <mergeCell ref="C213:D213"/>
    <mergeCell ref="F213:F219"/>
    <mergeCell ref="C214:D214"/>
    <mergeCell ref="C215:D215"/>
    <mergeCell ref="C216:D216"/>
    <mergeCell ref="C226:D226"/>
    <mergeCell ref="C227:D227"/>
    <mergeCell ref="C228:D228"/>
    <mergeCell ref="F228:F231"/>
    <mergeCell ref="C229:D229"/>
    <mergeCell ref="C230:D230"/>
    <mergeCell ref="C231:D231"/>
    <mergeCell ref="C217:D217"/>
    <mergeCell ref="C218:D218"/>
    <mergeCell ref="C219:D219"/>
    <mergeCell ref="C220:D220"/>
    <mergeCell ref="C221:D221"/>
    <mergeCell ref="F221:F226"/>
    <mergeCell ref="C222:D222"/>
    <mergeCell ref="C223:D223"/>
    <mergeCell ref="C224:D224"/>
    <mergeCell ref="C225:D225"/>
    <mergeCell ref="C238:D238"/>
    <mergeCell ref="C239:D239"/>
    <mergeCell ref="C240:D240"/>
    <mergeCell ref="F240:F243"/>
    <mergeCell ref="C241:D241"/>
    <mergeCell ref="C242:D242"/>
    <mergeCell ref="C243:D243"/>
    <mergeCell ref="C232:D232"/>
    <mergeCell ref="F232:F233"/>
    <mergeCell ref="C233:D233"/>
    <mergeCell ref="C234:D234"/>
    <mergeCell ref="C235:D235"/>
    <mergeCell ref="C236:D236"/>
    <mergeCell ref="F236:F237"/>
    <mergeCell ref="C237:D237"/>
    <mergeCell ref="C252:D252"/>
    <mergeCell ref="F252:F254"/>
    <mergeCell ref="C253:D253"/>
    <mergeCell ref="C254:D254"/>
    <mergeCell ref="C255:D255"/>
    <mergeCell ref="C259:D259"/>
    <mergeCell ref="C244:D244"/>
    <mergeCell ref="C245:D245"/>
    <mergeCell ref="F245:F247"/>
    <mergeCell ref="C246:D246"/>
    <mergeCell ref="C247:D247"/>
    <mergeCell ref="C248:D248"/>
    <mergeCell ref="F248:F251"/>
    <mergeCell ref="C249:D249"/>
    <mergeCell ref="C250:D250"/>
    <mergeCell ref="C251:D251"/>
    <mergeCell ref="C266:D266"/>
    <mergeCell ref="F266:F268"/>
    <mergeCell ref="C267:D267"/>
    <mergeCell ref="C268:D268"/>
    <mergeCell ref="C269:D269"/>
    <mergeCell ref="C270:D270"/>
    <mergeCell ref="C260:D260"/>
    <mergeCell ref="C261:D261"/>
    <mergeCell ref="C262:D262"/>
    <mergeCell ref="F262:F265"/>
    <mergeCell ref="C263:D263"/>
    <mergeCell ref="C264:D264"/>
    <mergeCell ref="C265:D265"/>
    <mergeCell ref="C276:D276"/>
    <mergeCell ref="F276:F281"/>
    <mergeCell ref="C277:D277"/>
    <mergeCell ref="C278:D278"/>
    <mergeCell ref="C279:D279"/>
    <mergeCell ref="C280:D280"/>
    <mergeCell ref="C281:D281"/>
    <mergeCell ref="C271:D271"/>
    <mergeCell ref="C272:D272"/>
    <mergeCell ref="F272:F274"/>
    <mergeCell ref="C273:D273"/>
    <mergeCell ref="C274:D274"/>
    <mergeCell ref="C275:D275"/>
    <mergeCell ref="C290:D290"/>
    <mergeCell ref="C291:D291"/>
    <mergeCell ref="F291:F295"/>
    <mergeCell ref="C292:D292"/>
    <mergeCell ref="C293:D293"/>
    <mergeCell ref="C294:D294"/>
    <mergeCell ref="C295:D295"/>
    <mergeCell ref="C282:D282"/>
    <mergeCell ref="F282:F284"/>
    <mergeCell ref="C283:D283"/>
    <mergeCell ref="C284:D284"/>
    <mergeCell ref="C285:D285"/>
    <mergeCell ref="F285:F289"/>
    <mergeCell ref="C286:D286"/>
    <mergeCell ref="C287:D287"/>
    <mergeCell ref="C288:D288"/>
    <mergeCell ref="C289:D289"/>
    <mergeCell ref="C304:D304"/>
    <mergeCell ref="C305:D305"/>
    <mergeCell ref="F305:F307"/>
    <mergeCell ref="C306:D306"/>
    <mergeCell ref="C307:D307"/>
    <mergeCell ref="C308:D308"/>
    <mergeCell ref="C296:D296"/>
    <mergeCell ref="F296:F297"/>
    <mergeCell ref="C297:D297"/>
    <mergeCell ref="C301:D301"/>
    <mergeCell ref="C302:D302"/>
    <mergeCell ref="F302:F303"/>
    <mergeCell ref="C303:D303"/>
    <mergeCell ref="C314:D314"/>
    <mergeCell ref="C315:D315"/>
    <mergeCell ref="C316:D316"/>
    <mergeCell ref="F316:F317"/>
    <mergeCell ref="C317:D317"/>
    <mergeCell ref="C323:D323"/>
    <mergeCell ref="C309:D309"/>
    <mergeCell ref="F309:F311"/>
    <mergeCell ref="C310:D310"/>
    <mergeCell ref="C311:D311"/>
    <mergeCell ref="C312:D312"/>
    <mergeCell ref="C313:D313"/>
    <mergeCell ref="C324:D324"/>
    <mergeCell ref="F324:F325"/>
    <mergeCell ref="C325:D325"/>
    <mergeCell ref="C326:D326"/>
    <mergeCell ref="C330:D330"/>
    <mergeCell ref="C331:D331"/>
    <mergeCell ref="F331:F333"/>
    <mergeCell ref="C332:D332"/>
    <mergeCell ref="C333:D333"/>
    <mergeCell ref="C342:D342"/>
    <mergeCell ref="C346:D346"/>
    <mergeCell ref="C347:D347"/>
    <mergeCell ref="C334:D334"/>
    <mergeCell ref="C335:D335"/>
    <mergeCell ref="F335:F336"/>
    <mergeCell ref="C336:D336"/>
    <mergeCell ref="C337:D337"/>
    <mergeCell ref="C341:D341"/>
  </mergeCells>
  <phoneticPr fontId="15"/>
  <hyperlinks>
    <hyperlink ref="F1" location="トップ!A1" display="トップへ" xr:uid="{6BD95C23-52E6-4865-99D3-4BB410F988D7}"/>
    <hyperlink ref="B1" location="トップ!A1" display="トップへ" xr:uid="{148B35DE-756E-4374-8FF9-548E2ED8DD2F}"/>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6A304-8EF0-4CFC-B3A1-869599141CFD}">
  <dimension ref="B1:P53"/>
  <sheetViews>
    <sheetView zoomScale="70" zoomScaleNormal="70" workbookViewId="0">
      <selection activeCell="B1" sqref="B1"/>
    </sheetView>
  </sheetViews>
  <sheetFormatPr defaultColWidth="8.75" defaultRowHeight="13.5"/>
  <cols>
    <col min="1" max="16384" width="8.75" style="2534"/>
  </cols>
  <sheetData>
    <row r="1" spans="2:6" s="2533" customFormat="1">
      <c r="B1" s="531" t="s">
        <v>791</v>
      </c>
      <c r="C1" s="531"/>
      <c r="D1" s="531"/>
      <c r="E1" s="531"/>
      <c r="F1" s="531" t="s">
        <v>791</v>
      </c>
    </row>
    <row r="18" spans="2:16" ht="24">
      <c r="P18" s="2535" t="s">
        <v>2600</v>
      </c>
    </row>
    <row r="22" spans="2:16" ht="24">
      <c r="B22" s="2535" t="s">
        <v>2601</v>
      </c>
    </row>
    <row r="46" spans="5:5">
      <c r="E46" s="2536" t="s">
        <v>2602</v>
      </c>
    </row>
    <row r="47" spans="5:5">
      <c r="E47" s="2534" t="s">
        <v>2603</v>
      </c>
    </row>
    <row r="48" spans="5:5">
      <c r="E48" s="2537" t="s">
        <v>2604</v>
      </c>
    </row>
    <row r="49" spans="5:14">
      <c r="E49" s="2534" t="s">
        <v>2605</v>
      </c>
    </row>
    <row r="50" spans="5:14">
      <c r="E50" s="2537" t="s">
        <v>2606</v>
      </c>
    </row>
    <row r="52" spans="5:14">
      <c r="E52" s="2534" t="s">
        <v>2607</v>
      </c>
    </row>
    <row r="53" spans="5:14">
      <c r="E53" s="2537" t="s">
        <v>2608</v>
      </c>
      <c r="N53" s="2534" t="s">
        <v>2609</v>
      </c>
    </row>
  </sheetData>
  <phoneticPr fontId="15"/>
  <hyperlinks>
    <hyperlink ref="E48" r:id="rId1" xr:uid="{A70CE92B-366F-4A52-8A04-D513730DEAA2}"/>
    <hyperlink ref="E50" r:id="rId2" xr:uid="{08A2F5F6-3535-42C0-8857-42E17EC9105E}"/>
    <hyperlink ref="E53" r:id="rId3" display="https://www.unic.or.jp/activities/economic_social_development/sustainable_development/2030agenda/sdgs_logo/" xr:uid="{96779C2F-CF82-4467-AE19-FB1238DDA594}"/>
    <hyperlink ref="F1" location="トップ!A1" display="トップへ" xr:uid="{4D57155F-BBE5-4D84-AF84-2C0F1027298D}"/>
    <hyperlink ref="B1" location="トップ!A1" display="トップへ" xr:uid="{2CD691D9-C27B-43D3-9082-4477CA515A53}"/>
  </hyperlinks>
  <pageMargins left="0.7" right="0.7" top="0.75" bottom="0.75" header="0.3" footer="0.3"/>
  <pageSetup paperSize="9" orientation="portrait" r:id="rId4"/>
  <drawing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dimension ref="B1:D16"/>
  <sheetViews>
    <sheetView view="pageBreakPreview" zoomScaleNormal="100" zoomScaleSheetLayoutView="100" workbookViewId="0"/>
  </sheetViews>
  <sheetFormatPr defaultColWidth="9" defaultRowHeight="13.5"/>
  <cols>
    <col min="1" max="1" width="20.25" style="87" customWidth="1"/>
    <col min="2" max="2" width="9" style="87"/>
    <col min="3" max="3" width="64.625" style="87" customWidth="1"/>
    <col min="4" max="4" width="9.5" style="87" customWidth="1"/>
    <col min="5" max="16384" width="9" style="87"/>
  </cols>
  <sheetData>
    <row r="1" spans="2:4" ht="8.25" customHeight="1" thickBot="1">
      <c r="C1" s="99"/>
    </row>
    <row r="2" spans="2:4" ht="63" customHeight="1" thickBot="1">
      <c r="B2" s="88"/>
      <c r="C2" s="91" t="s">
        <v>1440</v>
      </c>
      <c r="D2" s="90" t="s">
        <v>136</v>
      </c>
    </row>
    <row r="3" spans="2:4" ht="63" customHeight="1" thickBot="1">
      <c r="B3" s="88" t="s">
        <v>1430</v>
      </c>
      <c r="C3" s="89" t="s">
        <v>1441</v>
      </c>
      <c r="D3" s="90"/>
    </row>
    <row r="4" spans="2:4" ht="63" customHeight="1" thickBot="1">
      <c r="B4" s="88" t="s">
        <v>1671</v>
      </c>
      <c r="C4" s="89" t="s">
        <v>1558</v>
      </c>
      <c r="D4" s="90" t="s">
        <v>136</v>
      </c>
    </row>
    <row r="5" spans="2:4" ht="63" customHeight="1" thickBot="1">
      <c r="B5" s="88" t="s">
        <v>1431</v>
      </c>
      <c r="C5" s="89" t="s">
        <v>1442</v>
      </c>
      <c r="D5" s="90"/>
    </row>
    <row r="6" spans="2:4" ht="63" customHeight="1" thickBot="1">
      <c r="B6" s="88" t="s">
        <v>1432</v>
      </c>
      <c r="C6" s="89" t="s">
        <v>290</v>
      </c>
      <c r="D6" s="90" t="s">
        <v>136</v>
      </c>
    </row>
    <row r="7" spans="2:4" ht="63" customHeight="1" thickBot="1">
      <c r="B7" s="88" t="s">
        <v>1433</v>
      </c>
      <c r="C7" s="89" t="s">
        <v>80</v>
      </c>
      <c r="D7" s="90" t="s">
        <v>136</v>
      </c>
    </row>
    <row r="8" spans="2:4" ht="63" customHeight="1" thickBot="1">
      <c r="B8" s="88" t="s">
        <v>1434</v>
      </c>
      <c r="C8" s="89" t="s">
        <v>1443</v>
      </c>
      <c r="D8" s="90" t="s">
        <v>136</v>
      </c>
    </row>
    <row r="9" spans="2:4" ht="63" customHeight="1" thickBot="1">
      <c r="B9" s="88" t="s">
        <v>1435</v>
      </c>
      <c r="C9" s="89" t="s">
        <v>1444</v>
      </c>
      <c r="D9" s="90"/>
    </row>
    <row r="10" spans="2:4" ht="63" customHeight="1" thickBot="1">
      <c r="B10" s="88" t="s">
        <v>1436</v>
      </c>
      <c r="C10" s="89" t="s">
        <v>482</v>
      </c>
      <c r="D10" s="90" t="s">
        <v>136</v>
      </c>
    </row>
    <row r="11" spans="2:4" ht="63" customHeight="1" thickBot="1">
      <c r="B11" s="88" t="s">
        <v>1437</v>
      </c>
      <c r="C11" s="89" t="s">
        <v>287</v>
      </c>
      <c r="D11" s="90" t="s">
        <v>136</v>
      </c>
    </row>
    <row r="12" spans="2:4" ht="63" customHeight="1" thickBot="1">
      <c r="B12" s="88" t="s">
        <v>288</v>
      </c>
      <c r="C12" s="89" t="s">
        <v>483</v>
      </c>
      <c r="D12" s="90" t="s">
        <v>136</v>
      </c>
    </row>
    <row r="13" spans="2:4" ht="63" customHeight="1" thickBot="1">
      <c r="B13" s="88" t="s">
        <v>98</v>
      </c>
      <c r="C13" s="89" t="s">
        <v>1445</v>
      </c>
      <c r="D13" s="90" t="s">
        <v>136</v>
      </c>
    </row>
    <row r="14" spans="2:4" ht="63" customHeight="1" thickBot="1">
      <c r="B14" s="88" t="s">
        <v>289</v>
      </c>
      <c r="C14" s="89" t="s">
        <v>1673</v>
      </c>
      <c r="D14" s="90" t="s">
        <v>136</v>
      </c>
    </row>
    <row r="15" spans="2:4" ht="63" customHeight="1" thickBot="1">
      <c r="B15" s="88" t="s">
        <v>1438</v>
      </c>
      <c r="C15" s="89" t="s">
        <v>1561</v>
      </c>
      <c r="D15" s="98" t="s">
        <v>137</v>
      </c>
    </row>
    <row r="16" spans="2:4" ht="63" customHeight="1">
      <c r="B16" s="96" t="s">
        <v>1439</v>
      </c>
      <c r="C16" s="97" t="s">
        <v>1733</v>
      </c>
      <c r="D16" s="98"/>
    </row>
  </sheetData>
  <phoneticPr fontId="15"/>
  <pageMargins left="0.75" right="0.36" top="0.3" bottom="0.24" header="0.21" footer="0.24"/>
  <pageSetup paperSize="9" scale="87"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pageSetUpPr fitToPage="1"/>
  </sheetPr>
  <dimension ref="A1:BM68"/>
  <sheetViews>
    <sheetView zoomScale="160" zoomScaleNormal="160" workbookViewId="0">
      <selection activeCell="J42" sqref="J42"/>
    </sheetView>
  </sheetViews>
  <sheetFormatPr defaultColWidth="8.875" defaultRowHeight="13.5"/>
  <cols>
    <col min="1" max="1" width="2.625" customWidth="1"/>
    <col min="2" max="2" width="2.875" customWidth="1"/>
    <col min="3" max="18" width="2.625" customWidth="1"/>
    <col min="19" max="19" width="2.25" customWidth="1"/>
    <col min="20" max="55" width="2.625" customWidth="1"/>
    <col min="56" max="56" width="2.625" style="186" customWidth="1"/>
    <col min="57" max="65" width="9" style="186" customWidth="1"/>
  </cols>
  <sheetData>
    <row r="1" spans="1:55" ht="19.5" thickBot="1">
      <c r="A1" s="3170" t="s">
        <v>785</v>
      </c>
      <c r="B1" s="3171"/>
      <c r="C1" s="3171"/>
      <c r="D1" s="3171"/>
      <c r="E1" s="3171"/>
      <c r="F1" s="3171"/>
      <c r="G1" s="3171"/>
      <c r="H1" s="3171"/>
      <c r="I1" s="3171"/>
      <c r="J1" s="3171"/>
      <c r="K1" s="3171"/>
      <c r="L1" s="3171"/>
      <c r="M1" s="3171"/>
      <c r="N1" s="3171"/>
      <c r="O1" s="3171"/>
      <c r="P1" s="3171"/>
      <c r="Q1" s="3171"/>
      <c r="R1" s="3171"/>
      <c r="S1" s="3171"/>
      <c r="T1" s="3171"/>
      <c r="U1" s="3172"/>
      <c r="V1" s="186"/>
      <c r="W1" s="186"/>
      <c r="X1" s="3169" t="s">
        <v>370</v>
      </c>
      <c r="Y1" s="3169"/>
      <c r="Z1" s="3169"/>
      <c r="AA1" s="3217">
        <v>45091</v>
      </c>
      <c r="AB1" s="3218"/>
      <c r="AC1" s="3218"/>
      <c r="AD1" s="3218"/>
      <c r="AE1" s="3218"/>
      <c r="AF1" s="3218"/>
      <c r="AG1" s="186"/>
      <c r="AH1" s="186"/>
      <c r="AI1" s="186"/>
      <c r="AJ1" s="186"/>
      <c r="AK1" s="186"/>
      <c r="AL1" s="186"/>
      <c r="AM1" s="186"/>
      <c r="AN1" s="186"/>
      <c r="AO1" s="186"/>
      <c r="AP1" s="186"/>
      <c r="AQ1" s="186"/>
      <c r="AR1" s="186"/>
      <c r="AS1" s="186"/>
      <c r="AT1" s="186"/>
      <c r="AU1" s="186"/>
      <c r="AV1" s="186"/>
      <c r="AW1" s="186"/>
      <c r="AX1" s="186"/>
      <c r="AY1" s="186"/>
      <c r="AZ1" s="186"/>
      <c r="BA1" s="186"/>
      <c r="BB1" s="186"/>
      <c r="BC1" s="186"/>
    </row>
    <row r="2" spans="1:55">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564"/>
      <c r="AQ2" s="564"/>
      <c r="AR2" s="564"/>
      <c r="AS2" s="186"/>
      <c r="AT2" s="186"/>
      <c r="AU2" s="186"/>
      <c r="AV2" s="186"/>
      <c r="AW2" s="186"/>
      <c r="AX2" s="186"/>
      <c r="AY2" s="186"/>
      <c r="AZ2" s="186"/>
      <c r="BA2" s="186"/>
      <c r="BB2" s="186"/>
      <c r="BC2" s="186"/>
    </row>
    <row r="3" spans="1:55" ht="17.25">
      <c r="A3" s="3219" t="s">
        <v>1230</v>
      </c>
      <c r="B3" s="3219"/>
      <c r="C3" s="3219"/>
      <c r="D3" s="3219"/>
      <c r="E3" s="3219"/>
      <c r="F3" s="3219"/>
      <c r="G3" s="3219"/>
      <c r="H3" s="3219"/>
      <c r="I3" s="3219"/>
      <c r="J3" s="3219"/>
      <c r="K3" s="3219"/>
      <c r="L3" s="3219"/>
      <c r="M3" s="3219"/>
      <c r="N3" s="3219"/>
      <c r="O3" s="3219"/>
      <c r="P3" s="3219"/>
      <c r="Q3" s="3219"/>
      <c r="R3" s="3220" t="s">
        <v>2593</v>
      </c>
      <c r="S3" s="3220"/>
      <c r="T3" s="3220"/>
      <c r="U3" s="3220"/>
      <c r="V3" s="939"/>
      <c r="X3" s="939"/>
      <c r="Y3" s="3221"/>
      <c r="Z3" s="3221"/>
      <c r="AA3" s="3221"/>
      <c r="AB3" s="3221"/>
      <c r="AC3" s="3221"/>
      <c r="AD3" s="939"/>
      <c r="AE3" s="939"/>
      <c r="AF3" s="939"/>
      <c r="AG3" s="939"/>
      <c r="AH3" s="939"/>
      <c r="AI3" s="939"/>
      <c r="AJ3" s="939"/>
      <c r="AK3" s="186"/>
      <c r="AL3" s="186"/>
      <c r="AM3" s="939"/>
      <c r="AN3" s="939"/>
      <c r="AO3" s="939"/>
      <c r="AP3" s="939"/>
      <c r="AQ3" s="939"/>
      <c r="AR3" s="939"/>
      <c r="AS3" s="939"/>
      <c r="AT3" s="939"/>
      <c r="AU3" s="939"/>
      <c r="AV3" s="939"/>
      <c r="AW3" s="939"/>
      <c r="AX3" s="939"/>
      <c r="AY3" s="939"/>
      <c r="AZ3" s="939"/>
      <c r="BA3" s="939"/>
      <c r="BB3" s="939"/>
      <c r="BC3" s="186"/>
    </row>
    <row r="4" spans="1:55" ht="18" thickBot="1">
      <c r="A4" s="185"/>
      <c r="B4" s="186" t="s">
        <v>3193</v>
      </c>
      <c r="C4" s="185"/>
      <c r="D4" s="185"/>
      <c r="E4" s="185"/>
      <c r="F4" s="185"/>
      <c r="G4" s="185"/>
      <c r="H4" s="185"/>
      <c r="I4" s="185"/>
      <c r="J4" s="185"/>
      <c r="K4" s="185"/>
      <c r="L4" s="185"/>
      <c r="M4" s="185"/>
      <c r="N4" s="185"/>
      <c r="O4" s="185"/>
      <c r="P4" s="185"/>
      <c r="Q4" s="186"/>
      <c r="R4" s="940">
        <v>1</v>
      </c>
      <c r="S4" s="940">
        <v>2</v>
      </c>
      <c r="T4" s="940">
        <v>3</v>
      </c>
      <c r="U4" s="940">
        <v>4</v>
      </c>
      <c r="V4" s="564"/>
      <c r="W4" s="941"/>
      <c r="X4" s="941"/>
      <c r="Y4" s="564"/>
      <c r="Z4" s="564"/>
      <c r="AA4" s="564"/>
      <c r="AB4" s="564"/>
      <c r="AC4" s="564"/>
      <c r="AD4" s="564"/>
      <c r="AE4" s="564"/>
      <c r="AF4" s="564"/>
      <c r="AG4" s="941"/>
      <c r="AH4" s="941"/>
      <c r="AI4" s="941"/>
      <c r="AJ4" s="941"/>
      <c r="AK4" s="186"/>
      <c r="AL4" s="186"/>
      <c r="AM4" s="185"/>
      <c r="AN4" s="942"/>
      <c r="AO4" s="942"/>
      <c r="AP4" s="942"/>
      <c r="AQ4" s="942"/>
      <c r="AR4" s="942"/>
      <c r="AS4" s="942"/>
      <c r="AT4" s="942"/>
      <c r="AU4" s="942"/>
      <c r="AV4" s="942"/>
      <c r="AW4" s="942"/>
      <c r="AX4" s="942"/>
      <c r="AY4" s="942"/>
      <c r="AZ4" s="942"/>
      <c r="BA4" s="942"/>
      <c r="BB4" s="942"/>
      <c r="BC4" s="186"/>
    </row>
    <row r="5" spans="1:55" ht="14.25" thickBot="1">
      <c r="A5" s="186"/>
      <c r="B5" s="186">
        <v>1</v>
      </c>
      <c r="C5" s="3211" t="s">
        <v>1231</v>
      </c>
      <c r="D5" s="3212"/>
      <c r="E5" s="3212"/>
      <c r="F5" s="3212"/>
      <c r="G5" s="3212"/>
      <c r="H5" s="3212"/>
      <c r="I5" s="3212"/>
      <c r="J5" s="3212"/>
      <c r="K5" s="3212"/>
      <c r="L5" s="3212"/>
      <c r="M5" s="3212"/>
      <c r="N5" s="3212"/>
      <c r="O5" s="3212"/>
      <c r="P5" s="3213"/>
      <c r="Q5" s="186"/>
      <c r="R5" s="943" t="s">
        <v>831</v>
      </c>
      <c r="S5" s="940" t="s">
        <v>831</v>
      </c>
      <c r="T5" s="944"/>
      <c r="U5" s="943"/>
      <c r="V5" s="186"/>
      <c r="W5" s="186"/>
      <c r="X5" s="186"/>
      <c r="Y5" s="186"/>
      <c r="Z5" s="186"/>
      <c r="AA5" s="186"/>
      <c r="AB5" s="186"/>
      <c r="AC5" s="186"/>
      <c r="AD5" s="945"/>
      <c r="AE5" s="945"/>
      <c r="AF5" s="945"/>
      <c r="AG5" s="945"/>
      <c r="AH5" s="945"/>
      <c r="AI5" s="945"/>
      <c r="AJ5" s="186"/>
      <c r="AK5" s="186"/>
      <c r="AL5" s="186"/>
      <c r="AM5" s="186"/>
      <c r="AN5" s="186"/>
      <c r="AO5" s="945"/>
      <c r="AP5" s="945"/>
      <c r="AQ5" s="945"/>
      <c r="AR5" s="945"/>
      <c r="AS5" s="945"/>
      <c r="AT5" s="945"/>
      <c r="AU5" s="945"/>
      <c r="AV5" s="945"/>
      <c r="AW5" s="945"/>
      <c r="AX5" s="945"/>
      <c r="AY5" s="945"/>
      <c r="AZ5" s="945"/>
      <c r="BA5" s="945"/>
      <c r="BB5" s="945"/>
      <c r="BC5" s="186"/>
    </row>
    <row r="6" spans="1:55" ht="14.25" thickBot="1">
      <c r="A6" s="185"/>
      <c r="B6" s="186"/>
      <c r="C6" s="946"/>
      <c r="D6" s="946"/>
      <c r="E6" s="946"/>
      <c r="F6" s="946"/>
      <c r="G6" s="946"/>
      <c r="H6" s="946"/>
      <c r="I6" s="947" t="s">
        <v>1232</v>
      </c>
      <c r="J6" s="946"/>
      <c r="K6" s="946"/>
      <c r="L6" s="946"/>
      <c r="M6" s="946"/>
      <c r="N6" s="946"/>
      <c r="O6" s="946"/>
      <c r="P6" s="946"/>
      <c r="Q6" s="186"/>
      <c r="R6" s="186"/>
      <c r="S6" s="564"/>
      <c r="T6" s="948"/>
      <c r="U6" s="186"/>
      <c r="V6" s="949"/>
      <c r="W6" s="949"/>
      <c r="X6" s="949"/>
      <c r="Y6" s="949"/>
      <c r="Z6" s="949"/>
      <c r="AA6" s="949"/>
      <c r="AB6" s="949"/>
      <c r="AC6" s="949"/>
      <c r="AD6" s="949"/>
      <c r="AE6" s="949"/>
      <c r="AF6" s="949"/>
      <c r="AG6" s="949"/>
      <c r="AH6" s="949"/>
      <c r="AI6" s="949"/>
      <c r="AJ6" s="186"/>
      <c r="AK6" s="186"/>
      <c r="AL6" s="186"/>
      <c r="AM6" s="185"/>
      <c r="AN6" s="186"/>
      <c r="AO6" s="949"/>
      <c r="AP6" s="949"/>
      <c r="AQ6" s="949"/>
      <c r="AR6" s="949"/>
      <c r="AS6" s="949"/>
      <c r="AT6" s="949"/>
      <c r="AU6" s="949"/>
      <c r="AV6" s="949"/>
      <c r="AW6" s="949"/>
      <c r="AX6" s="949"/>
      <c r="AY6" s="949"/>
      <c r="AZ6" s="949"/>
      <c r="BA6" s="949"/>
      <c r="BB6" s="945"/>
      <c r="BC6" s="186"/>
    </row>
    <row r="7" spans="1:55" ht="14.25" thickBot="1">
      <c r="A7" s="186"/>
      <c r="B7" s="186">
        <v>7</v>
      </c>
      <c r="C7" s="3214" t="s">
        <v>11</v>
      </c>
      <c r="D7" s="3215"/>
      <c r="E7" s="3215"/>
      <c r="F7" s="3215"/>
      <c r="G7" s="3215"/>
      <c r="H7" s="3215"/>
      <c r="I7" s="3215"/>
      <c r="J7" s="3215"/>
      <c r="K7" s="3215"/>
      <c r="L7" s="3215"/>
      <c r="M7" s="3215"/>
      <c r="N7" s="3215"/>
      <c r="O7" s="3215"/>
      <c r="P7" s="3216"/>
      <c r="Q7" s="186"/>
      <c r="R7" s="943" t="s">
        <v>831</v>
      </c>
      <c r="S7" s="940" t="s">
        <v>831</v>
      </c>
      <c r="T7" s="944"/>
      <c r="U7" s="943"/>
      <c r="V7" s="186"/>
      <c r="W7" s="186"/>
      <c r="X7" s="186"/>
      <c r="Y7" s="186"/>
      <c r="Z7" s="186"/>
      <c r="AA7" s="186"/>
      <c r="AB7" s="186"/>
      <c r="AC7" s="186"/>
      <c r="AD7" s="186"/>
      <c r="AE7" s="186"/>
      <c r="AF7" s="186"/>
      <c r="AG7" s="186"/>
      <c r="AH7" s="186"/>
      <c r="AI7" s="186"/>
      <c r="AJ7" s="186"/>
      <c r="AK7" s="186"/>
      <c r="AL7" s="186"/>
      <c r="AM7" s="186"/>
      <c r="AN7" s="186"/>
      <c r="AO7" s="950"/>
      <c r="AP7" s="950"/>
      <c r="AQ7" s="950"/>
      <c r="AR7" s="950"/>
      <c r="AS7" s="950"/>
      <c r="AT7" s="950"/>
      <c r="AU7" s="950"/>
      <c r="AV7" s="950"/>
      <c r="AW7" s="950"/>
      <c r="AX7" s="950"/>
      <c r="AY7" s="950"/>
      <c r="AZ7" s="950"/>
      <c r="BA7" s="950"/>
      <c r="BB7" s="186"/>
      <c r="BC7" s="186"/>
    </row>
    <row r="8" spans="1:55" ht="14.25" thickBot="1">
      <c r="A8" s="185"/>
      <c r="B8" s="186"/>
      <c r="C8" s="946"/>
      <c r="D8" s="946"/>
      <c r="E8" s="946"/>
      <c r="F8" s="946"/>
      <c r="G8" s="946"/>
      <c r="H8" s="946"/>
      <c r="I8" s="947" t="s">
        <v>1232</v>
      </c>
      <c r="J8" s="946"/>
      <c r="K8" s="946"/>
      <c r="L8" s="946"/>
      <c r="M8" s="946"/>
      <c r="N8" s="946"/>
      <c r="O8" s="946"/>
      <c r="P8" s="946"/>
      <c r="Q8" s="186"/>
      <c r="R8" s="186"/>
      <c r="S8" s="564"/>
      <c r="T8" s="948"/>
      <c r="U8" s="186"/>
      <c r="V8" s="949"/>
      <c r="W8" s="185"/>
      <c r="X8" s="949"/>
      <c r="Y8" s="949"/>
      <c r="Z8" s="949"/>
      <c r="AA8" s="949"/>
      <c r="AB8" s="949"/>
      <c r="AC8" s="949"/>
      <c r="AD8" s="949"/>
      <c r="AE8" s="949"/>
      <c r="AF8" s="949"/>
      <c r="AG8" s="949"/>
      <c r="AH8" s="949"/>
      <c r="AI8" s="949"/>
      <c r="AJ8" s="186"/>
      <c r="AK8" s="186"/>
      <c r="AL8" s="186"/>
      <c r="AM8" s="186"/>
      <c r="AN8" s="186"/>
      <c r="AO8" s="951"/>
      <c r="AP8" s="951"/>
      <c r="AQ8" s="951"/>
      <c r="AR8" s="951"/>
      <c r="AS8" s="951"/>
      <c r="AT8" s="951"/>
      <c r="AU8" s="951"/>
      <c r="AV8" s="951"/>
      <c r="AW8" s="951"/>
      <c r="AX8" s="951"/>
      <c r="AY8" s="951"/>
      <c r="AZ8" s="951"/>
      <c r="BA8" s="951"/>
      <c r="BB8" s="186"/>
      <c r="BC8" s="186"/>
    </row>
    <row r="9" spans="1:55" ht="14.25" thickBot="1">
      <c r="A9" s="185"/>
      <c r="B9" s="186"/>
      <c r="C9" s="3222" t="s">
        <v>1233</v>
      </c>
      <c r="D9" s="3223"/>
      <c r="E9" s="3223"/>
      <c r="F9" s="3223"/>
      <c r="G9" s="3223"/>
      <c r="H9" s="3223"/>
      <c r="I9" s="3223"/>
      <c r="J9" s="3223"/>
      <c r="K9" s="3223"/>
      <c r="L9" s="3223"/>
      <c r="M9" s="3223"/>
      <c r="N9" s="3223"/>
      <c r="O9" s="3223"/>
      <c r="P9" s="3224"/>
      <c r="Q9" s="186"/>
      <c r="R9" s="943" t="s">
        <v>831</v>
      </c>
      <c r="S9" s="940" t="s">
        <v>831</v>
      </c>
      <c r="T9" s="944"/>
      <c r="U9" s="943"/>
      <c r="V9" s="186"/>
      <c r="W9" s="186"/>
      <c r="X9" s="186"/>
      <c r="Y9" s="186"/>
      <c r="Z9" s="186"/>
      <c r="AA9" s="186"/>
      <c r="AB9" s="186"/>
      <c r="AC9" s="186"/>
      <c r="AD9" s="945"/>
      <c r="AE9" s="945"/>
      <c r="AF9" s="945"/>
      <c r="AG9" s="945"/>
      <c r="AH9" s="945"/>
      <c r="AI9" s="949"/>
      <c r="AJ9" s="186"/>
      <c r="AK9" s="186"/>
      <c r="AL9" s="186"/>
      <c r="AM9" s="186"/>
      <c r="AN9" s="186"/>
      <c r="AO9" s="951"/>
      <c r="AP9" s="951"/>
      <c r="AQ9" s="951"/>
      <c r="AR9" s="951"/>
      <c r="AS9" s="951"/>
      <c r="AT9" s="951"/>
      <c r="AU9" s="951"/>
      <c r="AV9" s="951"/>
      <c r="AW9" s="951"/>
      <c r="AX9" s="951"/>
      <c r="AY9" s="951"/>
      <c r="AZ9" s="951"/>
      <c r="BA9" s="951"/>
      <c r="BB9" s="186"/>
      <c r="BC9" s="186"/>
    </row>
    <row r="10" spans="1:55" ht="14.25" thickBot="1">
      <c r="A10" s="185"/>
      <c r="B10" s="186"/>
      <c r="C10" s="946"/>
      <c r="D10" s="946"/>
      <c r="E10" s="946"/>
      <c r="F10" s="946"/>
      <c r="G10" s="946"/>
      <c r="H10" s="946"/>
      <c r="I10" s="947" t="s">
        <v>1232</v>
      </c>
      <c r="J10" s="946"/>
      <c r="K10" s="946"/>
      <c r="L10" s="946"/>
      <c r="M10" s="946"/>
      <c r="N10" s="946"/>
      <c r="O10" s="946"/>
      <c r="P10" s="946"/>
      <c r="Q10" s="186"/>
      <c r="R10" s="186"/>
      <c r="S10" s="564"/>
      <c r="T10" s="948"/>
      <c r="U10" s="186"/>
      <c r="V10" s="949"/>
      <c r="W10" s="949"/>
      <c r="X10" s="949"/>
      <c r="Y10" s="949"/>
      <c r="Z10" s="949"/>
      <c r="AA10" s="949"/>
      <c r="AB10" s="949"/>
      <c r="AC10" s="949"/>
      <c r="AD10" s="949"/>
      <c r="AE10" s="949"/>
      <c r="AF10" s="949"/>
      <c r="AG10" s="949"/>
      <c r="AH10" s="949"/>
      <c r="AI10" s="949"/>
      <c r="AJ10" s="186"/>
      <c r="AK10" s="186"/>
      <c r="AL10" s="186"/>
      <c r="AM10" s="185"/>
      <c r="AN10" s="186"/>
      <c r="AO10" s="186"/>
      <c r="AP10" s="186"/>
      <c r="AQ10" s="186"/>
      <c r="AR10" s="186"/>
      <c r="AS10" s="186"/>
      <c r="AT10" s="186"/>
      <c r="AU10" s="186"/>
      <c r="AV10" s="186"/>
      <c r="AW10" s="186"/>
      <c r="AX10" s="186"/>
      <c r="AY10" s="186"/>
      <c r="AZ10" s="186"/>
      <c r="BA10" s="186"/>
      <c r="BB10" s="186"/>
      <c r="BC10" s="186"/>
    </row>
    <row r="11" spans="1:55" ht="14.25" thickBot="1">
      <c r="A11" s="185"/>
      <c r="B11" s="186">
        <v>4</v>
      </c>
      <c r="C11" s="3214" t="s">
        <v>1234</v>
      </c>
      <c r="D11" s="3215"/>
      <c r="E11" s="3215"/>
      <c r="F11" s="3215"/>
      <c r="G11" s="3215"/>
      <c r="H11" s="3215"/>
      <c r="I11" s="3215"/>
      <c r="J11" s="3215"/>
      <c r="K11" s="3215"/>
      <c r="L11" s="3215"/>
      <c r="M11" s="3215"/>
      <c r="N11" s="3215"/>
      <c r="O11" s="3215"/>
      <c r="P11" s="3216"/>
      <c r="Q11" s="186"/>
      <c r="R11" s="943" t="s">
        <v>831</v>
      </c>
      <c r="S11" s="940" t="s">
        <v>831</v>
      </c>
      <c r="T11" s="944"/>
      <c r="U11" s="943"/>
      <c r="V11" s="186"/>
      <c r="W11" s="186"/>
      <c r="X11" s="186"/>
      <c r="Y11" s="186"/>
      <c r="Z11" s="186"/>
      <c r="AA11" s="186"/>
      <c r="AB11" s="186"/>
      <c r="AC11" s="186"/>
      <c r="AD11" s="950"/>
      <c r="AE11" s="950"/>
      <c r="AF11" s="950"/>
      <c r="AG11" s="950"/>
      <c r="AH11" s="950"/>
      <c r="AI11" s="950"/>
      <c r="AJ11" s="186"/>
      <c r="AK11" s="186"/>
      <c r="AL11" s="186"/>
      <c r="AM11" s="186"/>
      <c r="AN11" s="186"/>
      <c r="AO11" s="186"/>
      <c r="AP11" s="186"/>
      <c r="AQ11" s="186"/>
      <c r="AR11" s="186"/>
      <c r="AS11" s="186"/>
      <c r="AT11" s="186"/>
      <c r="AU11" s="186"/>
      <c r="AV11" s="186"/>
      <c r="AW11" s="186"/>
      <c r="AX11" s="186"/>
      <c r="AY11" s="186"/>
      <c r="AZ11" s="186"/>
      <c r="BA11" s="186"/>
      <c r="BB11" s="186"/>
      <c r="BC11" s="186"/>
    </row>
    <row r="12" spans="1:55" ht="14.25" thickBot="1">
      <c r="A12" s="185"/>
      <c r="I12" s="947" t="s">
        <v>1232</v>
      </c>
      <c r="Q12" s="186"/>
      <c r="R12" s="186"/>
      <c r="S12" s="564"/>
      <c r="T12" s="948"/>
      <c r="U12" s="186"/>
      <c r="V12" s="950"/>
      <c r="W12" s="186"/>
      <c r="X12" s="186"/>
      <c r="Y12" s="186"/>
      <c r="Z12" s="186"/>
      <c r="AA12" s="186"/>
      <c r="AB12" s="186"/>
      <c r="AC12" s="186"/>
      <c r="AD12" s="186"/>
      <c r="AE12" s="186"/>
      <c r="AF12" s="186"/>
      <c r="AG12" s="186"/>
      <c r="AH12" s="186"/>
      <c r="AI12" s="186"/>
      <c r="AJ12" s="186"/>
      <c r="AK12" s="186"/>
      <c r="AL12" s="186"/>
      <c r="AM12" s="186"/>
      <c r="AN12" s="186"/>
      <c r="AO12" s="952"/>
      <c r="AP12" s="186"/>
      <c r="AQ12" s="186"/>
      <c r="AR12" s="186"/>
      <c r="AS12" s="186"/>
      <c r="AT12" s="186"/>
      <c r="AU12" s="186"/>
      <c r="AV12" s="186"/>
      <c r="AW12" s="186"/>
      <c r="AX12" s="186"/>
      <c r="AY12" s="186"/>
      <c r="AZ12" s="186"/>
      <c r="BA12" s="186"/>
      <c r="BB12" s="186"/>
      <c r="BC12" s="186"/>
    </row>
    <row r="13" spans="1:55" ht="14.25" thickBot="1">
      <c r="A13" s="186"/>
      <c r="B13" s="186">
        <v>4</v>
      </c>
      <c r="C13" s="3211" t="s">
        <v>1235</v>
      </c>
      <c r="D13" s="3212"/>
      <c r="E13" s="3212"/>
      <c r="F13" s="3212"/>
      <c r="G13" s="3212"/>
      <c r="H13" s="3212"/>
      <c r="I13" s="3212"/>
      <c r="J13" s="3212"/>
      <c r="K13" s="3212"/>
      <c r="L13" s="3212"/>
      <c r="M13" s="3212"/>
      <c r="N13" s="3212"/>
      <c r="O13" s="3212"/>
      <c r="P13" s="3213"/>
      <c r="Q13" s="186"/>
      <c r="R13" s="943" t="s">
        <v>831</v>
      </c>
      <c r="S13" s="940" t="s">
        <v>831</v>
      </c>
      <c r="T13" s="944"/>
      <c r="U13" s="943"/>
      <c r="V13" s="186"/>
      <c r="W13" s="186"/>
      <c r="X13" s="186"/>
      <c r="Y13" s="186"/>
      <c r="Z13" s="186"/>
      <c r="AA13" s="186"/>
      <c r="AB13" s="186"/>
      <c r="AC13" s="186"/>
      <c r="AD13" s="953"/>
      <c r="AE13" s="953"/>
      <c r="AF13" s="953"/>
      <c r="AG13" s="953"/>
      <c r="AH13" s="953"/>
      <c r="AI13" s="953"/>
      <c r="AJ13" s="186"/>
      <c r="AK13" s="186"/>
      <c r="AL13" s="186"/>
      <c r="AM13" s="186"/>
      <c r="AN13" s="186"/>
      <c r="AO13" s="186"/>
      <c r="AP13" s="186"/>
      <c r="AQ13" s="186"/>
      <c r="AR13" s="186"/>
      <c r="AS13" s="186"/>
      <c r="AT13" s="186"/>
      <c r="AU13" s="186"/>
      <c r="AV13" s="186"/>
      <c r="AW13" s="186"/>
      <c r="AX13" s="186"/>
      <c r="AY13" s="186"/>
      <c r="AZ13" s="186"/>
      <c r="BA13" s="186"/>
      <c r="BB13" s="186"/>
      <c r="BC13" s="186"/>
    </row>
    <row r="14" spans="1:55" ht="14.25" thickBot="1">
      <c r="A14" s="186"/>
      <c r="B14" s="186"/>
      <c r="C14" s="946"/>
      <c r="D14" s="946"/>
      <c r="E14" s="946"/>
      <c r="F14" s="946"/>
      <c r="G14" s="946"/>
      <c r="H14" s="946"/>
      <c r="I14" s="2529" t="s">
        <v>1232</v>
      </c>
      <c r="J14" s="946"/>
      <c r="K14" s="946"/>
      <c r="L14" s="946"/>
      <c r="M14" s="946"/>
      <c r="N14" s="946"/>
      <c r="O14" s="946"/>
      <c r="P14" s="946"/>
      <c r="Q14" s="186"/>
      <c r="R14" s="186"/>
      <c r="S14" s="564"/>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row>
    <row r="15" spans="1:55" ht="14.25" thickBot="1">
      <c r="A15" s="186"/>
      <c r="B15" s="186">
        <v>2</v>
      </c>
      <c r="C15" s="3211" t="s">
        <v>2594</v>
      </c>
      <c r="D15" s="3212"/>
      <c r="E15" s="3212"/>
      <c r="F15" s="3212"/>
      <c r="G15" s="3212"/>
      <c r="H15" s="3212"/>
      <c r="I15" s="3212"/>
      <c r="J15" s="3212"/>
      <c r="K15" s="3212"/>
      <c r="L15" s="3212"/>
      <c r="M15" s="3212"/>
      <c r="N15" s="3212"/>
      <c r="O15" s="3212"/>
      <c r="P15" s="3213"/>
      <c r="Q15" s="186"/>
      <c r="R15" s="943" t="s">
        <v>831</v>
      </c>
      <c r="S15" s="940" t="s">
        <v>831</v>
      </c>
      <c r="T15" s="944"/>
      <c r="U15" s="943"/>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row>
    <row r="16" spans="1:55" ht="14.25" thickBot="1">
      <c r="A16" s="186"/>
      <c r="B16" s="186"/>
      <c r="C16" s="946"/>
      <c r="D16" s="946"/>
      <c r="E16" s="946"/>
      <c r="F16" s="946"/>
      <c r="G16" s="946"/>
      <c r="H16" s="946"/>
      <c r="I16" s="947" t="s">
        <v>1232</v>
      </c>
      <c r="J16" s="946"/>
      <c r="K16" s="946"/>
      <c r="L16" s="946"/>
      <c r="M16" s="946"/>
      <c r="N16" s="946"/>
      <c r="O16" s="946"/>
      <c r="P16" s="946"/>
      <c r="Q16" s="186"/>
      <c r="R16" s="186"/>
      <c r="S16" s="564"/>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row>
    <row r="17" spans="1:55" ht="14.25" customHeight="1" thickBot="1">
      <c r="A17" s="186"/>
      <c r="B17" s="186">
        <v>3</v>
      </c>
      <c r="C17" s="3211" t="s">
        <v>1557</v>
      </c>
      <c r="D17" s="3212"/>
      <c r="E17" s="3212"/>
      <c r="F17" s="3212"/>
      <c r="G17" s="3212"/>
      <c r="H17" s="3212"/>
      <c r="I17" s="3212"/>
      <c r="J17" s="3212"/>
      <c r="K17" s="3212"/>
      <c r="L17" s="3212"/>
      <c r="M17" s="3212"/>
      <c r="N17" s="3212"/>
      <c r="O17" s="3212"/>
      <c r="P17" s="3213"/>
      <c r="Q17" s="186"/>
      <c r="R17" s="943" t="s">
        <v>831</v>
      </c>
      <c r="S17" s="940" t="s">
        <v>831</v>
      </c>
      <c r="T17" s="944"/>
      <c r="U17" s="943" t="s">
        <v>831</v>
      </c>
      <c r="V17" s="186"/>
      <c r="W17" s="186"/>
      <c r="X17" s="186"/>
      <c r="Y17" s="186"/>
      <c r="Z17" s="186"/>
      <c r="AA17" s="186"/>
      <c r="AB17" s="186"/>
      <c r="AC17" s="186"/>
      <c r="AD17" s="950"/>
      <c r="AE17" s="950"/>
      <c r="AF17" s="950"/>
      <c r="AG17" s="950"/>
      <c r="AH17" s="950"/>
      <c r="AI17" s="950"/>
      <c r="AJ17" s="186"/>
      <c r="AK17" s="186"/>
      <c r="AL17" s="186"/>
      <c r="AM17" s="939"/>
      <c r="AN17" s="939"/>
      <c r="AO17" s="939"/>
      <c r="AP17" s="939"/>
      <c r="AQ17" s="939"/>
      <c r="AR17" s="939"/>
      <c r="AS17" s="939"/>
      <c r="AT17" s="939"/>
      <c r="AU17" s="939"/>
      <c r="AV17" s="939"/>
      <c r="AW17" s="939"/>
      <c r="AX17" s="939"/>
      <c r="AY17" s="939"/>
      <c r="AZ17" s="939"/>
      <c r="BA17" s="939"/>
      <c r="BB17" s="186"/>
      <c r="BC17" s="186"/>
    </row>
    <row r="18" spans="1:55" ht="14.25" thickBot="1">
      <c r="A18" s="185"/>
      <c r="B18" s="186"/>
      <c r="C18" s="946"/>
      <c r="D18" s="946"/>
      <c r="E18" s="946"/>
      <c r="F18" s="946"/>
      <c r="G18" s="946"/>
      <c r="H18" s="946"/>
      <c r="I18" s="947" t="s">
        <v>1232</v>
      </c>
      <c r="J18" s="946"/>
      <c r="K18" s="946"/>
      <c r="L18" s="946"/>
      <c r="M18" s="946"/>
      <c r="N18" s="946"/>
      <c r="O18" s="946"/>
      <c r="P18" s="946"/>
      <c r="Q18" s="186"/>
      <c r="R18" s="186"/>
      <c r="S18" s="564"/>
      <c r="T18" s="186"/>
      <c r="U18" s="186"/>
      <c r="V18" s="950"/>
      <c r="W18" s="950"/>
      <c r="X18" s="950"/>
      <c r="Y18" s="950"/>
      <c r="Z18" s="950"/>
      <c r="AA18" s="950"/>
      <c r="AB18" s="950"/>
      <c r="AC18" s="950"/>
      <c r="AD18" s="950"/>
      <c r="AE18" s="950"/>
      <c r="AF18" s="950"/>
      <c r="AG18" s="950"/>
      <c r="AH18" s="950"/>
      <c r="AI18" s="950"/>
      <c r="AJ18" s="186"/>
      <c r="AK18" s="186"/>
      <c r="AL18" s="186"/>
      <c r="AM18" s="185"/>
      <c r="AN18" s="186"/>
      <c r="AO18" s="186"/>
      <c r="AP18" s="186"/>
      <c r="AQ18" s="186"/>
      <c r="AR18" s="186"/>
      <c r="AS18" s="186"/>
      <c r="AT18" s="186"/>
      <c r="AU18" s="186"/>
      <c r="AV18" s="186"/>
      <c r="AW18" s="186"/>
      <c r="AX18" s="186"/>
      <c r="AY18" s="186"/>
      <c r="AZ18" s="186"/>
      <c r="BA18" s="186"/>
      <c r="BB18" s="186"/>
      <c r="BC18" s="186"/>
    </row>
    <row r="19" spans="1:55" ht="14.25" thickBot="1">
      <c r="A19" s="185"/>
      <c r="B19" s="186">
        <v>6</v>
      </c>
      <c r="C19" s="3211" t="s">
        <v>3293</v>
      </c>
      <c r="D19" s="3212"/>
      <c r="E19" s="3212"/>
      <c r="F19" s="3212"/>
      <c r="G19" s="3212"/>
      <c r="H19" s="3212"/>
      <c r="I19" s="3212"/>
      <c r="J19" s="3212"/>
      <c r="K19" s="3212"/>
      <c r="L19" s="3212"/>
      <c r="M19" s="3212"/>
      <c r="N19" s="3212"/>
      <c r="O19" s="3212"/>
      <c r="P19" s="3213"/>
      <c r="Q19" s="186"/>
      <c r="R19" s="943" t="s">
        <v>831</v>
      </c>
      <c r="S19" s="940" t="s">
        <v>831</v>
      </c>
      <c r="T19" s="944"/>
      <c r="U19" s="943"/>
      <c r="V19" s="186"/>
      <c r="W19" s="186"/>
      <c r="X19" s="186"/>
      <c r="Y19" s="186"/>
      <c r="Z19" s="186"/>
      <c r="AA19" s="186"/>
      <c r="AB19" s="186"/>
      <c r="AC19" s="186"/>
      <c r="AD19" s="950"/>
      <c r="AE19" s="950"/>
      <c r="AF19" s="950"/>
      <c r="AG19" s="950"/>
      <c r="AH19" s="950"/>
      <c r="AI19" s="950"/>
      <c r="AJ19" s="186"/>
      <c r="AK19" s="186"/>
      <c r="AL19" s="186"/>
      <c r="AM19" s="186"/>
      <c r="AN19" s="186"/>
      <c r="AO19" s="186"/>
      <c r="AP19" s="186"/>
      <c r="AQ19" s="186"/>
      <c r="AR19" s="186"/>
      <c r="AS19" s="186"/>
      <c r="AT19" s="186"/>
      <c r="AU19" s="186"/>
      <c r="AV19" s="186"/>
      <c r="AW19" s="186"/>
      <c r="AX19" s="186"/>
      <c r="AY19" s="186"/>
      <c r="AZ19" s="186"/>
      <c r="BA19" s="186"/>
      <c r="BB19" s="186"/>
      <c r="BC19" s="186"/>
    </row>
    <row r="20" spans="1:55" ht="14.25" thickBot="1">
      <c r="A20" s="185"/>
      <c r="B20" s="186"/>
      <c r="C20" s="564"/>
      <c r="D20" s="564"/>
      <c r="E20" s="564"/>
      <c r="F20" s="564"/>
      <c r="G20" s="564"/>
      <c r="H20" s="564"/>
      <c r="I20" s="947" t="s">
        <v>1232</v>
      </c>
      <c r="J20" s="564"/>
      <c r="K20" s="564"/>
      <c r="L20" s="564"/>
      <c r="M20" s="564"/>
      <c r="N20" s="564"/>
      <c r="O20" s="564"/>
      <c r="P20" s="564"/>
      <c r="Q20" s="186"/>
      <c r="R20" s="186"/>
      <c r="S20" s="564"/>
      <c r="T20" s="186"/>
      <c r="U20" s="186"/>
      <c r="V20" s="950"/>
      <c r="W20" s="950"/>
      <c r="X20" s="950"/>
      <c r="Y20" s="950"/>
      <c r="Z20" s="950"/>
      <c r="AA20" s="950"/>
      <c r="AB20" s="950"/>
      <c r="AC20" s="950"/>
      <c r="AD20" s="950"/>
      <c r="AE20" s="950"/>
      <c r="AF20" s="950"/>
      <c r="AG20" s="950"/>
      <c r="AH20" s="950"/>
      <c r="AI20" s="950"/>
      <c r="AJ20" s="186"/>
      <c r="AK20" s="186"/>
      <c r="AL20" s="186"/>
      <c r="AM20" s="186"/>
      <c r="AN20" s="186"/>
      <c r="AO20" s="186"/>
      <c r="AP20" s="186"/>
      <c r="AQ20" s="186"/>
      <c r="AR20" s="186"/>
      <c r="AS20" s="186"/>
      <c r="AT20" s="186"/>
      <c r="AU20" s="186"/>
      <c r="AV20" s="186"/>
      <c r="AW20" s="186"/>
      <c r="AX20" s="186"/>
      <c r="AY20" s="186"/>
      <c r="AZ20" s="186"/>
      <c r="BA20" s="186"/>
      <c r="BB20" s="186"/>
      <c r="BC20" s="186"/>
    </row>
    <row r="21" spans="1:55" ht="14.25" thickBot="1">
      <c r="A21" s="186"/>
      <c r="B21" s="186">
        <v>5</v>
      </c>
      <c r="C21" s="3211" t="s">
        <v>3294</v>
      </c>
      <c r="D21" s="3212"/>
      <c r="E21" s="3212"/>
      <c r="F21" s="3212"/>
      <c r="G21" s="3212"/>
      <c r="H21" s="3212"/>
      <c r="I21" s="3212"/>
      <c r="J21" s="3212"/>
      <c r="K21" s="3212"/>
      <c r="L21" s="3212"/>
      <c r="M21" s="3212"/>
      <c r="N21" s="3212"/>
      <c r="O21" s="3212"/>
      <c r="P21" s="3213"/>
      <c r="Q21" s="186"/>
      <c r="R21" s="943"/>
      <c r="S21" s="940" t="s">
        <v>831</v>
      </c>
      <c r="T21" s="944"/>
      <c r="U21" s="943" t="s">
        <v>831</v>
      </c>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row>
    <row r="22" spans="1:55" ht="14.25" thickBot="1">
      <c r="A22" s="185"/>
      <c r="B22" s="186"/>
      <c r="C22" s="564"/>
      <c r="D22" s="564"/>
      <c r="E22" s="564"/>
      <c r="F22" s="564"/>
      <c r="G22" s="564"/>
      <c r="H22" s="564"/>
      <c r="I22" s="947" t="s">
        <v>1232</v>
      </c>
      <c r="J22" s="564"/>
      <c r="K22" s="564"/>
      <c r="L22" s="564"/>
      <c r="M22" s="564"/>
      <c r="N22" s="564"/>
      <c r="O22" s="564"/>
      <c r="P22" s="564"/>
      <c r="Q22" s="186"/>
      <c r="R22" s="186"/>
      <c r="S22" s="564"/>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row>
    <row r="23" spans="1:55" ht="14.25" thickBot="1">
      <c r="A23" s="186"/>
      <c r="B23" s="186">
        <v>8</v>
      </c>
      <c r="C23" s="3214" t="s">
        <v>3295</v>
      </c>
      <c r="D23" s="3215"/>
      <c r="E23" s="3215"/>
      <c r="F23" s="3215"/>
      <c r="G23" s="3215"/>
      <c r="H23" s="3215"/>
      <c r="I23" s="3215"/>
      <c r="J23" s="3215"/>
      <c r="K23" s="3215"/>
      <c r="L23" s="3215"/>
      <c r="M23" s="3215"/>
      <c r="N23" s="3215"/>
      <c r="O23" s="3215"/>
      <c r="P23" s="3216"/>
      <c r="Q23" s="186"/>
      <c r="R23" s="943"/>
      <c r="S23" s="940" t="s">
        <v>831</v>
      </c>
      <c r="T23" s="944"/>
      <c r="U23" s="943"/>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row>
    <row r="24" spans="1:55" ht="14.25" thickBot="1">
      <c r="A24" s="186"/>
      <c r="B24" s="186"/>
      <c r="C24" s="949"/>
      <c r="D24" s="186"/>
      <c r="E24" s="186"/>
      <c r="F24" s="186"/>
      <c r="G24" s="186"/>
      <c r="H24" s="186"/>
      <c r="I24" s="947" t="s">
        <v>1232</v>
      </c>
      <c r="J24" s="186"/>
      <c r="K24" s="186"/>
      <c r="L24" s="186"/>
      <c r="M24" s="186"/>
      <c r="N24" s="186"/>
      <c r="O24" s="186"/>
      <c r="P24" s="186"/>
      <c r="Q24" s="186"/>
      <c r="R24" s="186"/>
      <c r="S24" s="564"/>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row>
    <row r="25" spans="1:55" ht="14.25" thickBot="1">
      <c r="A25" s="186"/>
      <c r="B25" s="186">
        <v>9</v>
      </c>
      <c r="C25" s="3214" t="s">
        <v>3297</v>
      </c>
      <c r="D25" s="3215"/>
      <c r="E25" s="3215"/>
      <c r="F25" s="3215"/>
      <c r="G25" s="3215"/>
      <c r="H25" s="3215"/>
      <c r="I25" s="3215"/>
      <c r="J25" s="3215"/>
      <c r="K25" s="3215"/>
      <c r="L25" s="3215"/>
      <c r="M25" s="3215"/>
      <c r="N25" s="3215"/>
      <c r="O25" s="3215"/>
      <c r="P25" s="3216"/>
      <c r="Q25" s="186"/>
      <c r="R25" s="943"/>
      <c r="S25" s="940"/>
      <c r="T25" s="943" t="s">
        <v>831</v>
      </c>
      <c r="U25" s="943"/>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row>
    <row r="26" spans="1:55" s="186" customFormat="1" ht="14.25" thickBot="1">
      <c r="I26" s="947" t="s">
        <v>1232</v>
      </c>
      <c r="S26" s="564"/>
    </row>
    <row r="27" spans="1:55" ht="14.25" thickBot="1">
      <c r="A27" s="186"/>
      <c r="B27" s="186">
        <v>10</v>
      </c>
      <c r="C27" s="3214" t="s">
        <v>3296</v>
      </c>
      <c r="D27" s="3215"/>
      <c r="E27" s="3215"/>
      <c r="F27" s="3215"/>
      <c r="G27" s="3215"/>
      <c r="H27" s="3215"/>
      <c r="I27" s="3215"/>
      <c r="J27" s="3215"/>
      <c r="K27" s="3215"/>
      <c r="L27" s="3215"/>
      <c r="M27" s="3215"/>
      <c r="N27" s="3215"/>
      <c r="O27" s="3215"/>
      <c r="P27" s="3216"/>
      <c r="Q27" s="186"/>
      <c r="R27" s="943"/>
      <c r="S27" s="940"/>
      <c r="T27" s="943" t="s">
        <v>831</v>
      </c>
      <c r="U27" s="943"/>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5"/>
      <c r="AS27" s="185"/>
      <c r="AT27" s="185"/>
      <c r="AU27" s="185"/>
      <c r="AV27" s="185"/>
      <c r="AW27" s="185"/>
      <c r="AX27" s="185"/>
      <c r="AY27" s="185"/>
      <c r="AZ27" s="185"/>
      <c r="BA27" s="186"/>
      <c r="BB27" s="186"/>
      <c r="BC27" s="186"/>
    </row>
    <row r="28" spans="1:55" ht="14.25" thickBot="1">
      <c r="A28" s="186"/>
      <c r="B28" s="186"/>
      <c r="C28" s="186"/>
      <c r="D28" s="186"/>
      <c r="E28" s="186"/>
      <c r="F28" s="186"/>
      <c r="G28" s="186"/>
      <c r="H28" s="186"/>
      <c r="I28" s="947" t="s">
        <v>1232</v>
      </c>
      <c r="J28" s="186"/>
      <c r="K28" s="186"/>
      <c r="L28" s="186"/>
      <c r="M28" s="186"/>
      <c r="N28" s="186"/>
      <c r="O28" s="186"/>
      <c r="P28" s="186"/>
      <c r="Q28" s="186"/>
      <c r="R28" s="186"/>
      <c r="S28" s="564"/>
      <c r="T28" s="186"/>
      <c r="U28" s="186"/>
      <c r="V28" s="186"/>
      <c r="W28" s="186"/>
      <c r="X28" s="186"/>
      <c r="Y28" s="186"/>
      <c r="Z28" s="186"/>
      <c r="AA28" s="186"/>
      <c r="AB28" s="186"/>
      <c r="AC28" s="186"/>
      <c r="AD28" s="186"/>
      <c r="AE28" s="186"/>
      <c r="AF28" s="186"/>
      <c r="AG28" s="186"/>
      <c r="AH28" s="186"/>
      <c r="AI28" s="186"/>
      <c r="AJ28" s="185"/>
      <c r="AK28" s="186"/>
      <c r="AL28" s="186"/>
      <c r="AM28" s="186"/>
      <c r="AN28" s="186"/>
      <c r="AO28" s="186"/>
      <c r="AP28" s="186"/>
      <c r="AQ28" s="186"/>
      <c r="AR28" s="954"/>
      <c r="AS28" s="954"/>
      <c r="AT28" s="954"/>
      <c r="AU28" s="954"/>
      <c r="AV28" s="954"/>
      <c r="AW28" s="954"/>
      <c r="AX28" s="954"/>
      <c r="AY28" s="954"/>
      <c r="AZ28" s="954"/>
      <c r="BA28" s="186"/>
      <c r="BB28" s="186"/>
      <c r="BC28" s="186"/>
    </row>
    <row r="29" spans="1:55" ht="14.25" thickBot="1">
      <c r="A29" s="186"/>
      <c r="B29" s="186">
        <v>11</v>
      </c>
      <c r="C29" s="3214" t="s">
        <v>3298</v>
      </c>
      <c r="D29" s="3215"/>
      <c r="E29" s="3215"/>
      <c r="F29" s="3215"/>
      <c r="G29" s="3215"/>
      <c r="H29" s="3215"/>
      <c r="I29" s="3215"/>
      <c r="J29" s="3215"/>
      <c r="K29" s="3215"/>
      <c r="L29" s="3215"/>
      <c r="M29" s="3215"/>
      <c r="N29" s="3215"/>
      <c r="O29" s="3215"/>
      <c r="P29" s="3216"/>
      <c r="Q29" s="186"/>
      <c r="R29" s="943"/>
      <c r="S29" s="940"/>
      <c r="T29" s="943" t="s">
        <v>831</v>
      </c>
      <c r="U29" s="943"/>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5"/>
      <c r="AS29" s="185"/>
      <c r="AT29" s="185"/>
      <c r="AU29" s="185"/>
      <c r="AV29" s="185"/>
      <c r="AW29" s="185"/>
      <c r="AX29" s="185"/>
      <c r="AY29" s="185"/>
      <c r="AZ29" s="185"/>
      <c r="BA29" s="186"/>
      <c r="BB29" s="186"/>
      <c r="BC29" s="186"/>
    </row>
    <row r="30" spans="1:55" ht="14.25" thickBot="1">
      <c r="A30" s="186"/>
      <c r="B30" s="186">
        <v>11</v>
      </c>
      <c r="C30" s="3214" t="s">
        <v>1236</v>
      </c>
      <c r="D30" s="3215"/>
      <c r="E30" s="3215"/>
      <c r="F30" s="3215"/>
      <c r="G30" s="3215"/>
      <c r="H30" s="3215"/>
      <c r="I30" s="3215"/>
      <c r="J30" s="3215"/>
      <c r="K30" s="3215"/>
      <c r="L30" s="3215"/>
      <c r="M30" s="3215"/>
      <c r="N30" s="3215"/>
      <c r="O30" s="3215"/>
      <c r="P30" s="3216"/>
      <c r="Q30" s="186"/>
      <c r="R30" s="943"/>
      <c r="S30" s="940"/>
      <c r="T30" s="943" t="s">
        <v>831</v>
      </c>
      <c r="U30" s="943"/>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954"/>
      <c r="AS30" s="954"/>
      <c r="AT30" s="954"/>
      <c r="AU30" s="954"/>
      <c r="AV30" s="954"/>
      <c r="AW30" s="954"/>
      <c r="AX30" s="954"/>
      <c r="AY30" s="954"/>
      <c r="AZ30" s="954"/>
      <c r="BA30" s="186"/>
      <c r="BB30" s="186"/>
      <c r="BC30" s="186"/>
    </row>
    <row r="31" spans="1:55" ht="14.25" thickBot="1">
      <c r="A31" s="186"/>
      <c r="B31" s="186"/>
      <c r="C31" s="186"/>
      <c r="D31" s="186"/>
      <c r="E31" s="186"/>
      <c r="F31" s="186"/>
      <c r="G31" s="186"/>
      <c r="H31" s="186"/>
      <c r="I31" s="947"/>
      <c r="J31" s="186"/>
      <c r="K31" s="186"/>
      <c r="L31" s="186"/>
      <c r="M31" s="186"/>
      <c r="N31" s="186"/>
      <c r="O31" s="186"/>
      <c r="P31" s="186"/>
      <c r="Q31" s="186"/>
      <c r="R31" s="186"/>
      <c r="S31" s="564"/>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954"/>
      <c r="AS31" s="954"/>
      <c r="AT31" s="954"/>
      <c r="AU31" s="954"/>
      <c r="AV31" s="954"/>
      <c r="AW31" s="954"/>
      <c r="AX31" s="954"/>
      <c r="AY31" s="954"/>
      <c r="AZ31" s="954"/>
      <c r="BA31" s="186"/>
      <c r="BB31" s="186"/>
      <c r="BC31" s="186"/>
    </row>
    <row r="32" spans="1:55" s="186" customFormat="1" ht="14.25" thickBot="1">
      <c r="B32" s="186">
        <v>12</v>
      </c>
      <c r="C32" s="3214" t="s">
        <v>3299</v>
      </c>
      <c r="D32" s="3215"/>
      <c r="E32" s="3215"/>
      <c r="F32" s="3215"/>
      <c r="G32" s="3215"/>
      <c r="H32" s="3215"/>
      <c r="I32" s="3215"/>
      <c r="J32" s="3215"/>
      <c r="K32" s="3215"/>
      <c r="L32" s="3215"/>
      <c r="M32" s="3215"/>
      <c r="N32" s="3215"/>
      <c r="O32" s="3215"/>
      <c r="P32" s="3216"/>
      <c r="R32" s="943"/>
      <c r="S32" s="940"/>
      <c r="T32" s="943" t="s">
        <v>831</v>
      </c>
      <c r="U32" s="943"/>
    </row>
    <row r="33" spans="2:21" s="186" customFormat="1" ht="14.25" thickBot="1">
      <c r="I33" s="947" t="s">
        <v>1232</v>
      </c>
      <c r="S33" s="564"/>
    </row>
    <row r="34" spans="2:21" s="186" customFormat="1" ht="14.25" thickBot="1">
      <c r="B34" s="186">
        <v>13</v>
      </c>
      <c r="C34" s="3214" t="s">
        <v>1237</v>
      </c>
      <c r="D34" s="3215"/>
      <c r="E34" s="3215"/>
      <c r="F34" s="3215"/>
      <c r="G34" s="3215"/>
      <c r="H34" s="3215"/>
      <c r="I34" s="3215"/>
      <c r="J34" s="3215"/>
      <c r="K34" s="3215"/>
      <c r="L34" s="3215"/>
      <c r="M34" s="3215"/>
      <c r="N34" s="3215"/>
      <c r="O34" s="3215"/>
      <c r="P34" s="3216"/>
      <c r="R34" s="943"/>
      <c r="S34" s="940"/>
      <c r="T34" s="943" t="s">
        <v>831</v>
      </c>
      <c r="U34" s="943"/>
    </row>
    <row r="35" spans="2:21" s="186" customFormat="1" ht="14.25" thickBot="1">
      <c r="B35" s="186">
        <v>13</v>
      </c>
      <c r="C35" s="3214" t="s">
        <v>3105</v>
      </c>
      <c r="D35" s="3215"/>
      <c r="E35" s="3215"/>
      <c r="F35" s="3215"/>
      <c r="G35" s="3215"/>
      <c r="H35" s="3215"/>
      <c r="I35" s="3215"/>
      <c r="J35" s="3215"/>
      <c r="K35" s="3215"/>
      <c r="L35" s="3215"/>
      <c r="M35" s="3215"/>
      <c r="N35" s="3215"/>
      <c r="O35" s="3215"/>
      <c r="P35" s="3216"/>
      <c r="R35" s="943"/>
      <c r="S35" s="943"/>
      <c r="T35" s="943" t="s">
        <v>831</v>
      </c>
      <c r="U35" s="943"/>
    </row>
    <row r="36" spans="2:21" s="186" customFormat="1" ht="14.25" thickBot="1">
      <c r="B36" s="186">
        <v>13</v>
      </c>
      <c r="C36" s="3211" t="s">
        <v>3168</v>
      </c>
      <c r="D36" s="3212"/>
      <c r="E36" s="3212"/>
      <c r="F36" s="3212"/>
      <c r="G36" s="3212"/>
      <c r="H36" s="3212"/>
      <c r="I36" s="3212"/>
      <c r="J36" s="3212"/>
      <c r="K36" s="3212"/>
      <c r="L36" s="3212"/>
      <c r="M36" s="3212"/>
      <c r="N36" s="3212"/>
      <c r="O36" s="3212"/>
      <c r="P36" s="3213"/>
      <c r="R36" s="943"/>
      <c r="S36" s="943"/>
      <c r="T36" s="943" t="s">
        <v>831</v>
      </c>
      <c r="U36" s="943" t="s">
        <v>831</v>
      </c>
    </row>
    <row r="37" spans="2:21" s="186" customFormat="1" ht="14.25" thickBot="1">
      <c r="B37" s="186">
        <v>13</v>
      </c>
      <c r="C37" s="3211" t="s">
        <v>1238</v>
      </c>
      <c r="D37" s="3212"/>
      <c r="E37" s="3212"/>
      <c r="F37" s="3212"/>
      <c r="G37" s="3212"/>
      <c r="H37" s="3212"/>
      <c r="I37" s="3212"/>
      <c r="J37" s="3212"/>
      <c r="K37" s="3212"/>
      <c r="L37" s="3212"/>
      <c r="M37" s="3212"/>
      <c r="N37" s="3212"/>
      <c r="O37" s="3212"/>
      <c r="P37" s="3213"/>
      <c r="R37" s="943"/>
      <c r="S37" s="940"/>
      <c r="T37" s="943" t="s">
        <v>831</v>
      </c>
      <c r="U37" s="943"/>
    </row>
    <row r="38" spans="2:21" s="186" customFormat="1" ht="13.9" customHeight="1" thickBot="1">
      <c r="I38" s="947" t="s">
        <v>1232</v>
      </c>
      <c r="S38" s="564"/>
    </row>
    <row r="39" spans="2:21" s="186" customFormat="1" ht="13.9" customHeight="1" thickBot="1">
      <c r="B39" s="186">
        <v>14</v>
      </c>
      <c r="C39" s="3214" t="s">
        <v>1428</v>
      </c>
      <c r="D39" s="3215"/>
      <c r="E39" s="3215"/>
      <c r="F39" s="3215"/>
      <c r="G39" s="3215"/>
      <c r="H39" s="3215"/>
      <c r="I39" s="3215"/>
      <c r="J39" s="3215"/>
      <c r="K39" s="3215"/>
      <c r="L39" s="3215"/>
      <c r="M39" s="3215"/>
      <c r="N39" s="3215"/>
      <c r="O39" s="3215"/>
      <c r="P39" s="3216"/>
      <c r="R39" s="943"/>
      <c r="S39" s="940"/>
      <c r="T39" s="943" t="s">
        <v>831</v>
      </c>
      <c r="U39" s="943"/>
    </row>
    <row r="40" spans="2:21" s="186" customFormat="1" ht="13.9" customHeight="1" thickBot="1">
      <c r="I40" s="947" t="s">
        <v>1232</v>
      </c>
      <c r="S40" s="564"/>
    </row>
    <row r="41" spans="2:21" s="186" customFormat="1" ht="13.9" customHeight="1" thickBot="1">
      <c r="C41" s="3211" t="s">
        <v>1560</v>
      </c>
      <c r="D41" s="3212"/>
      <c r="E41" s="3212"/>
      <c r="F41" s="3212"/>
      <c r="G41" s="3212"/>
      <c r="H41" s="3212"/>
      <c r="I41" s="3212"/>
      <c r="J41" s="3212"/>
      <c r="K41" s="3212"/>
      <c r="L41" s="3212"/>
      <c r="M41" s="3212"/>
      <c r="N41" s="3212"/>
      <c r="O41" s="3212"/>
      <c r="P41" s="3213"/>
      <c r="R41" s="943"/>
      <c r="S41" s="940"/>
      <c r="T41" s="943" t="s">
        <v>831</v>
      </c>
      <c r="U41" s="943" t="s">
        <v>831</v>
      </c>
    </row>
    <row r="42" spans="2:21" s="186" customFormat="1" ht="13.9" customHeight="1" thickBot="1">
      <c r="I42" s="947" t="s">
        <v>1232</v>
      </c>
      <c r="S42" s="564"/>
    </row>
    <row r="43" spans="2:21" s="186" customFormat="1" ht="13.9" customHeight="1" thickBot="1">
      <c r="C43" s="3211" t="s">
        <v>1239</v>
      </c>
      <c r="D43" s="3212"/>
      <c r="E43" s="3212"/>
      <c r="F43" s="3212"/>
      <c r="G43" s="3212"/>
      <c r="H43" s="3212"/>
      <c r="I43" s="3212"/>
      <c r="J43" s="3212"/>
      <c r="K43" s="3212"/>
      <c r="L43" s="3212"/>
      <c r="M43" s="3212"/>
      <c r="N43" s="3212"/>
      <c r="O43" s="3212"/>
      <c r="P43" s="3213"/>
      <c r="R43" s="943"/>
      <c r="S43" s="940"/>
      <c r="T43" s="943"/>
      <c r="U43" s="943" t="s">
        <v>831</v>
      </c>
    </row>
    <row r="44" spans="2:21" s="186" customFormat="1" ht="13.9" customHeight="1"/>
    <row r="45" spans="2:21" s="186" customFormat="1" ht="13.9" customHeight="1"/>
    <row r="46" spans="2:21" s="186" customFormat="1" ht="13.9" customHeight="1"/>
    <row r="47" spans="2:21" s="186" customFormat="1" ht="13.9" customHeight="1"/>
    <row r="48" spans="2:21" s="186" customFormat="1" ht="13.9" customHeight="1"/>
    <row r="49" spans="1:19" s="186" customFormat="1" ht="13.9" customHeight="1"/>
    <row r="50" spans="1:19" s="186" customFormat="1" ht="13.9" customHeight="1"/>
    <row r="51" spans="1:19" s="186" customFormat="1" ht="13.9" customHeight="1"/>
    <row r="52" spans="1:19" s="186" customFormat="1" ht="13.9" customHeight="1"/>
    <row r="53" spans="1:19" s="186" customFormat="1" ht="13.9" customHeight="1"/>
    <row r="54" spans="1:19" s="186" customFormat="1" ht="13.9" customHeight="1"/>
    <row r="55" spans="1:19" s="186" customFormat="1" ht="13.9" customHeight="1"/>
    <row r="56" spans="1:19" s="186" customFormat="1" ht="13.9" customHeight="1"/>
    <row r="57" spans="1:19" s="186" customFormat="1" ht="13.9" customHeight="1"/>
    <row r="58" spans="1:19" s="186" customFormat="1" ht="13.9" customHeight="1"/>
    <row r="59" spans="1:19" s="186" customFormat="1" ht="13.9" customHeight="1"/>
    <row r="60" spans="1:19" s="186" customFormat="1" ht="13.9" customHeight="1"/>
    <row r="61" spans="1:19" s="186" customFormat="1" ht="13.9" customHeight="1">
      <c r="S61"/>
    </row>
    <row r="62" spans="1:19" ht="13.9" customHeight="1">
      <c r="A62" s="186"/>
      <c r="B62" s="186"/>
      <c r="C62" s="186"/>
      <c r="D62" s="186"/>
      <c r="E62" s="186"/>
      <c r="F62" s="186"/>
      <c r="G62" s="186"/>
      <c r="H62" s="186"/>
      <c r="I62" s="186"/>
      <c r="J62" s="186"/>
      <c r="K62" s="186"/>
      <c r="L62" s="186"/>
      <c r="M62" s="186"/>
      <c r="N62" s="186"/>
      <c r="O62" s="186"/>
      <c r="P62" s="186"/>
      <c r="Q62" s="186"/>
    </row>
    <row r="63" spans="1:19" ht="13.9" customHeight="1">
      <c r="A63" s="186"/>
      <c r="B63" s="186"/>
      <c r="C63" s="186"/>
      <c r="D63" s="186"/>
      <c r="E63" s="186"/>
      <c r="F63" s="186"/>
      <c r="G63" s="186"/>
      <c r="H63" s="186"/>
      <c r="I63" s="186"/>
      <c r="J63" s="186"/>
      <c r="K63" s="186"/>
      <c r="L63" s="186"/>
      <c r="M63" s="186"/>
      <c r="N63" s="186"/>
      <c r="O63" s="186"/>
      <c r="P63" s="186"/>
      <c r="Q63" s="186"/>
    </row>
    <row r="64" spans="1:19" ht="13.9" customHeight="1">
      <c r="A64" s="186"/>
      <c r="B64" s="186"/>
      <c r="C64" s="186"/>
      <c r="D64" s="186"/>
      <c r="E64" s="186"/>
      <c r="F64" s="186"/>
      <c r="G64" s="186"/>
      <c r="H64" s="186"/>
      <c r="I64" s="186"/>
      <c r="J64" s="186"/>
      <c r="K64" s="186"/>
      <c r="L64" s="186"/>
      <c r="M64" s="186"/>
      <c r="N64" s="186"/>
      <c r="O64" s="186"/>
      <c r="P64" s="186"/>
      <c r="Q64" s="186"/>
    </row>
    <row r="65" spans="1:17">
      <c r="A65" s="186"/>
      <c r="B65" s="186"/>
      <c r="C65" s="186"/>
      <c r="D65" s="186"/>
      <c r="E65" s="186"/>
      <c r="F65" s="186"/>
      <c r="G65" s="186"/>
      <c r="H65" s="186"/>
      <c r="I65" s="186"/>
      <c r="J65" s="186"/>
      <c r="K65" s="186"/>
      <c r="L65" s="186"/>
      <c r="M65" s="186"/>
      <c r="N65" s="186"/>
      <c r="O65" s="186"/>
      <c r="P65" s="186"/>
      <c r="Q65" s="186"/>
    </row>
    <row r="66" spans="1:17">
      <c r="A66" s="186"/>
      <c r="B66" s="186"/>
      <c r="C66" s="186"/>
      <c r="D66" s="186"/>
      <c r="E66" s="186"/>
      <c r="F66" s="186"/>
      <c r="G66" s="186"/>
      <c r="H66" s="186"/>
      <c r="I66" s="186"/>
      <c r="J66" s="186"/>
      <c r="K66" s="186"/>
      <c r="L66" s="186"/>
      <c r="M66" s="186"/>
      <c r="N66" s="186"/>
      <c r="O66" s="186"/>
      <c r="P66" s="186"/>
      <c r="Q66" s="186"/>
    </row>
    <row r="67" spans="1:17">
      <c r="A67" s="186"/>
      <c r="B67" s="186"/>
      <c r="C67" s="186"/>
      <c r="D67" s="186"/>
      <c r="E67" s="186"/>
      <c r="F67" s="186"/>
      <c r="G67" s="186"/>
      <c r="H67" s="186"/>
      <c r="I67" s="186"/>
      <c r="J67" s="186"/>
      <c r="K67" s="186"/>
      <c r="L67" s="186"/>
      <c r="M67" s="186"/>
      <c r="N67" s="186"/>
      <c r="O67" s="186"/>
      <c r="P67" s="186"/>
      <c r="Q67" s="186"/>
    </row>
    <row r="68" spans="1:17">
      <c r="A68" s="186"/>
      <c r="B68" s="186"/>
      <c r="C68" s="186"/>
      <c r="D68" s="186"/>
      <c r="E68" s="186"/>
      <c r="F68" s="186"/>
      <c r="G68" s="186"/>
      <c r="H68" s="186"/>
      <c r="I68" s="186"/>
      <c r="J68" s="186"/>
      <c r="K68" s="186"/>
      <c r="L68" s="186"/>
      <c r="M68" s="186"/>
      <c r="N68" s="186"/>
      <c r="O68" s="186"/>
      <c r="P68" s="186"/>
      <c r="Q68" s="186"/>
    </row>
  </sheetData>
  <mergeCells count="28">
    <mergeCell ref="C17:P17"/>
    <mergeCell ref="A1:U1"/>
    <mergeCell ref="X1:Z1"/>
    <mergeCell ref="AA1:AF1"/>
    <mergeCell ref="A3:Q3"/>
    <mergeCell ref="R3:U3"/>
    <mergeCell ref="Y3:AC3"/>
    <mergeCell ref="C5:P5"/>
    <mergeCell ref="C7:P7"/>
    <mergeCell ref="C9:P9"/>
    <mergeCell ref="C11:P11"/>
    <mergeCell ref="C13:P13"/>
    <mergeCell ref="C15:P15"/>
    <mergeCell ref="C43:P43"/>
    <mergeCell ref="C19:P19"/>
    <mergeCell ref="C21:P21"/>
    <mergeCell ref="C23:P23"/>
    <mergeCell ref="C29:P29"/>
    <mergeCell ref="C30:P30"/>
    <mergeCell ref="C25:P25"/>
    <mergeCell ref="C32:P32"/>
    <mergeCell ref="C34:P34"/>
    <mergeCell ref="C37:P37"/>
    <mergeCell ref="C39:P39"/>
    <mergeCell ref="C41:P41"/>
    <mergeCell ref="C27:P27"/>
    <mergeCell ref="C35:P35"/>
    <mergeCell ref="C36:P36"/>
  </mergeCells>
  <phoneticPr fontId="15"/>
  <hyperlinks>
    <hyperlink ref="C17" location="'2方針'!A1" display="環境方針" xr:uid="{00000000-0004-0000-0100-000000000000}"/>
    <hyperlink ref="C11" location="'3負荷'!A1" display="環境への負荷の自己チェックシート" xr:uid="{00000000-0004-0000-0100-000001000000}"/>
    <hyperlink ref="C13" location="'3取組'!A1" display="環境への取組の自己チェックリスト" xr:uid="{00000000-0004-0000-0100-000002000000}"/>
    <hyperlink ref="C21" location="'4法規'!A1" display="環境関連法規制等の取りまとめ表" xr:uid="{00000000-0004-0000-0100-000003000000}"/>
    <hyperlink ref="C19" location="'5活動計画'!A1" display="環境活動計画書" xr:uid="{00000000-0004-0000-0100-000004000000}"/>
    <hyperlink ref="C32" location="'11文書・記録'!A1" display="環境関連文書・記録一覧表" xr:uid="{00000000-0004-0000-0100-000005000000}"/>
    <hyperlink ref="C34" location="'12問題点'!A1" display="問題点是正・予防処置票" xr:uid="{00000000-0004-0000-0100-000006000000}"/>
    <hyperlink ref="C39" location="'13代表者見直'!A1" display="代表者による全体の評価と見直し記録" xr:uid="{00000000-0004-0000-0100-000007000000}"/>
    <hyperlink ref="C23" location="'7教育'!A1" display="環境教育訓練計画／実績記録表" xr:uid="{00000000-0004-0000-0100-000008000000}"/>
    <hyperlink ref="C29:H29" location="'10火災'!A1" display="火災対応手順書" xr:uid="{00000000-0004-0000-0100-000009000000}"/>
    <hyperlink ref="C25" location="'8コミュニケーション'!A1" display="コミュニケーション記録" xr:uid="{00000000-0004-0000-0100-00000A000000}"/>
    <hyperlink ref="C17:P17" location="housin" display="環境経営方針の策定" xr:uid="{00000000-0004-0000-0100-00000B000000}"/>
    <hyperlink ref="C5" location="'1登録範囲'!A1" display="取組の対象組織・活動" xr:uid="{00000000-0004-0000-0100-00000C000000}"/>
    <hyperlink ref="C7" location="'6体制'!A1" display="実施体制図　役割・責任・権限表" xr:uid="{00000000-0004-0000-0100-00000D000000}"/>
    <hyperlink ref="C9" location="'3負荷'!A1" display="環境への負荷の自己チェックシート" xr:uid="{00000000-0004-0000-0100-00000E000000}"/>
    <hyperlink ref="C9:P9" location="負荷記録表!A1" display="負荷調査表" xr:uid="{00000000-0004-0000-0100-00000F000000}"/>
    <hyperlink ref="C37" location="'4法規'!A1" display="環境関連法規制等の取りまとめ表" xr:uid="{00000000-0004-0000-0100-000010000000}"/>
    <hyperlink ref="C30" location="'10火災'!A1" display="緊急事態対応手順書" xr:uid="{00000000-0004-0000-0100-000011000000}"/>
    <hyperlink ref="C41" location="活動レポート!A1" display="環境活動レポート" xr:uid="{00000000-0004-0000-0100-000012000000}"/>
    <hyperlink ref="C43:P43" r:id="rId1" display="審査申込み" xr:uid="{00000000-0004-0000-0100-000013000000}"/>
    <hyperlink ref="C5:P5" location="sosiki" display="取組の対象組織・活動の決定" xr:uid="{00000000-0004-0000-0100-000014000000}"/>
    <hyperlink ref="C7:P7" location="taisei" display="実施体制の構築" xr:uid="{00000000-0004-0000-0100-000015000000}"/>
    <hyperlink ref="C39:P39" location="minaosi" display="代表者による全体の評価と見直し" xr:uid="{00000000-0004-0000-0100-000016000000}"/>
    <hyperlink ref="C37:P37" location="'5法規'!A1" display="環境関連法規制等の遵守評価" xr:uid="{00000000-0004-0000-0100-000017000000}"/>
    <hyperlink ref="C34:P34" location="'13問題点'!A1" display="問題点是正・予防処置" xr:uid="{00000000-0004-0000-0100-000018000000}"/>
    <hyperlink ref="C11:P11" location="'4負荷 (基準年)'!A1" display="基準年の負荷のとりまとめ" xr:uid="{00000000-0004-0000-0100-000019000000}"/>
    <hyperlink ref="C13:P13" location="'4取組'!A1" display="環境への取組の自己チェック" xr:uid="{00000000-0004-0000-0100-00001A000000}"/>
    <hyperlink ref="C19:P19" location="'6経営計画'!A1" display="環境経営計画の策定" xr:uid="{00000000-0004-0000-0100-00001B000000}"/>
    <hyperlink ref="C21:P21" location="'5法規'!A1" display="環境関連法規制等の取りまとめ表" xr:uid="{00000000-0004-0000-0100-00001C000000}"/>
    <hyperlink ref="C23:P23" location="'8教育計画'!A1" display="環境教育訓練の実施と記録" xr:uid="{00000000-0004-0000-0100-00001D000000}"/>
    <hyperlink ref="C29:P29" location="'11緊急事態手順書'!A1" display="緊急事態対応手順書" xr:uid="{00000000-0004-0000-0100-00001E000000}"/>
    <hyperlink ref="C25:P25" location="'9コミュニケーション'!A1" display="コミュニケーション記録" xr:uid="{00000000-0004-0000-0100-00001F000000}"/>
    <hyperlink ref="C41:P41" location="環境経営レポート!A1" display="環境経営レポート" xr:uid="{00000000-0004-0000-0100-000020000000}"/>
    <hyperlink ref="C30:P30" location="環境経営レポート!A646" display="緊急事態対応訓練の実施・記録" xr:uid="{00000000-0004-0000-0100-000021000000}"/>
    <hyperlink ref="C32:P32" location="'12文書一覧'!A1" display="環境関連文書類一覧表" xr:uid="{00000000-0004-0000-0100-000022000000}"/>
    <hyperlink ref="C15" location="'2方針'!A1" display="環境方針" xr:uid="{29CB73EA-68E5-4AB6-A33B-D45EA6BC7286}"/>
    <hyperlink ref="C15:P15" location="'2課題とﾁャﾝｽ'!A1" display="課題とチャンスの明確化" xr:uid="{1A1FDD43-00BC-4117-89AF-A8E9E7D42A6A}"/>
    <hyperlink ref="C27:H27" location="'10火災'!A1" display="火災対応手順書" xr:uid="{F6C20F9F-4E7D-4F27-A6D3-CE8EED7535DC}"/>
    <hyperlink ref="C27:P27" location="'10手順書'!A1" display="手順書" xr:uid="{B25A5919-0542-4A9E-939D-9F07D35A67B2}"/>
    <hyperlink ref="C35" location="'12問題点'!A1" display="問題点是正・予防処置票" xr:uid="{0E6E7D53-52E0-4973-8453-039706E34EAA}"/>
    <hyperlink ref="C35:P35" location="'13内部監査手順書'!A1" display="内部監査" xr:uid="{B5A01E2A-B7D1-4967-9B67-75F17CA90568}"/>
    <hyperlink ref="C36" location="'4法規'!A1" display="環境関連法規制等の取りまとめ表" xr:uid="{55A8254E-8CEC-4BF5-9A3B-96B931C2F429}"/>
    <hyperlink ref="C36:P36" location="'6経営計画'!V7" display="環境経営目標・計画の確認・評価・是正" xr:uid="{B1434D23-6993-47D5-A020-89D04454DDEE}"/>
  </hyperlinks>
  <pageMargins left="0.7" right="0.7" top="0.75" bottom="0.75" header="0.3" footer="0.3"/>
  <pageSetup paperSize="9" scale="94" orientation="landscape" verticalDpi="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2:J37"/>
  <sheetViews>
    <sheetView workbookViewId="0">
      <selection activeCell="K53" sqref="K53"/>
    </sheetView>
  </sheetViews>
  <sheetFormatPr defaultColWidth="9" defaultRowHeight="13.5"/>
  <cols>
    <col min="1" max="1" width="9" style="186" customWidth="1"/>
    <col min="2" max="8" width="9" style="186"/>
    <col min="9" max="9" width="7" style="186" customWidth="1"/>
    <col min="10" max="10" width="7.875" style="186" customWidth="1"/>
    <col min="11" max="16384" width="9" style="186"/>
  </cols>
  <sheetData>
    <row r="2" spans="2:10">
      <c r="B2" s="185" t="s">
        <v>497</v>
      </c>
    </row>
    <row r="4" spans="2:10">
      <c r="B4" s="3228" t="s">
        <v>498</v>
      </c>
      <c r="C4" s="3228"/>
      <c r="D4" s="3228"/>
      <c r="E4" s="3228"/>
      <c r="F4" s="3228"/>
      <c r="G4" s="3228"/>
      <c r="H4" s="3228"/>
      <c r="I4" s="3228"/>
      <c r="J4" s="3228"/>
    </row>
    <row r="5" spans="2:10">
      <c r="B5" s="3228"/>
      <c r="C5" s="3228"/>
      <c r="D5" s="3228"/>
      <c r="E5" s="3228"/>
      <c r="F5" s="3228"/>
      <c r="G5" s="3228"/>
      <c r="H5" s="3228"/>
      <c r="I5" s="3228"/>
      <c r="J5" s="3228"/>
    </row>
    <row r="6" spans="2:10">
      <c r="B6" s="3228"/>
      <c r="C6" s="3228"/>
      <c r="D6" s="3228"/>
      <c r="E6" s="3228"/>
      <c r="F6" s="3228"/>
      <c r="G6" s="3228"/>
      <c r="H6" s="3228"/>
      <c r="I6" s="3228"/>
      <c r="J6" s="3228"/>
    </row>
    <row r="7" spans="2:10" ht="14.25" thickBot="1"/>
    <row r="8" spans="2:10" ht="31.5" customHeight="1" thickBot="1">
      <c r="B8" s="3225" t="s">
        <v>1343</v>
      </c>
      <c r="C8" s="3229"/>
      <c r="D8" s="3229"/>
      <c r="E8" s="3229"/>
      <c r="F8" s="3229"/>
      <c r="G8" s="3229"/>
      <c r="H8" s="3229"/>
      <c r="I8" s="3229"/>
      <c r="J8" s="3230"/>
    </row>
    <row r="9" spans="2:10" ht="14.25" thickBot="1"/>
    <row r="10" spans="2:10" ht="33" customHeight="1" thickBot="1">
      <c r="B10" s="3225" t="s">
        <v>1344</v>
      </c>
      <c r="C10" s="3229"/>
      <c r="D10" s="3229"/>
      <c r="E10" s="3229"/>
      <c r="F10" s="3229"/>
      <c r="G10" s="3229"/>
      <c r="H10" s="3229"/>
      <c r="I10" s="3229"/>
      <c r="J10" s="3230"/>
    </row>
    <row r="11" spans="2:10" ht="14.25" thickBot="1"/>
    <row r="12" spans="2:10" ht="70.5" customHeight="1" thickBot="1">
      <c r="B12" s="3225" t="s">
        <v>273</v>
      </c>
      <c r="C12" s="3226"/>
      <c r="D12" s="3226"/>
      <c r="E12" s="3226"/>
      <c r="F12" s="3226"/>
      <c r="G12" s="3226"/>
      <c r="H12" s="3226"/>
      <c r="I12" s="3226"/>
      <c r="J12" s="3227"/>
    </row>
    <row r="13" spans="2:10" ht="14.25" thickBot="1"/>
    <row r="14" spans="2:10" ht="41.25" customHeight="1" thickBot="1">
      <c r="B14" s="3225" t="s">
        <v>274</v>
      </c>
      <c r="C14" s="3226"/>
      <c r="D14" s="3226"/>
      <c r="E14" s="3226"/>
      <c r="F14" s="3226"/>
      <c r="G14" s="3226"/>
      <c r="H14" s="3226"/>
      <c r="I14" s="3226"/>
      <c r="J14" s="3227"/>
    </row>
    <row r="15" spans="2:10" ht="14.25" thickBot="1"/>
    <row r="16" spans="2:10" ht="40.5" customHeight="1" thickBot="1">
      <c r="B16" s="3225" t="s">
        <v>1345</v>
      </c>
      <c r="C16" s="3226"/>
      <c r="D16" s="3226"/>
      <c r="E16" s="3226"/>
      <c r="F16" s="3226"/>
      <c r="G16" s="3226"/>
      <c r="H16" s="3226"/>
      <c r="I16" s="3226"/>
      <c r="J16" s="3227"/>
    </row>
    <row r="17" spans="2:10" ht="14.25" thickBot="1"/>
    <row r="18" spans="2:10" ht="27.75" customHeight="1" thickBot="1">
      <c r="B18" s="3225" t="s">
        <v>275</v>
      </c>
      <c r="C18" s="3226"/>
      <c r="D18" s="3226"/>
      <c r="E18" s="3226"/>
      <c r="F18" s="3226"/>
      <c r="G18" s="3226"/>
      <c r="H18" s="3226"/>
      <c r="I18" s="3226"/>
      <c r="J18" s="3227"/>
    </row>
    <row r="19" spans="2:10" ht="14.25" thickBot="1"/>
    <row r="20" spans="2:10" ht="41.25" customHeight="1" thickBot="1">
      <c r="B20" s="3225" t="s">
        <v>276</v>
      </c>
      <c r="C20" s="3226"/>
      <c r="D20" s="3226"/>
      <c r="E20" s="3226"/>
      <c r="F20" s="3226"/>
      <c r="G20" s="3226"/>
      <c r="H20" s="3226"/>
      <c r="I20" s="3226"/>
      <c r="J20" s="3227"/>
    </row>
    <row r="21" spans="2:10" ht="14.25" thickBot="1"/>
    <row r="22" spans="2:10" ht="30" customHeight="1" thickBot="1">
      <c r="B22" s="3225" t="s">
        <v>277</v>
      </c>
      <c r="C22" s="3226"/>
      <c r="D22" s="3226"/>
      <c r="E22" s="3226"/>
      <c r="F22" s="3226"/>
      <c r="G22" s="3226"/>
      <c r="H22" s="3226"/>
      <c r="I22" s="3226"/>
      <c r="J22" s="3227"/>
    </row>
    <row r="23" spans="2:10" ht="14.25" thickBot="1"/>
    <row r="24" spans="2:10" ht="54" customHeight="1" thickBot="1">
      <c r="B24" s="3225" t="s">
        <v>278</v>
      </c>
      <c r="C24" s="3226"/>
      <c r="D24" s="3226"/>
      <c r="E24" s="3226"/>
      <c r="F24" s="3226"/>
      <c r="G24" s="3226"/>
      <c r="H24" s="3226"/>
      <c r="I24" s="3226"/>
      <c r="J24" s="3227"/>
    </row>
    <row r="25" spans="2:10" ht="14.25" thickBot="1"/>
    <row r="26" spans="2:10" ht="120.75" customHeight="1" thickBot="1">
      <c r="B26" s="3225" t="s">
        <v>269</v>
      </c>
      <c r="C26" s="3226"/>
      <c r="D26" s="3226"/>
      <c r="E26" s="3226"/>
      <c r="F26" s="3226"/>
      <c r="G26" s="3226"/>
      <c r="H26" s="3226"/>
      <c r="I26" s="3226"/>
      <c r="J26" s="3227"/>
    </row>
    <row r="27" spans="2:10" ht="14.25" thickBot="1"/>
    <row r="28" spans="2:10" ht="40.5" customHeight="1" thickBot="1">
      <c r="B28" s="3225" t="s">
        <v>42</v>
      </c>
      <c r="C28" s="3226"/>
      <c r="D28" s="3226"/>
      <c r="E28" s="3226"/>
      <c r="F28" s="3226"/>
      <c r="G28" s="3226"/>
      <c r="H28" s="3226"/>
      <c r="I28" s="3226"/>
      <c r="J28" s="3227"/>
    </row>
    <row r="29" spans="2:10" ht="14.25" thickBot="1"/>
    <row r="30" spans="2:10" ht="150.75" customHeight="1" thickBot="1">
      <c r="B30" s="3225" t="s">
        <v>270</v>
      </c>
      <c r="C30" s="3226"/>
      <c r="D30" s="3226"/>
      <c r="E30" s="3226"/>
      <c r="F30" s="3226"/>
      <c r="G30" s="3226"/>
      <c r="H30" s="3226"/>
      <c r="I30" s="3226"/>
      <c r="J30" s="3227"/>
    </row>
    <row r="31" spans="2:10" ht="14.25" thickBot="1"/>
    <row r="32" spans="2:10" ht="100.5" customHeight="1" thickBot="1">
      <c r="B32" s="3225" t="s">
        <v>381</v>
      </c>
      <c r="C32" s="3226"/>
      <c r="D32" s="3226"/>
      <c r="E32" s="3226"/>
      <c r="F32" s="3226"/>
      <c r="G32" s="3226"/>
      <c r="H32" s="3226"/>
      <c r="I32" s="3226"/>
      <c r="J32" s="3227"/>
    </row>
    <row r="33" spans="2:10" ht="14.25" thickBot="1"/>
    <row r="34" spans="2:10" ht="54" customHeight="1" thickBot="1">
      <c r="B34" s="3225" t="s">
        <v>382</v>
      </c>
      <c r="C34" s="3226"/>
      <c r="D34" s="3226"/>
      <c r="E34" s="3226"/>
      <c r="F34" s="3226"/>
      <c r="G34" s="3226"/>
      <c r="H34" s="3226"/>
      <c r="I34" s="3226"/>
      <c r="J34" s="3227"/>
    </row>
    <row r="36" spans="2:10" ht="14.25" thickBot="1"/>
    <row r="37" spans="2:10" ht="66" customHeight="1" thickBot="1">
      <c r="B37" s="3225" t="s">
        <v>383</v>
      </c>
      <c r="C37" s="3229"/>
      <c r="D37" s="3229"/>
      <c r="E37" s="3229"/>
      <c r="F37" s="3229"/>
      <c r="G37" s="3229"/>
      <c r="H37" s="3229"/>
      <c r="I37" s="3229"/>
      <c r="J37" s="3230"/>
    </row>
  </sheetData>
  <mergeCells count="16">
    <mergeCell ref="B37:J37"/>
    <mergeCell ref="B28:J28"/>
    <mergeCell ref="B30:J30"/>
    <mergeCell ref="B32:J32"/>
    <mergeCell ref="B34:J34"/>
    <mergeCell ref="B4:J6"/>
    <mergeCell ref="B8:J8"/>
    <mergeCell ref="B10:J10"/>
    <mergeCell ref="B12:J12"/>
    <mergeCell ref="B22:J22"/>
    <mergeCell ref="B24:J24"/>
    <mergeCell ref="B26:J26"/>
    <mergeCell ref="B14:J14"/>
    <mergeCell ref="B16:J16"/>
    <mergeCell ref="B18:J18"/>
    <mergeCell ref="B20:J20"/>
  </mergeCells>
  <phoneticPr fontId="15"/>
  <pageMargins left="0.75" right="0.75" top="1" bottom="1" header="0.51200000000000001" footer="0.51200000000000001"/>
  <pageSetup paperSize="9"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00B050"/>
  </sheetPr>
  <dimension ref="A1:BO853"/>
  <sheetViews>
    <sheetView showGridLines="0" view="pageBreakPreview" zoomScaleNormal="100" zoomScaleSheetLayoutView="100" workbookViewId="0"/>
  </sheetViews>
  <sheetFormatPr defaultColWidth="9" defaultRowHeight="13.5"/>
  <cols>
    <col min="1" max="1" width="5.75" style="1197" customWidth="1"/>
    <col min="2" max="2" width="2.875" style="1197" customWidth="1"/>
    <col min="3" max="37" width="2.625" style="1197" customWidth="1"/>
    <col min="38" max="38" width="4.875" style="1197" customWidth="1"/>
    <col min="39" max="39" width="12.625" style="1197" customWidth="1"/>
    <col min="40" max="40" width="7.125" style="1197" customWidth="1"/>
    <col min="41" max="16384" width="9" style="1197"/>
  </cols>
  <sheetData>
    <row r="1" spans="1:47">
      <c r="A1" s="1440" t="s">
        <v>791</v>
      </c>
      <c r="Q1" s="1440" t="s">
        <v>791</v>
      </c>
      <c r="AI1" s="1440" t="s">
        <v>791</v>
      </c>
    </row>
    <row r="2" spans="1:47" ht="14.25">
      <c r="AM2" s="1299" t="s">
        <v>1611</v>
      </c>
      <c r="AN2" s="1441"/>
      <c r="AO2" s="1441"/>
      <c r="AP2" s="1441"/>
      <c r="AQ2" s="1441"/>
      <c r="AR2" s="1441"/>
      <c r="AS2" s="1441"/>
      <c r="AT2" s="1441"/>
      <c r="AU2" s="1441"/>
    </row>
    <row r="3" spans="1:47" ht="13.5" customHeight="1">
      <c r="A3" s="457"/>
      <c r="AM3" s="3452" t="s">
        <v>1696</v>
      </c>
      <c r="AN3" s="3390"/>
      <c r="AO3" s="3390"/>
      <c r="AP3" s="3390"/>
      <c r="AQ3" s="3390"/>
      <c r="AR3" s="3390"/>
      <c r="AS3" s="3390"/>
      <c r="AT3" s="3390"/>
      <c r="AU3" s="3390"/>
    </row>
    <row r="4" spans="1:47" ht="14.25">
      <c r="A4" s="457"/>
      <c r="AM4" s="3390"/>
      <c r="AN4" s="3390"/>
      <c r="AO4" s="3390"/>
      <c r="AP4" s="3390"/>
      <c r="AQ4" s="3390"/>
      <c r="AR4" s="3390"/>
      <c r="AS4" s="3390"/>
      <c r="AT4" s="3390"/>
      <c r="AU4" s="3390"/>
    </row>
    <row r="5" spans="1:47" ht="14.25" customHeight="1">
      <c r="A5" s="457"/>
      <c r="AM5" s="3390"/>
      <c r="AN5" s="3390"/>
      <c r="AO5" s="3390"/>
      <c r="AP5" s="3390"/>
      <c r="AQ5" s="3390"/>
      <c r="AR5" s="3390"/>
      <c r="AS5" s="3390"/>
      <c r="AT5" s="3390"/>
      <c r="AU5" s="3390"/>
    </row>
    <row r="6" spans="1:47" ht="14.25" customHeight="1">
      <c r="A6" s="457"/>
      <c r="AM6" s="3390"/>
      <c r="AN6" s="3390"/>
      <c r="AO6" s="3390"/>
      <c r="AP6" s="3390"/>
      <c r="AQ6" s="3390"/>
      <c r="AR6" s="3390"/>
      <c r="AS6" s="3390"/>
      <c r="AT6" s="3390"/>
      <c r="AU6" s="3390"/>
    </row>
    <row r="7" spans="1:47" ht="14.25">
      <c r="A7" s="457"/>
    </row>
    <row r="8" spans="1:47" ht="15.75" thickBot="1">
      <c r="A8" s="457"/>
      <c r="AM8" s="443" t="s">
        <v>1697</v>
      </c>
    </row>
    <row r="9" spans="1:47" ht="14.25" customHeight="1">
      <c r="A9" s="458"/>
      <c r="AM9" s="3453" t="s">
        <v>1732</v>
      </c>
      <c r="AN9" s="3454"/>
      <c r="AO9" s="3454"/>
      <c r="AP9" s="3454"/>
      <c r="AQ9" s="3454"/>
      <c r="AR9" s="3454"/>
      <c r="AS9" s="3454"/>
      <c r="AT9" s="3454"/>
      <c r="AU9" s="3455"/>
    </row>
    <row r="10" spans="1:47" ht="14.25">
      <c r="A10" s="458"/>
      <c r="AM10" s="3456"/>
      <c r="AN10" s="3390"/>
      <c r="AO10" s="3390"/>
      <c r="AP10" s="3390"/>
      <c r="AQ10" s="3390"/>
      <c r="AR10" s="3390"/>
      <c r="AS10" s="3390"/>
      <c r="AT10" s="3390"/>
      <c r="AU10" s="3457"/>
    </row>
    <row r="11" spans="1:47" ht="14.25">
      <c r="A11" s="458"/>
      <c r="AM11" s="3456"/>
      <c r="AN11" s="3390"/>
      <c r="AO11" s="3390"/>
      <c r="AP11" s="3390"/>
      <c r="AQ11" s="3390"/>
      <c r="AR11" s="3390"/>
      <c r="AS11" s="3390"/>
      <c r="AT11" s="3390"/>
      <c r="AU11" s="3457"/>
    </row>
    <row r="12" spans="1:47" ht="14.25" customHeight="1">
      <c r="A12" s="458"/>
      <c r="AM12" s="3456"/>
      <c r="AN12" s="3390"/>
      <c r="AO12" s="3390"/>
      <c r="AP12" s="3390"/>
      <c r="AQ12" s="3390"/>
      <c r="AR12" s="3390"/>
      <c r="AS12" s="3390"/>
      <c r="AT12" s="3390"/>
      <c r="AU12" s="3457"/>
    </row>
    <row r="13" spans="1:47" ht="23.1" customHeight="1">
      <c r="A13" s="3516" t="str">
        <f>+トップ!B1</f>
        <v>ABC建設株式会社</v>
      </c>
      <c r="B13" s="3516"/>
      <c r="C13" s="3516"/>
      <c r="D13" s="3516"/>
      <c r="E13" s="3516"/>
      <c r="F13" s="3516"/>
      <c r="G13" s="3516"/>
      <c r="H13" s="3516"/>
      <c r="I13" s="3516"/>
      <c r="J13" s="3516"/>
      <c r="K13" s="3516"/>
      <c r="L13" s="3516"/>
      <c r="M13" s="3516"/>
      <c r="N13" s="3516"/>
      <c r="O13" s="3516"/>
      <c r="P13" s="3516"/>
      <c r="Q13" s="3516"/>
      <c r="R13" s="3516"/>
      <c r="S13" s="3516"/>
      <c r="T13" s="3516"/>
      <c r="U13" s="3516"/>
      <c r="V13" s="3516"/>
      <c r="W13" s="3516"/>
      <c r="X13" s="3516"/>
      <c r="Y13" s="3516"/>
      <c r="Z13" s="3516"/>
      <c r="AA13" s="3516"/>
      <c r="AB13" s="3516"/>
      <c r="AC13" s="3516"/>
      <c r="AD13" s="3516"/>
      <c r="AE13" s="3516"/>
      <c r="AF13" s="3516"/>
      <c r="AG13" s="3516"/>
      <c r="AH13" s="3516"/>
      <c r="AI13" s="3516"/>
      <c r="AJ13" s="3516"/>
      <c r="AK13" s="3516"/>
      <c r="AM13" s="3456"/>
      <c r="AN13" s="3390"/>
      <c r="AO13" s="3390"/>
      <c r="AP13" s="3390"/>
      <c r="AQ13" s="3390"/>
      <c r="AR13" s="3390"/>
      <c r="AS13" s="3390"/>
      <c r="AT13" s="3390"/>
      <c r="AU13" s="3457"/>
    </row>
    <row r="14" spans="1:47" ht="23.1" customHeight="1">
      <c r="A14" s="3516"/>
      <c r="B14" s="3516"/>
      <c r="C14" s="3516"/>
      <c r="D14" s="3516"/>
      <c r="E14" s="3516"/>
      <c r="F14" s="3516"/>
      <c r="G14" s="3516"/>
      <c r="H14" s="3516"/>
      <c r="I14" s="3516"/>
      <c r="J14" s="3516"/>
      <c r="K14" s="3516"/>
      <c r="L14" s="3516"/>
      <c r="M14" s="3516"/>
      <c r="N14" s="3516"/>
      <c r="O14" s="3516"/>
      <c r="P14" s="3516"/>
      <c r="Q14" s="3516"/>
      <c r="R14" s="3516"/>
      <c r="S14" s="3516"/>
      <c r="T14" s="3516"/>
      <c r="U14" s="3516"/>
      <c r="V14" s="3516"/>
      <c r="W14" s="3516"/>
      <c r="X14" s="3516"/>
      <c r="Y14" s="3516"/>
      <c r="Z14" s="3516"/>
      <c r="AA14" s="3516"/>
      <c r="AB14" s="3516"/>
      <c r="AC14" s="3516"/>
      <c r="AD14" s="3516"/>
      <c r="AE14" s="3516"/>
      <c r="AF14" s="3516"/>
      <c r="AG14" s="3516"/>
      <c r="AH14" s="3516"/>
      <c r="AI14" s="3516"/>
      <c r="AJ14" s="3516"/>
      <c r="AK14" s="3516"/>
      <c r="AM14" s="3456"/>
      <c r="AN14" s="3390"/>
      <c r="AO14" s="3390"/>
      <c r="AP14" s="3390"/>
      <c r="AQ14" s="3390"/>
      <c r="AR14" s="3390"/>
      <c r="AS14" s="3390"/>
      <c r="AT14" s="3390"/>
      <c r="AU14" s="3457"/>
    </row>
    <row r="15" spans="1:47" ht="14.25">
      <c r="A15" s="458"/>
      <c r="AM15" s="3456"/>
      <c r="AN15" s="3390"/>
      <c r="AO15" s="3390"/>
      <c r="AP15" s="3390"/>
      <c r="AQ15" s="3390"/>
      <c r="AR15" s="3390"/>
      <c r="AS15" s="3390"/>
      <c r="AT15" s="3390"/>
      <c r="AU15" s="3457"/>
    </row>
    <row r="16" spans="1:47" ht="34.5">
      <c r="A16" s="768"/>
      <c r="B16" s="3517">
        <f>+トップ!N3</f>
        <v>2025</v>
      </c>
      <c r="C16" s="3517"/>
      <c r="D16" s="3517"/>
      <c r="E16" s="3517"/>
      <c r="F16" s="3517"/>
      <c r="G16" s="3517"/>
      <c r="H16" s="3517"/>
      <c r="I16" s="769" t="s">
        <v>76</v>
      </c>
      <c r="K16" s="459"/>
      <c r="L16" s="459"/>
      <c r="O16" s="3231" t="s">
        <v>3177</v>
      </c>
      <c r="P16" s="3231"/>
      <c r="Q16" s="2982" t="str">
        <f>+トップ!S3</f>
        <v>●期</v>
      </c>
      <c r="R16" s="2983"/>
      <c r="S16" s="2983"/>
      <c r="T16" s="2983"/>
      <c r="U16" s="769"/>
      <c r="V16" s="769"/>
      <c r="W16" s="769"/>
      <c r="X16" s="769"/>
      <c r="Y16" s="769"/>
      <c r="Z16" s="769"/>
      <c r="AA16" s="769"/>
      <c r="AB16" s="769"/>
      <c r="AC16" s="769"/>
      <c r="AD16" s="769"/>
      <c r="AE16" s="769"/>
      <c r="AF16" s="769"/>
      <c r="AG16" s="769"/>
      <c r="AH16" s="769"/>
      <c r="AI16" s="769"/>
      <c r="AJ16" s="769"/>
      <c r="AK16" s="769"/>
      <c r="AM16" s="3456"/>
      <c r="AN16" s="3390"/>
      <c r="AO16" s="3390"/>
      <c r="AP16" s="3390"/>
      <c r="AQ16" s="3390"/>
      <c r="AR16" s="3390"/>
      <c r="AS16" s="3390"/>
      <c r="AT16" s="3390"/>
      <c r="AU16" s="3457"/>
    </row>
    <row r="17" spans="1:47" ht="14.25" customHeight="1">
      <c r="A17" s="768"/>
      <c r="B17" s="1392"/>
      <c r="C17" s="1392"/>
      <c r="D17" s="1392"/>
      <c r="E17" s="1392"/>
      <c r="F17" s="1392"/>
      <c r="G17" s="1392"/>
      <c r="H17" s="1392"/>
      <c r="I17" s="769"/>
      <c r="K17" s="459"/>
      <c r="L17" s="459"/>
      <c r="O17" s="769"/>
      <c r="P17" s="769"/>
      <c r="Q17" s="769"/>
      <c r="R17" s="769"/>
      <c r="S17" s="769"/>
      <c r="T17" s="769"/>
      <c r="U17" s="769"/>
      <c r="V17" s="769"/>
      <c r="W17" s="769"/>
      <c r="X17" s="769"/>
      <c r="Y17" s="769"/>
      <c r="Z17" s="769"/>
      <c r="AA17" s="769"/>
      <c r="AB17" s="769"/>
      <c r="AC17" s="769"/>
      <c r="AD17" s="769"/>
      <c r="AE17" s="769"/>
      <c r="AF17" s="769"/>
      <c r="AG17" s="769"/>
      <c r="AH17" s="769"/>
      <c r="AI17" s="769"/>
      <c r="AJ17" s="769"/>
      <c r="AK17" s="769"/>
      <c r="AM17" s="3456"/>
      <c r="AN17" s="3390"/>
      <c r="AO17" s="3390"/>
      <c r="AP17" s="3390"/>
      <c r="AQ17" s="3390"/>
      <c r="AR17" s="3390"/>
      <c r="AS17" s="3390"/>
      <c r="AT17" s="3390"/>
      <c r="AU17" s="3457"/>
    </row>
    <row r="18" spans="1:47" ht="23.25" customHeight="1">
      <c r="A18" s="460"/>
      <c r="B18" s="460"/>
      <c r="C18" s="460"/>
      <c r="D18" s="460"/>
      <c r="E18" s="460"/>
      <c r="F18" s="460" t="s">
        <v>1138</v>
      </c>
      <c r="G18" s="460"/>
      <c r="H18" s="460"/>
      <c r="I18" s="460"/>
      <c r="J18" s="460"/>
      <c r="K18" s="460"/>
      <c r="L18" s="3589">
        <f>+B16</f>
        <v>2025</v>
      </c>
      <c r="M18" s="3589"/>
      <c r="N18" s="3589"/>
      <c r="O18" s="460" t="s">
        <v>1469</v>
      </c>
      <c r="P18" s="460"/>
      <c r="Q18" s="460"/>
      <c r="R18" s="460"/>
      <c r="S18" s="460"/>
      <c r="T18" s="460"/>
      <c r="U18" s="460"/>
      <c r="V18" s="3589">
        <f>+L18+1</f>
        <v>2026</v>
      </c>
      <c r="W18" s="3589"/>
      <c r="X18" s="3589"/>
      <c r="Y18" s="460" t="s">
        <v>1470</v>
      </c>
      <c r="Z18" s="460"/>
      <c r="AA18" s="460"/>
      <c r="AB18" s="460"/>
      <c r="AC18" s="460"/>
      <c r="AD18" s="460"/>
      <c r="AE18" s="460"/>
      <c r="AF18" s="460"/>
      <c r="AG18" s="460"/>
      <c r="AH18" s="460"/>
      <c r="AI18" s="461"/>
      <c r="AJ18" s="461"/>
      <c r="AK18" s="461"/>
      <c r="AM18" s="3456"/>
      <c r="AN18" s="3390"/>
      <c r="AO18" s="3390"/>
      <c r="AP18" s="3390"/>
      <c r="AQ18" s="3390"/>
      <c r="AR18" s="3390"/>
      <c r="AS18" s="3390"/>
      <c r="AT18" s="3390"/>
      <c r="AU18" s="3457"/>
    </row>
    <row r="19" spans="1:47" ht="21.75" customHeight="1">
      <c r="A19" s="460"/>
      <c r="B19" s="460"/>
      <c r="C19" s="460"/>
      <c r="D19" s="460"/>
      <c r="E19" s="460"/>
      <c r="F19" s="2740"/>
      <c r="G19" s="2740"/>
      <c r="H19" s="2740"/>
      <c r="I19" s="2740"/>
      <c r="J19" s="2740"/>
      <c r="K19" s="2740"/>
      <c r="L19" s="3682"/>
      <c r="M19" s="3682"/>
      <c r="N19" s="3682"/>
      <c r="O19" s="2740"/>
      <c r="P19" s="2740"/>
      <c r="Q19" s="2740"/>
      <c r="R19" s="2740"/>
      <c r="S19" s="2740"/>
      <c r="T19" s="2740"/>
      <c r="U19" s="2740"/>
      <c r="V19" s="3682"/>
      <c r="W19" s="3682"/>
      <c r="X19" s="3682"/>
      <c r="Y19" s="2740"/>
      <c r="Z19" s="2740"/>
      <c r="AA19" s="2740"/>
      <c r="AB19" s="2740"/>
      <c r="AC19" s="2740"/>
      <c r="AD19" s="2740"/>
      <c r="AE19" s="2740"/>
      <c r="AF19" s="460"/>
      <c r="AG19" s="460"/>
      <c r="AH19" s="460"/>
      <c r="AI19" s="460"/>
      <c r="AJ19" s="460"/>
      <c r="AK19" s="460"/>
      <c r="AM19" s="3456"/>
      <c r="AN19" s="3390"/>
      <c r="AO19" s="3390"/>
      <c r="AP19" s="3390"/>
      <c r="AQ19" s="3390"/>
      <c r="AR19" s="3390"/>
      <c r="AS19" s="3390"/>
      <c r="AT19" s="3390"/>
      <c r="AU19" s="3457"/>
    </row>
    <row r="20" spans="1:47" ht="14.25" customHeight="1" thickBot="1">
      <c r="A20" s="3518"/>
      <c r="B20" s="3519"/>
      <c r="C20" s="3519"/>
      <c r="D20" s="3519"/>
      <c r="E20" s="3519"/>
      <c r="F20" s="3519"/>
      <c r="G20" s="3519"/>
      <c r="H20" s="3519"/>
      <c r="I20" s="3519"/>
      <c r="J20" s="3519"/>
      <c r="K20" s="3519"/>
      <c r="L20" s="3519"/>
      <c r="M20" s="3519"/>
      <c r="N20" s="3519"/>
      <c r="O20" s="3519"/>
      <c r="P20" s="3519"/>
      <c r="Q20" s="3519"/>
      <c r="R20" s="3519"/>
      <c r="S20" s="3519"/>
      <c r="T20" s="3519"/>
      <c r="U20" s="3519"/>
      <c r="V20" s="3519"/>
      <c r="W20" s="3519"/>
      <c r="X20" s="3519"/>
      <c r="Y20" s="3519"/>
      <c r="Z20" s="3519"/>
      <c r="AA20" s="3519"/>
      <c r="AB20" s="3519"/>
      <c r="AC20" s="3519"/>
      <c r="AD20" s="3519"/>
      <c r="AE20" s="3519"/>
      <c r="AF20" s="3519"/>
      <c r="AG20" s="3519"/>
      <c r="AH20" s="3519"/>
      <c r="AI20" s="3519"/>
      <c r="AJ20" s="3519"/>
      <c r="AK20" s="3519"/>
      <c r="AM20" s="3458"/>
      <c r="AN20" s="3459"/>
      <c r="AO20" s="3459"/>
      <c r="AP20" s="3459"/>
      <c r="AQ20" s="3459"/>
      <c r="AR20" s="3459"/>
      <c r="AS20" s="3459"/>
      <c r="AT20" s="3459"/>
      <c r="AU20" s="3460"/>
    </row>
    <row r="21" spans="1:47" ht="20.25" customHeight="1">
      <c r="A21" s="1393"/>
      <c r="B21" s="1394"/>
      <c r="C21" s="1394"/>
      <c r="D21" s="1394"/>
      <c r="E21" s="1394"/>
      <c r="F21" s="1394"/>
      <c r="G21" s="1394"/>
      <c r="H21" s="1394"/>
      <c r="I21" s="1394"/>
      <c r="J21" s="1394"/>
      <c r="K21" s="1394"/>
      <c r="L21" s="1394"/>
      <c r="M21" s="1394"/>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47" ht="15.75" thickBot="1">
      <c r="A22" s="1393"/>
      <c r="B22" s="1394"/>
      <c r="C22" s="1394"/>
      <c r="D22" s="1394"/>
      <c r="E22" s="1394"/>
      <c r="F22" s="1394"/>
      <c r="G22" s="1394"/>
      <c r="H22" s="1394"/>
      <c r="I22" s="1394"/>
      <c r="J22" s="1394"/>
      <c r="K22" s="1394"/>
      <c r="L22" s="1394"/>
      <c r="M22" s="1394"/>
      <c r="N22" s="1394"/>
      <c r="O22" s="1394"/>
      <c r="P22" s="1394"/>
      <c r="Q22" s="1394"/>
      <c r="R22" s="1394"/>
      <c r="S22" s="1394"/>
      <c r="T22" s="1394"/>
      <c r="U22" s="1394"/>
      <c r="V22" s="1394"/>
      <c r="W22" s="1394"/>
      <c r="X22" s="1394"/>
      <c r="Y22" s="1394"/>
      <c r="Z22" s="1394"/>
      <c r="AA22" s="1394"/>
      <c r="AB22" s="1394"/>
      <c r="AC22" s="1394"/>
      <c r="AD22" s="1394"/>
      <c r="AE22" s="1394"/>
      <c r="AF22" s="1394"/>
      <c r="AG22" s="1394"/>
      <c r="AH22" s="1394"/>
      <c r="AI22" s="1394"/>
      <c r="AJ22" s="1394"/>
      <c r="AK22" s="1394"/>
      <c r="AM22" s="443" t="s">
        <v>1704</v>
      </c>
    </row>
    <row r="23" spans="1:47" ht="14.25" customHeight="1">
      <c r="A23" s="1393"/>
      <c r="B23" s="1394"/>
      <c r="C23" s="1394"/>
      <c r="D23" s="1394"/>
      <c r="E23" s="1394"/>
      <c r="F23" s="1394"/>
      <c r="G23" s="1394"/>
      <c r="H23" s="1394"/>
      <c r="I23" s="1394"/>
      <c r="J23" s="1394"/>
      <c r="K23" s="1394"/>
      <c r="L23" s="1394"/>
      <c r="M23" s="1394"/>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c r="AM23" s="3453" t="s">
        <v>1698</v>
      </c>
      <c r="AN23" s="3454"/>
      <c r="AO23" s="3454"/>
      <c r="AP23" s="3454"/>
      <c r="AQ23" s="3454"/>
      <c r="AR23" s="3454"/>
      <c r="AS23" s="3454"/>
      <c r="AT23" s="3454"/>
      <c r="AU23" s="3455"/>
    </row>
    <row r="24" spans="1:47" ht="15" thickBot="1">
      <c r="A24" s="1393"/>
      <c r="B24" s="1394"/>
      <c r="C24" s="1394"/>
      <c r="D24" s="1394"/>
      <c r="E24" s="1394"/>
      <c r="F24" s="1394"/>
      <c r="G24" s="1394"/>
      <c r="H24" s="1394"/>
      <c r="I24" s="1394"/>
      <c r="J24" s="1394"/>
      <c r="K24" s="1394"/>
      <c r="L24" s="1394"/>
      <c r="M24" s="1394"/>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c r="AM24" s="3458"/>
      <c r="AN24" s="3459"/>
      <c r="AO24" s="3459"/>
      <c r="AP24" s="3459"/>
      <c r="AQ24" s="3459"/>
      <c r="AR24" s="3459"/>
      <c r="AS24" s="3459"/>
      <c r="AT24" s="3459"/>
      <c r="AU24" s="3460"/>
    </row>
    <row r="25" spans="1:47" ht="21">
      <c r="A25" s="460"/>
      <c r="AM25" s="1442"/>
      <c r="AN25" s="1442"/>
      <c r="AO25" s="1442"/>
      <c r="AP25" s="1442"/>
      <c r="AQ25" s="1442"/>
      <c r="AR25" s="1442"/>
      <c r="AS25" s="1442"/>
      <c r="AT25" s="1442"/>
      <c r="AU25" s="1442"/>
    </row>
    <row r="26" spans="1:47" ht="15">
      <c r="A26" s="458"/>
      <c r="AM26" s="443" t="s">
        <v>1612</v>
      </c>
    </row>
    <row r="27" spans="1:47" ht="14.25" customHeight="1">
      <c r="A27" s="458"/>
      <c r="AM27" s="3461" t="s">
        <v>1699</v>
      </c>
      <c r="AN27" s="3387"/>
      <c r="AO27" s="3387"/>
      <c r="AP27" s="3387"/>
      <c r="AQ27" s="3387"/>
      <c r="AR27" s="3387"/>
      <c r="AS27" s="3387"/>
      <c r="AT27" s="3387"/>
      <c r="AU27" s="3388"/>
    </row>
    <row r="28" spans="1:47" ht="14.25">
      <c r="A28" s="458"/>
      <c r="AM28" s="3389"/>
      <c r="AN28" s="3390"/>
      <c r="AO28" s="3390"/>
      <c r="AP28" s="3390"/>
      <c r="AQ28" s="3390"/>
      <c r="AR28" s="3390"/>
      <c r="AS28" s="3390"/>
      <c r="AT28" s="3390"/>
      <c r="AU28" s="3391"/>
    </row>
    <row r="29" spans="1:47" ht="14.25">
      <c r="A29" s="458"/>
      <c r="AM29" s="3389"/>
      <c r="AN29" s="3390"/>
      <c r="AO29" s="3390"/>
      <c r="AP29" s="3390"/>
      <c r="AQ29" s="3390"/>
      <c r="AR29" s="3390"/>
      <c r="AS29" s="3390"/>
      <c r="AT29" s="3390"/>
      <c r="AU29" s="3391"/>
    </row>
    <row r="30" spans="1:47" ht="14.25">
      <c r="A30" s="458"/>
      <c r="AM30" s="3389"/>
      <c r="AN30" s="3390"/>
      <c r="AO30" s="3390"/>
      <c r="AP30" s="3390"/>
      <c r="AQ30" s="3390"/>
      <c r="AR30" s="3390"/>
      <c r="AS30" s="3390"/>
      <c r="AT30" s="3390"/>
      <c r="AU30" s="3391"/>
    </row>
    <row r="31" spans="1:47" ht="14.25">
      <c r="A31" s="458"/>
      <c r="AM31" s="3389"/>
      <c r="AN31" s="3390"/>
      <c r="AO31" s="3390"/>
      <c r="AP31" s="3390"/>
      <c r="AQ31" s="3390"/>
      <c r="AR31" s="3390"/>
      <c r="AS31" s="3390"/>
      <c r="AT31" s="3390"/>
      <c r="AU31" s="3391"/>
    </row>
    <row r="32" spans="1:47" ht="14.25">
      <c r="A32" s="458"/>
      <c r="AM32" s="3389"/>
      <c r="AN32" s="3390"/>
      <c r="AO32" s="3390"/>
      <c r="AP32" s="3390"/>
      <c r="AQ32" s="3390"/>
      <c r="AR32" s="3390"/>
      <c r="AS32" s="3390"/>
      <c r="AT32" s="3390"/>
      <c r="AU32" s="3391"/>
    </row>
    <row r="33" spans="1:47" ht="14.25">
      <c r="A33" s="458"/>
      <c r="AM33" s="3389"/>
      <c r="AN33" s="3390"/>
      <c r="AO33" s="3390"/>
      <c r="AP33" s="3390"/>
      <c r="AQ33" s="3390"/>
      <c r="AR33" s="3390"/>
      <c r="AS33" s="3390"/>
      <c r="AT33" s="3390"/>
      <c r="AU33" s="3391"/>
    </row>
    <row r="34" spans="1:47" ht="14.25">
      <c r="A34" s="458"/>
      <c r="AM34" s="3389"/>
      <c r="AN34" s="3390"/>
      <c r="AO34" s="3390"/>
      <c r="AP34" s="3390"/>
      <c r="AQ34" s="3390"/>
      <c r="AR34" s="3390"/>
      <c r="AS34" s="3390"/>
      <c r="AT34" s="3390"/>
      <c r="AU34" s="3391"/>
    </row>
    <row r="35" spans="1:47" ht="14.25">
      <c r="A35" s="458"/>
      <c r="AM35" s="3389"/>
      <c r="AN35" s="3390"/>
      <c r="AO35" s="3390"/>
      <c r="AP35" s="3390"/>
      <c r="AQ35" s="3390"/>
      <c r="AR35" s="3390"/>
      <c r="AS35" s="3390"/>
      <c r="AT35" s="3390"/>
      <c r="AU35" s="3391"/>
    </row>
    <row r="36" spans="1:47" ht="14.25">
      <c r="A36" s="458"/>
      <c r="AM36" s="3392"/>
      <c r="AN36" s="3393"/>
      <c r="AO36" s="3393"/>
      <c r="AP36" s="3393"/>
      <c r="AQ36" s="3393"/>
      <c r="AR36" s="3393"/>
      <c r="AS36" s="3393"/>
      <c r="AT36" s="3393"/>
      <c r="AU36" s="3394"/>
    </row>
    <row r="37" spans="1:47" ht="14.25">
      <c r="A37" s="458"/>
      <c r="AM37" s="1442"/>
      <c r="AN37" s="1442"/>
      <c r="AO37" s="1442"/>
      <c r="AP37" s="1442"/>
      <c r="AQ37" s="1442"/>
      <c r="AR37" s="1442"/>
      <c r="AS37" s="1442"/>
      <c r="AT37" s="1442"/>
      <c r="AU37" s="1442"/>
    </row>
    <row r="38" spans="1:47" ht="14.25">
      <c r="A38" s="458"/>
      <c r="AM38" s="1442"/>
      <c r="AN38" s="1442"/>
      <c r="AO38" s="1442"/>
      <c r="AP38" s="1442"/>
      <c r="AQ38" s="1442"/>
      <c r="AR38" s="1442"/>
      <c r="AS38" s="1442"/>
      <c r="AT38" s="1442"/>
      <c r="AU38" s="1442"/>
    </row>
    <row r="39" spans="1:47" ht="14.25">
      <c r="A39" s="458"/>
      <c r="AM39" s="1299" t="s">
        <v>1506</v>
      </c>
      <c r="AN39" s="1441"/>
      <c r="AO39" s="1441"/>
      <c r="AP39" s="1441"/>
      <c r="AQ39" s="1441"/>
      <c r="AR39" s="1441"/>
      <c r="AS39" s="1441"/>
      <c r="AT39" s="1441"/>
      <c r="AU39" s="1441"/>
    </row>
    <row r="40" spans="1:47" ht="14.25" customHeight="1">
      <c r="A40" s="458"/>
      <c r="AM40" s="3386" t="s">
        <v>1613</v>
      </c>
      <c r="AN40" s="3387"/>
      <c r="AO40" s="3387"/>
      <c r="AP40" s="3387"/>
      <c r="AQ40" s="3387"/>
      <c r="AR40" s="3387"/>
      <c r="AS40" s="3387"/>
      <c r="AT40" s="3387"/>
      <c r="AU40" s="3388"/>
    </row>
    <row r="41" spans="1:47" ht="14.25">
      <c r="A41" s="458"/>
      <c r="AM41" s="3389"/>
      <c r="AN41" s="3390"/>
      <c r="AO41" s="3390"/>
      <c r="AP41" s="3390"/>
      <c r="AQ41" s="3390"/>
      <c r="AR41" s="3390"/>
      <c r="AS41" s="3390"/>
      <c r="AT41" s="3390"/>
      <c r="AU41" s="3391"/>
    </row>
    <row r="42" spans="1:47" ht="14.25">
      <c r="A42" s="458"/>
      <c r="AM42" s="3389"/>
      <c r="AN42" s="3390"/>
      <c r="AO42" s="3390"/>
      <c r="AP42" s="3390"/>
      <c r="AQ42" s="3390"/>
      <c r="AR42" s="3390"/>
      <c r="AS42" s="3390"/>
      <c r="AT42" s="3390"/>
      <c r="AU42" s="3391"/>
    </row>
    <row r="43" spans="1:47" ht="14.25">
      <c r="A43" s="458"/>
      <c r="AM43" s="3389"/>
      <c r="AN43" s="3390"/>
      <c r="AO43" s="3390"/>
      <c r="AP43" s="3390"/>
      <c r="AQ43" s="3390"/>
      <c r="AR43" s="3390"/>
      <c r="AS43" s="3390"/>
      <c r="AT43" s="3390"/>
      <c r="AU43" s="3391"/>
    </row>
    <row r="44" spans="1:47" ht="14.25">
      <c r="A44" s="458"/>
      <c r="AM44" s="3392"/>
      <c r="AN44" s="3393"/>
      <c r="AO44" s="3393"/>
      <c r="AP44" s="3393"/>
      <c r="AQ44" s="3393"/>
      <c r="AR44" s="3393"/>
      <c r="AS44" s="3393"/>
      <c r="AT44" s="3393"/>
      <c r="AU44" s="3394"/>
    </row>
    <row r="45" spans="1:47" ht="14.25">
      <c r="A45" s="458"/>
      <c r="AM45" s="1442"/>
      <c r="AN45" s="1442"/>
      <c r="AO45" s="1442"/>
      <c r="AP45" s="1442"/>
      <c r="AQ45" s="1442"/>
      <c r="AR45" s="1442"/>
      <c r="AS45" s="1442"/>
      <c r="AT45" s="1442"/>
      <c r="AU45" s="1442"/>
    </row>
    <row r="46" spans="1:47" ht="14.25">
      <c r="A46" s="458"/>
      <c r="AM46" s="1442"/>
      <c r="AN46" s="1442"/>
      <c r="AO46" s="1442"/>
      <c r="AP46" s="1442"/>
      <c r="AQ46" s="1442"/>
      <c r="AR46" s="1442"/>
      <c r="AS46" s="1442"/>
      <c r="AT46" s="1442"/>
      <c r="AU46" s="1442"/>
    </row>
    <row r="47" spans="1:47" ht="14.25">
      <c r="A47" s="458"/>
      <c r="AM47" s="1442"/>
      <c r="AN47" s="1442"/>
      <c r="AO47" s="1442"/>
      <c r="AP47" s="1442"/>
      <c r="AQ47" s="1442"/>
      <c r="AR47" s="1442"/>
      <c r="AS47" s="1442"/>
      <c r="AT47" s="1442"/>
      <c r="AU47" s="1442"/>
    </row>
    <row r="48" spans="1:47" ht="14.25">
      <c r="A48" s="458"/>
      <c r="AM48" s="1442"/>
      <c r="AN48" s="1442"/>
      <c r="AO48" s="1442"/>
      <c r="AP48" s="1442"/>
      <c r="AQ48" s="1442"/>
      <c r="AR48" s="1442"/>
      <c r="AS48" s="1442"/>
      <c r="AT48" s="1442"/>
      <c r="AU48" s="1442"/>
    </row>
    <row r="49" spans="1:52" ht="14.25">
      <c r="A49" s="458"/>
      <c r="AM49" s="1442"/>
      <c r="AN49" s="1442"/>
      <c r="AO49" s="1442"/>
      <c r="AP49" s="1442"/>
      <c r="AQ49" s="1442"/>
      <c r="AR49" s="1442"/>
      <c r="AS49" s="1442"/>
      <c r="AT49" s="1442"/>
      <c r="AU49" s="1442"/>
    </row>
    <row r="50" spans="1:52" ht="14.25">
      <c r="A50" s="458"/>
      <c r="AM50" s="1442"/>
      <c r="AN50" s="1442"/>
      <c r="AO50" s="1442"/>
      <c r="AP50" s="1442"/>
      <c r="AQ50" s="1442"/>
      <c r="AR50" s="1442"/>
      <c r="AS50" s="1442"/>
      <c r="AT50" s="1442"/>
      <c r="AU50" s="1442"/>
    </row>
    <row r="51" spans="1:52" ht="14.25">
      <c r="A51" s="458"/>
    </row>
    <row r="52" spans="1:52" ht="14.25">
      <c r="A52" s="458"/>
    </row>
    <row r="53" spans="1:52" ht="15">
      <c r="A53" s="458"/>
      <c r="AM53" s="443" t="s">
        <v>1700</v>
      </c>
    </row>
    <row r="54" spans="1:52" ht="13.5" customHeight="1">
      <c r="AM54" s="3452" t="s">
        <v>1701</v>
      </c>
      <c r="AN54" s="3452"/>
      <c r="AO54" s="3452"/>
      <c r="AP54" s="3452"/>
      <c r="AQ54" s="3452"/>
      <c r="AR54" s="3452"/>
      <c r="AS54" s="3452"/>
      <c r="AT54" s="3452"/>
      <c r="AU54" s="3452"/>
    </row>
    <row r="55" spans="1:52">
      <c r="AM55" s="3452"/>
      <c r="AN55" s="3452"/>
      <c r="AO55" s="3452"/>
      <c r="AP55" s="3452"/>
      <c r="AQ55" s="3452"/>
      <c r="AR55" s="3452"/>
      <c r="AS55" s="3452"/>
      <c r="AT55" s="3452"/>
      <c r="AU55" s="3452"/>
    </row>
    <row r="56" spans="1:52">
      <c r="A56" s="462" t="s">
        <v>371</v>
      </c>
      <c r="AM56" s="3452"/>
      <c r="AN56" s="3452"/>
      <c r="AO56" s="3452"/>
      <c r="AP56" s="3452"/>
      <c r="AQ56" s="3452"/>
      <c r="AR56" s="3452"/>
      <c r="AS56" s="3452"/>
      <c r="AT56" s="3452"/>
      <c r="AU56" s="3452"/>
    </row>
    <row r="57" spans="1:52" ht="17.25">
      <c r="X57" s="3721" t="s">
        <v>3136</v>
      </c>
      <c r="Y57" s="3721"/>
      <c r="Z57" s="3721"/>
      <c r="AA57" s="3721"/>
      <c r="AB57" s="3722" t="s">
        <v>3181</v>
      </c>
      <c r="AC57" s="3722"/>
      <c r="AD57" s="3722"/>
      <c r="AE57" s="3722"/>
      <c r="AF57" s="3722"/>
      <c r="AG57" s="3722"/>
      <c r="AH57" s="3722"/>
      <c r="AI57" s="463"/>
      <c r="AM57" s="3452"/>
      <c r="AN57" s="3452"/>
      <c r="AO57" s="3452"/>
      <c r="AP57" s="3452"/>
      <c r="AQ57" s="3452"/>
      <c r="AR57" s="3452"/>
      <c r="AS57" s="3452"/>
      <c r="AT57" s="3452"/>
      <c r="AU57" s="3452"/>
    </row>
    <row r="58" spans="1:52" ht="17.25">
      <c r="A58" s="1443"/>
      <c r="X58" s="3721" t="s">
        <v>1742</v>
      </c>
      <c r="Y58" s="3721"/>
      <c r="Z58" s="3721"/>
      <c r="AA58" s="3721"/>
      <c r="AB58" s="3722" t="s">
        <v>3181</v>
      </c>
      <c r="AC58" s="3722"/>
      <c r="AD58" s="3722"/>
      <c r="AE58" s="3722"/>
      <c r="AF58" s="3722"/>
      <c r="AG58" s="3722"/>
      <c r="AH58" s="3722"/>
      <c r="AI58" s="463"/>
      <c r="AM58" s="3452"/>
      <c r="AN58" s="3452"/>
      <c r="AO58" s="3452"/>
      <c r="AP58" s="3452"/>
      <c r="AQ58" s="3452"/>
      <c r="AR58" s="3452"/>
      <c r="AS58" s="3452"/>
      <c r="AT58" s="3452"/>
      <c r="AU58" s="3452"/>
    </row>
    <row r="59" spans="1:52" ht="17.25">
      <c r="A59" s="1443"/>
      <c r="I59" s="2674"/>
      <c r="X59" s="1497"/>
      <c r="Y59" s="1497"/>
      <c r="Z59" s="1497"/>
      <c r="AA59" s="1497"/>
      <c r="AB59" s="1498"/>
      <c r="AC59" s="1498"/>
      <c r="AD59" s="1498"/>
      <c r="AE59" s="1498"/>
      <c r="AF59" s="1498"/>
      <c r="AG59" s="1498"/>
      <c r="AH59" s="1498"/>
      <c r="AI59" s="463"/>
      <c r="AM59" s="3452"/>
      <c r="AN59" s="3452"/>
      <c r="AO59" s="3452"/>
      <c r="AP59" s="3452"/>
      <c r="AQ59" s="3452"/>
      <c r="AR59" s="3452"/>
      <c r="AS59" s="3452"/>
      <c r="AT59" s="3452"/>
      <c r="AU59" s="3452"/>
    </row>
    <row r="60" spans="1:52" ht="17.25">
      <c r="A60" s="1443"/>
      <c r="X60" s="1497"/>
      <c r="Y60" s="1497"/>
      <c r="Z60" s="1497"/>
      <c r="AA60" s="1497"/>
      <c r="AB60" s="1498"/>
      <c r="AC60" s="1498"/>
      <c r="AD60" s="1498"/>
      <c r="AE60" s="1498"/>
      <c r="AF60" s="1498"/>
      <c r="AG60" s="1498"/>
      <c r="AH60" s="1498"/>
      <c r="AI60" s="463"/>
      <c r="AM60" s="3452"/>
      <c r="AN60" s="3452"/>
      <c r="AO60" s="3452"/>
      <c r="AP60" s="3452"/>
      <c r="AQ60" s="3452"/>
      <c r="AR60" s="3452"/>
      <c r="AS60" s="3452"/>
      <c r="AT60" s="3452"/>
      <c r="AU60" s="3452"/>
    </row>
    <row r="61" spans="1:52" ht="17.25">
      <c r="A61" s="1443"/>
      <c r="X61" s="1497"/>
      <c r="Y61" s="1497"/>
      <c r="Z61" s="1497"/>
      <c r="AA61" s="1497"/>
      <c r="AB61" s="1498"/>
      <c r="AC61" s="1498"/>
      <c r="AD61" s="1498"/>
      <c r="AE61" s="1498"/>
      <c r="AF61" s="1498"/>
      <c r="AG61" s="1498"/>
      <c r="AH61" s="1498"/>
      <c r="AI61" s="463"/>
      <c r="AM61" s="3452"/>
      <c r="AN61" s="3452"/>
      <c r="AO61" s="3452"/>
      <c r="AP61" s="3452"/>
      <c r="AQ61" s="3452"/>
      <c r="AR61" s="3452"/>
      <c r="AS61" s="3452"/>
      <c r="AT61" s="3452"/>
      <c r="AU61" s="3452"/>
    </row>
    <row r="62" spans="1:52" s="1407" customFormat="1" ht="21" customHeight="1">
      <c r="B62" s="2742" t="s">
        <v>3277</v>
      </c>
      <c r="Q62" s="3031"/>
      <c r="R62" s="3031"/>
      <c r="S62" s="3031"/>
      <c r="T62" s="3031"/>
      <c r="U62" s="3031"/>
      <c r="V62" s="3031"/>
      <c r="W62" s="3031"/>
      <c r="X62" s="3031"/>
      <c r="Y62" s="3031"/>
      <c r="Z62" s="3031"/>
      <c r="AA62" s="3031"/>
      <c r="AB62" s="3031"/>
      <c r="AC62" s="3031"/>
      <c r="AD62" s="3031"/>
      <c r="AE62" s="3031"/>
      <c r="AF62" s="3031"/>
      <c r="AG62" s="3031"/>
      <c r="AH62" s="3031"/>
      <c r="AI62" s="3031"/>
      <c r="AJ62" s="3031"/>
      <c r="AK62" s="3031"/>
      <c r="AL62" s="1197"/>
      <c r="AM62" s="1794"/>
      <c r="AN62" s="1794"/>
      <c r="AO62" s="1794"/>
      <c r="AP62" s="1794"/>
      <c r="AQ62" s="1794"/>
      <c r="AR62" s="1794"/>
      <c r="AS62" s="1794"/>
      <c r="AT62" s="1794"/>
      <c r="AU62" s="1794"/>
      <c r="AV62" s="1197"/>
      <c r="AW62" s="1197"/>
      <c r="AX62" s="1197"/>
      <c r="AY62" s="1197"/>
      <c r="AZ62" s="1197"/>
    </row>
    <row r="63" spans="1:52" s="1407" customFormat="1" ht="18" thickBot="1">
      <c r="A63" s="3032"/>
      <c r="X63" s="3033"/>
      <c r="Y63" s="3033"/>
      <c r="Z63" s="3033"/>
      <c r="AA63" s="3033"/>
      <c r="AB63" s="3025"/>
      <c r="AC63" s="3025"/>
      <c r="AD63" s="3025"/>
      <c r="AE63" s="3025"/>
      <c r="AF63" s="3025"/>
      <c r="AG63" s="3025"/>
      <c r="AH63" s="3025"/>
      <c r="AI63" s="3034"/>
      <c r="AL63" s="1197"/>
      <c r="AM63" s="1299" t="s">
        <v>1705</v>
      </c>
      <c r="AN63" s="1197"/>
      <c r="AO63" s="1197"/>
      <c r="AP63" s="1197"/>
      <c r="AQ63" s="1197"/>
      <c r="AR63" s="1197"/>
      <c r="AS63" s="1197"/>
      <c r="AT63" s="1197"/>
      <c r="AU63" s="1197"/>
      <c r="AV63" s="1197"/>
      <c r="AW63" s="1197"/>
      <c r="AX63" s="1197"/>
      <c r="AY63" s="1197"/>
      <c r="AZ63" s="1197"/>
    </row>
    <row r="64" spans="1:52" s="1407" customFormat="1" ht="17.25">
      <c r="A64" s="3032"/>
      <c r="X64" s="3033"/>
      <c r="Y64" s="3033"/>
      <c r="Z64" s="3033"/>
      <c r="AA64" s="3033"/>
      <c r="AB64" s="3025"/>
      <c r="AC64" s="3025"/>
      <c r="AD64" s="3025"/>
      <c r="AE64" s="3025"/>
      <c r="AF64" s="3025"/>
      <c r="AG64" s="3025"/>
      <c r="AH64" s="3025"/>
      <c r="AI64" s="3034"/>
      <c r="AL64" s="1197"/>
      <c r="AM64" s="3453" t="s">
        <v>1702</v>
      </c>
      <c r="AN64" s="3481"/>
      <c r="AO64" s="3481"/>
      <c r="AP64" s="3481"/>
      <c r="AQ64" s="3481"/>
      <c r="AR64" s="3481"/>
      <c r="AS64" s="3481"/>
      <c r="AT64" s="3481"/>
      <c r="AU64" s="3482"/>
      <c r="AV64" s="1197"/>
      <c r="AW64" s="1197"/>
      <c r="AX64" s="1197"/>
      <c r="AY64" s="1197"/>
      <c r="AZ64" s="1197"/>
    </row>
    <row r="65" spans="1:52" s="1407" customFormat="1" ht="17.25" customHeight="1">
      <c r="A65" s="3032"/>
      <c r="X65" s="3033"/>
      <c r="Y65" s="3033"/>
      <c r="Z65" s="3033"/>
      <c r="AA65" s="3033"/>
      <c r="AB65" s="3025"/>
      <c r="AC65" s="3025"/>
      <c r="AD65" s="3025"/>
      <c r="AE65" s="3025"/>
      <c r="AF65" s="3025"/>
      <c r="AG65" s="3025"/>
      <c r="AH65" s="3025"/>
      <c r="AI65" s="3034"/>
      <c r="AL65" s="1197"/>
      <c r="AM65" s="3483"/>
      <c r="AN65" s="3452"/>
      <c r="AO65" s="3452"/>
      <c r="AP65" s="3452"/>
      <c r="AQ65" s="3452"/>
      <c r="AR65" s="3452"/>
      <c r="AS65" s="3452"/>
      <c r="AT65" s="3452"/>
      <c r="AU65" s="3484"/>
      <c r="AV65" s="1197"/>
      <c r="AW65" s="1197"/>
      <c r="AX65" s="1197"/>
      <c r="AY65" s="1197"/>
      <c r="AZ65" s="1197"/>
    </row>
    <row r="66" spans="1:52" s="1407" customFormat="1" ht="17.25" customHeight="1">
      <c r="A66" s="3032"/>
      <c r="X66" s="3033"/>
      <c r="Y66" s="3033"/>
      <c r="Z66" s="3033"/>
      <c r="AA66" s="3033"/>
      <c r="AB66" s="3025"/>
      <c r="AC66" s="3025"/>
      <c r="AD66" s="3025"/>
      <c r="AE66" s="3025"/>
      <c r="AF66" s="3025"/>
      <c r="AG66" s="3025"/>
      <c r="AH66" s="3025"/>
      <c r="AI66" s="3034"/>
      <c r="AL66" s="1197"/>
      <c r="AM66" s="3483"/>
      <c r="AN66" s="3452"/>
      <c r="AO66" s="3452"/>
      <c r="AP66" s="3452"/>
      <c r="AQ66" s="3452"/>
      <c r="AR66" s="3452"/>
      <c r="AS66" s="3452"/>
      <c r="AT66" s="3452"/>
      <c r="AU66" s="3484"/>
      <c r="AV66" s="1197"/>
      <c r="AW66" s="1197"/>
      <c r="AX66" s="1197"/>
      <c r="AY66" s="1197"/>
      <c r="AZ66" s="1197"/>
    </row>
    <row r="67" spans="1:52" s="1407" customFormat="1" ht="18" thickBot="1">
      <c r="A67" s="3032"/>
      <c r="X67" s="3033"/>
      <c r="Y67" s="3033"/>
      <c r="Z67" s="3033"/>
      <c r="AA67" s="3033"/>
      <c r="AB67" s="3025"/>
      <c r="AC67" s="3025"/>
      <c r="AD67" s="3025"/>
      <c r="AE67" s="3025"/>
      <c r="AF67" s="3025"/>
      <c r="AG67" s="3025"/>
      <c r="AH67" s="3025"/>
      <c r="AI67" s="3034"/>
      <c r="AL67" s="1197"/>
      <c r="AM67" s="3485"/>
      <c r="AN67" s="3486"/>
      <c r="AO67" s="3486"/>
      <c r="AP67" s="3486"/>
      <c r="AQ67" s="3486"/>
      <c r="AR67" s="3486"/>
      <c r="AS67" s="3486"/>
      <c r="AT67" s="3486"/>
      <c r="AU67" s="3487"/>
      <c r="AV67" s="1197"/>
      <c r="AW67" s="1197"/>
      <c r="AX67" s="1197"/>
      <c r="AY67" s="1197"/>
      <c r="AZ67" s="1197"/>
    </row>
    <row r="68" spans="1:52" s="1407" customFormat="1" ht="17.25">
      <c r="A68" s="3032"/>
      <c r="X68" s="3033"/>
      <c r="Y68" s="3033"/>
      <c r="Z68" s="3033"/>
      <c r="AA68" s="3033"/>
      <c r="AB68" s="3025"/>
      <c r="AC68" s="3025"/>
      <c r="AD68" s="3025"/>
      <c r="AE68" s="3025"/>
      <c r="AF68" s="3025"/>
      <c r="AG68" s="3025"/>
      <c r="AH68" s="3025"/>
      <c r="AI68" s="3034"/>
      <c r="AL68" s="1197"/>
      <c r="AM68" s="1197"/>
      <c r="AN68" s="1197"/>
      <c r="AO68" s="1197"/>
      <c r="AP68" s="1197"/>
      <c r="AQ68" s="1197"/>
      <c r="AR68" s="1197"/>
      <c r="AS68" s="1197"/>
      <c r="AT68" s="1197"/>
      <c r="AU68" s="1197"/>
      <c r="AV68" s="1197"/>
      <c r="AW68" s="1197"/>
      <c r="AX68" s="1197"/>
      <c r="AY68" s="1197"/>
      <c r="AZ68" s="1197"/>
    </row>
    <row r="69" spans="1:52" s="1407" customFormat="1" ht="17.25">
      <c r="A69" s="3032"/>
      <c r="X69" s="3033"/>
      <c r="Y69" s="3033"/>
      <c r="Z69" s="3033"/>
      <c r="AA69" s="3033"/>
      <c r="AB69" s="3025"/>
      <c r="AC69" s="3025"/>
      <c r="AD69" s="3025"/>
      <c r="AE69" s="3025"/>
      <c r="AF69" s="3025"/>
      <c r="AG69" s="3025"/>
      <c r="AH69" s="3025"/>
      <c r="AI69" s="3034"/>
      <c r="AL69" s="1197"/>
      <c r="AM69" s="443" t="s">
        <v>1612</v>
      </c>
      <c r="AN69" s="1197"/>
      <c r="AO69" s="1197"/>
      <c r="AP69" s="1197"/>
      <c r="AQ69" s="1197"/>
      <c r="AR69" s="1197"/>
      <c r="AS69" s="1197"/>
      <c r="AT69" s="1197"/>
      <c r="AU69" s="1197"/>
      <c r="AV69" s="1197"/>
      <c r="AW69" s="1197"/>
      <c r="AX69" s="1197"/>
      <c r="AY69" s="1197"/>
      <c r="AZ69" s="1197"/>
    </row>
    <row r="70" spans="1:52" s="1407" customFormat="1" ht="17.25">
      <c r="A70" s="3032"/>
      <c r="X70" s="3033"/>
      <c r="Y70" s="3033"/>
      <c r="Z70" s="3033"/>
      <c r="AA70" s="3033"/>
      <c r="AB70" s="3025"/>
      <c r="AC70" s="3025"/>
      <c r="AD70" s="3025"/>
      <c r="AE70" s="3025"/>
      <c r="AF70" s="3025"/>
      <c r="AG70" s="3025"/>
      <c r="AH70" s="3025"/>
      <c r="AI70" s="3034"/>
      <c r="AL70" s="1197"/>
      <c r="AM70" s="3461" t="s">
        <v>1703</v>
      </c>
      <c r="AN70" s="3387"/>
      <c r="AO70" s="3387"/>
      <c r="AP70" s="3387"/>
      <c r="AQ70" s="3387"/>
      <c r="AR70" s="3387"/>
      <c r="AS70" s="3387"/>
      <c r="AT70" s="3387"/>
      <c r="AU70" s="3388"/>
      <c r="AV70" s="1197"/>
      <c r="AW70" s="1197"/>
      <c r="AX70" s="1197"/>
      <c r="AY70" s="1197"/>
      <c r="AZ70" s="1197"/>
    </row>
    <row r="71" spans="1:52" s="1407" customFormat="1" ht="17.25">
      <c r="A71" s="3032"/>
      <c r="X71" s="3033"/>
      <c r="Y71" s="3033"/>
      <c r="Z71" s="3033"/>
      <c r="AA71" s="3033"/>
      <c r="AB71" s="3025"/>
      <c r="AC71" s="3025"/>
      <c r="AD71" s="3025"/>
      <c r="AE71" s="3025"/>
      <c r="AF71" s="3025"/>
      <c r="AG71" s="3025"/>
      <c r="AH71" s="3025"/>
      <c r="AI71" s="3034"/>
      <c r="AL71" s="1197"/>
      <c r="AM71" s="3389"/>
      <c r="AN71" s="3390"/>
      <c r="AO71" s="3390"/>
      <c r="AP71" s="3390"/>
      <c r="AQ71" s="3390"/>
      <c r="AR71" s="3390"/>
      <c r="AS71" s="3390"/>
      <c r="AT71" s="3390"/>
      <c r="AU71" s="3391"/>
      <c r="AV71" s="1197"/>
      <c r="AW71" s="1197"/>
      <c r="AX71" s="1197"/>
      <c r="AY71" s="1197"/>
      <c r="AZ71" s="1197"/>
    </row>
    <row r="72" spans="1:52" s="1407" customFormat="1" ht="17.25" customHeight="1">
      <c r="A72" s="3032"/>
      <c r="X72" s="3033"/>
      <c r="Y72" s="3033"/>
      <c r="Z72" s="3033"/>
      <c r="AA72" s="3033"/>
      <c r="AB72" s="3025"/>
      <c r="AC72" s="3025"/>
      <c r="AD72" s="3025"/>
      <c r="AE72" s="3025"/>
      <c r="AF72" s="3025"/>
      <c r="AG72" s="3025"/>
      <c r="AH72" s="3025"/>
      <c r="AI72" s="3034"/>
      <c r="AL72" s="1197"/>
      <c r="AM72" s="3389"/>
      <c r="AN72" s="3390"/>
      <c r="AO72" s="3390"/>
      <c r="AP72" s="3390"/>
      <c r="AQ72" s="3390"/>
      <c r="AR72" s="3390"/>
      <c r="AS72" s="3390"/>
      <c r="AT72" s="3390"/>
      <c r="AU72" s="3391"/>
      <c r="AV72" s="1197"/>
      <c r="AW72" s="1197"/>
      <c r="AX72" s="1197"/>
      <c r="AY72" s="1197"/>
      <c r="AZ72" s="1197"/>
    </row>
    <row r="73" spans="1:52" s="1407" customFormat="1" ht="17.25" customHeight="1">
      <c r="A73" s="3032"/>
      <c r="X73" s="3033"/>
      <c r="Y73" s="3033"/>
      <c r="Z73" s="3033"/>
      <c r="AA73" s="3033"/>
      <c r="AB73" s="3025"/>
      <c r="AC73" s="3025"/>
      <c r="AD73" s="3025"/>
      <c r="AE73" s="3025"/>
      <c r="AF73" s="3025"/>
      <c r="AG73" s="3025"/>
      <c r="AH73" s="3025"/>
      <c r="AI73" s="3034"/>
      <c r="AL73" s="1197"/>
      <c r="AM73" s="3389"/>
      <c r="AN73" s="3390"/>
      <c r="AO73" s="3390"/>
      <c r="AP73" s="3390"/>
      <c r="AQ73" s="3390"/>
      <c r="AR73" s="3390"/>
      <c r="AS73" s="3390"/>
      <c r="AT73" s="3390"/>
      <c r="AU73" s="3391"/>
      <c r="AV73" s="1197"/>
      <c r="AW73" s="1197"/>
      <c r="AX73" s="1197"/>
      <c r="AY73" s="1197"/>
      <c r="AZ73" s="1197"/>
    </row>
    <row r="74" spans="1:52" s="1407" customFormat="1" ht="17.25">
      <c r="A74" s="3032"/>
      <c r="X74" s="3033"/>
      <c r="Y74" s="3033"/>
      <c r="Z74" s="3033"/>
      <c r="AA74" s="3033"/>
      <c r="AB74" s="3025"/>
      <c r="AC74" s="3025"/>
      <c r="AD74" s="3025"/>
      <c r="AE74" s="3025"/>
      <c r="AF74" s="3025"/>
      <c r="AG74" s="3025"/>
      <c r="AH74" s="3025"/>
      <c r="AI74" s="3034"/>
      <c r="AL74" s="1197"/>
      <c r="AM74" s="3389"/>
      <c r="AN74" s="3390"/>
      <c r="AO74" s="3390"/>
      <c r="AP74" s="3390"/>
      <c r="AQ74" s="3390"/>
      <c r="AR74" s="3390"/>
      <c r="AS74" s="3390"/>
      <c r="AT74" s="3390"/>
      <c r="AU74" s="3391"/>
      <c r="AV74" s="1197"/>
      <c r="AW74" s="1197"/>
      <c r="AX74" s="1197"/>
      <c r="AY74" s="1197"/>
      <c r="AZ74" s="1197"/>
    </row>
    <row r="75" spans="1:52" s="1407" customFormat="1" ht="17.25">
      <c r="A75" s="3032"/>
      <c r="X75" s="3033"/>
      <c r="Y75" s="3033"/>
      <c r="Z75" s="3033"/>
      <c r="AA75" s="3033"/>
      <c r="AB75" s="3025"/>
      <c r="AC75" s="3025"/>
      <c r="AD75" s="3025"/>
      <c r="AE75" s="3025"/>
      <c r="AF75" s="3025"/>
      <c r="AG75" s="3025"/>
      <c r="AH75" s="3025"/>
      <c r="AI75" s="3034"/>
      <c r="AL75" s="1197"/>
      <c r="AM75" s="3389"/>
      <c r="AN75" s="3390"/>
      <c r="AO75" s="3390"/>
      <c r="AP75" s="3390"/>
      <c r="AQ75" s="3390"/>
      <c r="AR75" s="3390"/>
      <c r="AS75" s="3390"/>
      <c r="AT75" s="3390"/>
      <c r="AU75" s="3391"/>
      <c r="AV75" s="1197"/>
      <c r="AW75" s="1197"/>
      <c r="AX75" s="1197"/>
      <c r="AY75" s="1197"/>
      <c r="AZ75" s="1197"/>
    </row>
    <row r="76" spans="1:52" s="1407" customFormat="1" ht="17.25">
      <c r="A76" s="3032"/>
      <c r="X76" s="3033"/>
      <c r="Y76" s="3033"/>
      <c r="Z76" s="3033"/>
      <c r="AA76" s="3033"/>
      <c r="AB76" s="3025"/>
      <c r="AC76" s="3025"/>
      <c r="AD76" s="3025"/>
      <c r="AE76" s="3025"/>
      <c r="AF76" s="3025"/>
      <c r="AG76" s="3025"/>
      <c r="AH76" s="3025"/>
      <c r="AI76" s="3034"/>
      <c r="AL76" s="1197"/>
      <c r="AM76" s="3389"/>
      <c r="AN76" s="3390"/>
      <c r="AO76" s="3390"/>
      <c r="AP76" s="3390"/>
      <c r="AQ76" s="3390"/>
      <c r="AR76" s="3390"/>
      <c r="AS76" s="3390"/>
      <c r="AT76" s="3390"/>
      <c r="AU76" s="3391"/>
      <c r="AV76" s="1197"/>
      <c r="AW76" s="1197"/>
      <c r="AX76" s="1197"/>
      <c r="AY76" s="1197"/>
      <c r="AZ76" s="1197"/>
    </row>
    <row r="77" spans="1:52" s="1407" customFormat="1" ht="17.25">
      <c r="A77" s="3032"/>
      <c r="X77" s="3033"/>
      <c r="Y77" s="3033"/>
      <c r="Z77" s="3033"/>
      <c r="AA77" s="3033"/>
      <c r="AB77" s="3025"/>
      <c r="AC77" s="3025"/>
      <c r="AD77" s="3025"/>
      <c r="AE77" s="3025"/>
      <c r="AF77" s="3025"/>
      <c r="AG77" s="3025"/>
      <c r="AH77" s="3025"/>
      <c r="AI77" s="3034"/>
      <c r="AL77" s="1197"/>
      <c r="AM77" s="3389"/>
      <c r="AN77" s="3390"/>
      <c r="AO77" s="3390"/>
      <c r="AP77" s="3390"/>
      <c r="AQ77" s="3390"/>
      <c r="AR77" s="3390"/>
      <c r="AS77" s="3390"/>
      <c r="AT77" s="3390"/>
      <c r="AU77" s="3391"/>
      <c r="AV77" s="1197"/>
      <c r="AW77" s="1197"/>
      <c r="AX77" s="1197"/>
      <c r="AY77" s="1197"/>
      <c r="AZ77" s="1197"/>
    </row>
    <row r="78" spans="1:52" s="1407" customFormat="1" ht="17.25">
      <c r="A78" s="3032"/>
      <c r="X78" s="3033"/>
      <c r="Y78" s="3033"/>
      <c r="Z78" s="3033"/>
      <c r="AA78" s="3033"/>
      <c r="AB78" s="3025"/>
      <c r="AC78" s="3025"/>
      <c r="AD78" s="3025"/>
      <c r="AE78" s="3025"/>
      <c r="AF78" s="3025"/>
      <c r="AG78" s="3025"/>
      <c r="AH78" s="3025"/>
      <c r="AI78" s="3034"/>
      <c r="AL78" s="1197"/>
      <c r="AM78" s="3392"/>
      <c r="AN78" s="3393"/>
      <c r="AO78" s="3393"/>
      <c r="AP78" s="3393"/>
      <c r="AQ78" s="3393"/>
      <c r="AR78" s="3393"/>
      <c r="AS78" s="3393"/>
      <c r="AT78" s="3393"/>
      <c r="AU78" s="3394"/>
      <c r="AV78" s="1197"/>
      <c r="AW78" s="1197"/>
      <c r="AX78" s="1197"/>
      <c r="AY78" s="1197"/>
      <c r="AZ78" s="1197"/>
    </row>
    <row r="79" spans="1:52" s="1407" customFormat="1" ht="17.25">
      <c r="B79" s="3032"/>
      <c r="Y79" s="3033"/>
      <c r="Z79" s="3033"/>
      <c r="AA79" s="3033"/>
      <c r="AB79" s="3033"/>
      <c r="AC79" s="3025"/>
      <c r="AD79" s="3025"/>
      <c r="AE79" s="3025"/>
      <c r="AF79" s="3025"/>
      <c r="AG79" s="3025"/>
      <c r="AH79" s="3025"/>
      <c r="AI79" s="3025"/>
      <c r="AJ79" s="3034"/>
      <c r="AL79" s="1197"/>
      <c r="AM79" s="1197"/>
      <c r="AN79" s="1197"/>
      <c r="AO79" s="1197"/>
      <c r="AP79" s="1197"/>
      <c r="AQ79" s="1197"/>
      <c r="AR79" s="1197"/>
      <c r="AS79" s="1197"/>
      <c r="AT79" s="1197"/>
      <c r="AU79" s="1197"/>
      <c r="AV79" s="1197"/>
      <c r="AW79" s="1197"/>
      <c r="AX79" s="1197"/>
      <c r="AY79" s="1197"/>
      <c r="AZ79" s="1197"/>
    </row>
    <row r="80" spans="1:52" s="1407" customFormat="1" ht="17.25">
      <c r="B80" s="3032"/>
      <c r="Y80" s="3033"/>
      <c r="Z80" s="3033"/>
      <c r="AA80" s="3033"/>
      <c r="AB80" s="3033"/>
      <c r="AC80" s="3025"/>
      <c r="AD80" s="3025"/>
      <c r="AE80" s="3025"/>
      <c r="AF80" s="3025"/>
      <c r="AG80" s="3025"/>
      <c r="AH80" s="3025"/>
      <c r="AI80" s="3025"/>
      <c r="AJ80" s="3034"/>
      <c r="AL80" s="1197"/>
      <c r="AM80" s="1197"/>
      <c r="AN80" s="1197"/>
      <c r="AO80" s="1197"/>
      <c r="AP80" s="1197"/>
      <c r="AQ80" s="1197"/>
      <c r="AR80" s="1197"/>
      <c r="AS80" s="1197"/>
      <c r="AT80" s="1197"/>
      <c r="AU80" s="1197"/>
      <c r="AV80" s="1197"/>
      <c r="AW80" s="1197"/>
      <c r="AX80" s="1197"/>
      <c r="AY80" s="1197"/>
      <c r="AZ80" s="1197"/>
    </row>
    <row r="81" spans="2:52" s="1407" customFormat="1" ht="17.25">
      <c r="B81" s="3032"/>
      <c r="Y81" s="3033"/>
      <c r="Z81" s="3033"/>
      <c r="AA81" s="3033"/>
      <c r="AB81" s="3033"/>
      <c r="AC81" s="3025"/>
      <c r="AD81" s="3025"/>
      <c r="AE81" s="3025"/>
      <c r="AF81" s="3025"/>
      <c r="AG81" s="3025"/>
      <c r="AH81" s="3025"/>
      <c r="AI81" s="3025"/>
      <c r="AJ81" s="3034"/>
      <c r="AL81" s="1197"/>
      <c r="AM81" s="1197"/>
      <c r="AN81" s="1197"/>
      <c r="AO81" s="1197"/>
      <c r="AP81" s="1197"/>
      <c r="AQ81" s="1197"/>
      <c r="AR81" s="1197"/>
      <c r="AS81" s="1197"/>
      <c r="AT81" s="1197"/>
      <c r="AU81" s="1197"/>
      <c r="AV81" s="1197"/>
      <c r="AW81" s="1197"/>
      <c r="AX81" s="1197"/>
      <c r="AY81" s="1197"/>
      <c r="AZ81" s="1197"/>
    </row>
    <row r="82" spans="2:52" s="1407" customFormat="1" ht="17.25">
      <c r="B82" s="3032"/>
      <c r="Y82" s="3033"/>
      <c r="Z82" s="3033"/>
      <c r="AA82" s="3033"/>
      <c r="AB82" s="3033"/>
      <c r="AC82" s="3025"/>
      <c r="AD82" s="3025"/>
      <c r="AE82" s="3025"/>
      <c r="AF82" s="3025"/>
      <c r="AG82" s="3025"/>
      <c r="AH82" s="3025"/>
      <c r="AI82" s="3025"/>
      <c r="AJ82" s="3034"/>
      <c r="AL82" s="1197"/>
      <c r="AM82" s="1197"/>
      <c r="AN82" s="1197"/>
      <c r="AO82" s="1197"/>
      <c r="AP82" s="1197"/>
      <c r="AQ82" s="1197"/>
      <c r="AR82" s="1197"/>
      <c r="AS82" s="1197"/>
      <c r="AT82" s="1197"/>
      <c r="AU82" s="1197"/>
      <c r="AV82" s="1197"/>
      <c r="AW82" s="1197"/>
      <c r="AX82" s="1197"/>
      <c r="AY82" s="1197"/>
      <c r="AZ82" s="1197"/>
    </row>
    <row r="83" spans="2:52" s="1407" customFormat="1" ht="17.25">
      <c r="B83" s="3032"/>
      <c r="Y83" s="3033"/>
      <c r="Z83" s="3033"/>
      <c r="AA83" s="3033"/>
      <c r="AB83" s="3033"/>
      <c r="AC83" s="3025"/>
      <c r="AD83" s="3025"/>
      <c r="AE83" s="3025"/>
      <c r="AF83" s="3025"/>
      <c r="AG83" s="3025"/>
      <c r="AH83" s="3025"/>
      <c r="AI83" s="3025"/>
      <c r="AJ83" s="3034"/>
      <c r="AL83" s="1197"/>
      <c r="AM83" s="1197"/>
      <c r="AN83" s="1197"/>
      <c r="AO83" s="1197"/>
      <c r="AP83" s="1197"/>
      <c r="AQ83" s="1197"/>
      <c r="AR83" s="1197"/>
      <c r="AS83" s="1197"/>
      <c r="AT83" s="1197"/>
      <c r="AU83" s="1197"/>
      <c r="AV83" s="1197"/>
      <c r="AW83" s="1197"/>
      <c r="AX83" s="1197"/>
      <c r="AY83" s="1197"/>
      <c r="AZ83" s="1197"/>
    </row>
    <row r="84" spans="2:52" s="1407" customFormat="1" ht="17.25">
      <c r="B84" s="3032"/>
      <c r="Y84" s="3033"/>
      <c r="Z84" s="3033"/>
      <c r="AA84" s="3033"/>
      <c r="AB84" s="3033"/>
      <c r="AC84" s="3025"/>
      <c r="AD84" s="3025"/>
      <c r="AE84" s="3025"/>
      <c r="AF84" s="3025"/>
      <c r="AG84" s="3025"/>
      <c r="AH84" s="3025"/>
      <c r="AI84" s="3025"/>
      <c r="AJ84" s="3034"/>
      <c r="AL84" s="1197"/>
      <c r="AM84" s="1197"/>
      <c r="AN84" s="1197"/>
      <c r="AO84" s="1197"/>
      <c r="AP84" s="1197"/>
      <c r="AQ84" s="1197"/>
      <c r="AR84" s="1197"/>
      <c r="AS84" s="1197"/>
      <c r="AT84" s="1197"/>
      <c r="AU84" s="1197"/>
      <c r="AV84" s="1197"/>
      <c r="AW84" s="1197"/>
      <c r="AX84" s="1197"/>
      <c r="AY84" s="1197"/>
      <c r="AZ84" s="1197"/>
    </row>
    <row r="85" spans="2:52" s="1407" customFormat="1" ht="17.25">
      <c r="B85" s="3032"/>
      <c r="Y85" s="3033"/>
      <c r="Z85" s="3033"/>
      <c r="AA85" s="3033"/>
      <c r="AB85" s="3033"/>
      <c r="AC85" s="3025"/>
      <c r="AD85" s="3025"/>
      <c r="AE85" s="3025"/>
      <c r="AF85" s="3025"/>
      <c r="AG85" s="3025"/>
      <c r="AH85" s="3025"/>
      <c r="AI85" s="3025"/>
      <c r="AJ85" s="3034"/>
      <c r="AL85" s="1197"/>
      <c r="AM85" s="1197"/>
      <c r="AN85" s="1197"/>
      <c r="AO85" s="1197"/>
      <c r="AP85" s="1197"/>
      <c r="AQ85" s="1197"/>
      <c r="AR85" s="1197"/>
      <c r="AS85" s="1197"/>
      <c r="AT85" s="1197"/>
      <c r="AU85" s="1197"/>
      <c r="AV85" s="1197"/>
      <c r="AW85" s="1197"/>
      <c r="AX85" s="1197"/>
      <c r="AY85" s="1197"/>
      <c r="AZ85" s="1197"/>
    </row>
    <row r="86" spans="2:52" s="1407" customFormat="1" ht="17.25">
      <c r="B86" s="3032"/>
      <c r="Y86" s="3033"/>
      <c r="Z86" s="3033"/>
      <c r="AA86" s="3033"/>
      <c r="AB86" s="3033"/>
      <c r="AC86" s="3025"/>
      <c r="AD86" s="3025"/>
      <c r="AE86" s="3025"/>
      <c r="AF86" s="3025"/>
      <c r="AG86" s="3025"/>
      <c r="AH86" s="3025"/>
      <c r="AI86" s="3025"/>
      <c r="AJ86" s="3034"/>
      <c r="AL86" s="1197"/>
      <c r="AM86" s="1197"/>
      <c r="AN86" s="1197"/>
      <c r="AO86" s="1197"/>
      <c r="AP86" s="1197"/>
      <c r="AQ86" s="1197"/>
      <c r="AR86" s="1197"/>
      <c r="AS86" s="1197"/>
      <c r="AT86" s="1197"/>
      <c r="AU86" s="1197"/>
      <c r="AV86" s="1197"/>
      <c r="AW86" s="1197"/>
      <c r="AX86" s="1197"/>
      <c r="AY86" s="1197"/>
      <c r="AZ86" s="1197"/>
    </row>
    <row r="87" spans="2:52" s="1407" customFormat="1" ht="17.25">
      <c r="B87" s="3032"/>
      <c r="Y87" s="3033"/>
      <c r="Z87" s="3033"/>
      <c r="AA87" s="3033"/>
      <c r="AB87" s="3033"/>
      <c r="AC87" s="3025"/>
      <c r="AD87" s="3025"/>
      <c r="AE87" s="3025"/>
      <c r="AF87" s="3025"/>
      <c r="AG87" s="3025"/>
      <c r="AH87" s="3025"/>
      <c r="AI87" s="3025"/>
      <c r="AJ87" s="3034"/>
      <c r="AL87" s="1197"/>
      <c r="AM87" s="1197"/>
      <c r="AN87" s="1197"/>
      <c r="AO87" s="1197"/>
      <c r="AP87" s="1197"/>
      <c r="AQ87" s="1197"/>
      <c r="AR87" s="1197"/>
      <c r="AS87" s="1197"/>
      <c r="AT87" s="1197"/>
      <c r="AU87" s="1197"/>
      <c r="AV87" s="1197"/>
      <c r="AW87" s="1197"/>
      <c r="AX87" s="1197"/>
      <c r="AY87" s="1197"/>
      <c r="AZ87" s="1197"/>
    </row>
    <row r="88" spans="2:52" s="1407" customFormat="1" ht="17.25">
      <c r="B88" s="3032"/>
      <c r="Y88" s="3033"/>
      <c r="Z88" s="3033"/>
      <c r="AA88" s="3033"/>
      <c r="AB88" s="3033"/>
      <c r="AC88" s="3025"/>
      <c r="AD88" s="3025"/>
      <c r="AE88" s="3025"/>
      <c r="AF88" s="3025"/>
      <c r="AG88" s="3025"/>
      <c r="AH88" s="3025"/>
      <c r="AI88" s="3025"/>
      <c r="AJ88" s="3034"/>
      <c r="AL88" s="1197"/>
      <c r="AM88" s="1197"/>
      <c r="AN88" s="1197"/>
      <c r="AO88" s="1197"/>
      <c r="AP88" s="1197"/>
      <c r="AQ88" s="1197"/>
      <c r="AR88" s="1197"/>
      <c r="AS88" s="1197"/>
      <c r="AT88" s="1197"/>
      <c r="AU88" s="1197"/>
      <c r="AV88" s="1197"/>
      <c r="AW88" s="1197"/>
      <c r="AX88" s="1197"/>
      <c r="AY88" s="1197"/>
      <c r="AZ88" s="1197"/>
    </row>
    <row r="89" spans="2:52" s="1407" customFormat="1" ht="18.75">
      <c r="B89" s="3032"/>
      <c r="M89" s="3145" t="s">
        <v>1650</v>
      </c>
      <c r="Y89" s="3033"/>
      <c r="Z89" s="3033"/>
      <c r="AA89" s="3033"/>
      <c r="AB89" s="3033"/>
      <c r="AC89" s="3025"/>
      <c r="AD89" s="3025"/>
      <c r="AE89" s="3025"/>
      <c r="AF89" s="3025"/>
      <c r="AG89" s="3025"/>
      <c r="AH89" s="3025"/>
      <c r="AI89" s="3025"/>
      <c r="AJ89" s="3034"/>
      <c r="AL89" s="1197"/>
      <c r="AM89" s="1197"/>
      <c r="AN89" s="1197"/>
      <c r="AO89" s="1197"/>
      <c r="AP89" s="1197"/>
      <c r="AQ89" s="1197"/>
      <c r="AR89" s="1197"/>
      <c r="AS89" s="1197"/>
      <c r="AT89" s="1197"/>
      <c r="AU89" s="1197"/>
      <c r="AV89" s="1197"/>
      <c r="AW89" s="1197"/>
      <c r="AX89" s="1197"/>
      <c r="AY89" s="1197"/>
      <c r="AZ89" s="1197"/>
    </row>
    <row r="90" spans="2:52" s="1407" customFormat="1" ht="17.25">
      <c r="B90" s="3032"/>
      <c r="C90" s="3035"/>
      <c r="D90" s="3035"/>
      <c r="E90" s="3035"/>
      <c r="F90" s="3035"/>
      <c r="G90" s="3035"/>
      <c r="H90" s="3035"/>
      <c r="I90" s="3035"/>
      <c r="J90" s="3035"/>
      <c r="Q90" s="3035"/>
      <c r="R90" s="3035"/>
      <c r="S90" s="3035"/>
      <c r="T90" s="3035"/>
      <c r="U90" s="3035"/>
      <c r="V90" s="3035"/>
      <c r="W90" s="3035"/>
      <c r="X90" s="3035"/>
      <c r="Y90" s="3036"/>
      <c r="Z90" s="3036"/>
      <c r="AA90" s="3036"/>
      <c r="AB90" s="3036"/>
      <c r="AC90" s="3037"/>
      <c r="AD90" s="3037"/>
      <c r="AE90" s="3037"/>
      <c r="AF90" s="3037"/>
      <c r="AG90" s="3037"/>
      <c r="AH90" s="3037"/>
      <c r="AI90" s="3037"/>
      <c r="AJ90" s="3038"/>
      <c r="AL90" s="1197"/>
      <c r="AM90" s="1197"/>
      <c r="AN90" s="1197"/>
      <c r="AO90" s="1197"/>
      <c r="AP90" s="1197"/>
      <c r="AQ90" s="1197"/>
      <c r="AR90" s="1197"/>
      <c r="AS90" s="1197"/>
      <c r="AT90" s="1197"/>
      <c r="AU90" s="1197"/>
      <c r="AV90" s="1197"/>
      <c r="AW90" s="1197"/>
      <c r="AX90" s="1197"/>
      <c r="AY90" s="1197"/>
      <c r="AZ90" s="1197"/>
    </row>
    <row r="91" spans="2:52" s="1407" customFormat="1">
      <c r="B91" s="3032"/>
      <c r="C91" s="3577" t="s">
        <v>1662</v>
      </c>
      <c r="D91" s="3578"/>
      <c r="E91" s="3578"/>
      <c r="F91" s="3578"/>
      <c r="G91" s="3578"/>
      <c r="H91" s="3578"/>
      <c r="I91" s="3578"/>
      <c r="J91" s="3578"/>
      <c r="K91" s="3578"/>
      <c r="L91" s="3578"/>
      <c r="M91" s="3578"/>
      <c r="N91" s="3578"/>
      <c r="O91" s="3578"/>
      <c r="P91" s="3578"/>
      <c r="Q91" s="3578"/>
      <c r="R91" s="3578"/>
      <c r="S91" s="3578"/>
      <c r="T91" s="3578"/>
      <c r="U91" s="3578"/>
      <c r="V91" s="3578"/>
      <c r="W91" s="3578"/>
      <c r="X91" s="3578"/>
      <c r="Y91" s="3578"/>
      <c r="Z91" s="3578"/>
      <c r="AA91" s="3578"/>
      <c r="AB91" s="3578"/>
      <c r="AC91" s="3578"/>
      <c r="AD91" s="3578"/>
      <c r="AE91" s="3578"/>
      <c r="AF91" s="3578"/>
      <c r="AG91" s="3579"/>
      <c r="AH91" s="3583" t="s">
        <v>1661</v>
      </c>
      <c r="AI91" s="3584"/>
      <c r="AJ91" s="3585"/>
      <c r="AL91" s="1197"/>
      <c r="AM91" s="1197"/>
      <c r="AN91" s="1197"/>
      <c r="AO91" s="1197"/>
      <c r="AP91" s="1197"/>
      <c r="AQ91" s="1197"/>
      <c r="AR91" s="1197"/>
      <c r="AS91" s="1197"/>
      <c r="AT91" s="1197"/>
      <c r="AU91" s="1197"/>
      <c r="AV91" s="1197"/>
      <c r="AW91" s="1197"/>
      <c r="AX91" s="1197"/>
      <c r="AY91" s="1197"/>
      <c r="AZ91" s="1197"/>
    </row>
    <row r="92" spans="2:52" s="1407" customFormat="1">
      <c r="B92" s="3032"/>
      <c r="C92" s="3580"/>
      <c r="D92" s="3581"/>
      <c r="E92" s="3581"/>
      <c r="F92" s="3581"/>
      <c r="G92" s="3581"/>
      <c r="H92" s="3581"/>
      <c r="I92" s="3581"/>
      <c r="J92" s="3581"/>
      <c r="K92" s="3581"/>
      <c r="L92" s="3581"/>
      <c r="M92" s="3581"/>
      <c r="N92" s="3581"/>
      <c r="O92" s="3581"/>
      <c r="P92" s="3581"/>
      <c r="Q92" s="3581"/>
      <c r="R92" s="3581"/>
      <c r="S92" s="3581"/>
      <c r="T92" s="3581"/>
      <c r="U92" s="3581"/>
      <c r="V92" s="3581"/>
      <c r="W92" s="3581"/>
      <c r="X92" s="3581"/>
      <c r="Y92" s="3581"/>
      <c r="Z92" s="3581"/>
      <c r="AA92" s="3581"/>
      <c r="AB92" s="3581"/>
      <c r="AC92" s="3581"/>
      <c r="AD92" s="3581"/>
      <c r="AE92" s="3581"/>
      <c r="AF92" s="3581"/>
      <c r="AG92" s="3582"/>
      <c r="AH92" s="3586"/>
      <c r="AI92" s="3587"/>
      <c r="AJ92" s="3588"/>
      <c r="AL92" s="1197"/>
      <c r="AM92" s="1197"/>
      <c r="AN92" s="1197"/>
      <c r="AO92" s="1197"/>
      <c r="AP92" s="1197"/>
      <c r="AQ92" s="1197"/>
      <c r="AR92" s="1197"/>
      <c r="AS92" s="1197"/>
      <c r="AT92" s="1197"/>
      <c r="AU92" s="1197"/>
      <c r="AV92" s="1197"/>
      <c r="AW92" s="1197"/>
      <c r="AX92" s="1197"/>
      <c r="AY92" s="1197"/>
      <c r="AZ92" s="1197"/>
    </row>
    <row r="93" spans="2:52" s="3039" customFormat="1" ht="22.5" customHeight="1">
      <c r="B93" s="3040"/>
      <c r="C93" s="3041"/>
      <c r="D93" s="3042" t="s">
        <v>3233</v>
      </c>
      <c r="E93" s="3042"/>
      <c r="F93" s="3042"/>
      <c r="G93" s="3042"/>
      <c r="H93" s="3042"/>
      <c r="I93" s="3042"/>
      <c r="J93" s="3042"/>
      <c r="K93" s="3042"/>
      <c r="L93" s="3042"/>
      <c r="M93" s="3042"/>
      <c r="N93" s="3042"/>
      <c r="O93" s="3042"/>
      <c r="P93" s="3042"/>
      <c r="Q93" s="3042"/>
      <c r="R93" s="3042"/>
      <c r="S93" s="3042"/>
      <c r="T93" s="3042"/>
      <c r="U93" s="3042"/>
      <c r="V93" s="3042"/>
      <c r="W93" s="3042"/>
      <c r="X93" s="3042"/>
      <c r="Y93" s="3043"/>
      <c r="Z93" s="3043"/>
      <c r="AA93" s="3043"/>
      <c r="AB93" s="3043"/>
      <c r="AC93" s="3044"/>
      <c r="AD93" s="3044"/>
      <c r="AE93" s="3044"/>
      <c r="AF93" s="3044"/>
      <c r="AG93" s="3044"/>
      <c r="AH93" s="3725"/>
      <c r="AI93" s="3726"/>
      <c r="AJ93" s="3727"/>
      <c r="AL93" s="1197"/>
      <c r="AM93" s="1197"/>
      <c r="AN93" s="1197"/>
      <c r="AO93" s="1197"/>
      <c r="AP93" s="1197"/>
      <c r="AQ93" s="1197"/>
      <c r="AR93" s="1197"/>
      <c r="AS93" s="1197"/>
      <c r="AT93" s="1197"/>
      <c r="AU93" s="1197"/>
      <c r="AV93" s="1197"/>
      <c r="AW93" s="1197"/>
      <c r="AX93" s="1197"/>
      <c r="AY93" s="1197"/>
      <c r="AZ93" s="1197"/>
    </row>
    <row r="94" spans="2:52" s="3039" customFormat="1" ht="22.5" customHeight="1">
      <c r="B94" s="3040"/>
      <c r="C94" s="3041"/>
      <c r="D94" s="3042" t="s">
        <v>1499</v>
      </c>
      <c r="E94" s="3042"/>
      <c r="F94" s="3042"/>
      <c r="G94" s="3042"/>
      <c r="H94" s="3042"/>
      <c r="I94" s="3042"/>
      <c r="J94" s="3042"/>
      <c r="K94" s="3042"/>
      <c r="L94" s="3042"/>
      <c r="M94" s="3042"/>
      <c r="N94" s="3042"/>
      <c r="O94" s="3042"/>
      <c r="P94" s="3042"/>
      <c r="Q94" s="3042"/>
      <c r="R94" s="3042"/>
      <c r="S94" s="3042"/>
      <c r="T94" s="3042"/>
      <c r="U94" s="3042"/>
      <c r="V94" s="3042"/>
      <c r="W94" s="3042"/>
      <c r="X94" s="3042"/>
      <c r="Y94" s="3043"/>
      <c r="Z94" s="3043"/>
      <c r="AA94" s="3043"/>
      <c r="AB94" s="3043"/>
      <c r="AC94" s="3044"/>
      <c r="AD94" s="3044"/>
      <c r="AE94" s="3044"/>
      <c r="AF94" s="3044"/>
      <c r="AG94" s="3044"/>
      <c r="AH94" s="3725"/>
      <c r="AI94" s="3726"/>
      <c r="AJ94" s="3727"/>
      <c r="AL94" s="1197"/>
      <c r="AM94" s="1197"/>
      <c r="AN94" s="1197"/>
      <c r="AO94" s="1197"/>
      <c r="AP94" s="1197"/>
      <c r="AQ94" s="1197"/>
      <c r="AR94" s="1197"/>
      <c r="AS94" s="1197"/>
      <c r="AT94" s="1197"/>
      <c r="AU94" s="1197"/>
      <c r="AV94" s="1197"/>
      <c r="AW94" s="1197"/>
      <c r="AX94" s="1197"/>
      <c r="AY94" s="1197"/>
      <c r="AZ94" s="1197"/>
    </row>
    <row r="95" spans="2:52" s="3039" customFormat="1" ht="22.5" customHeight="1">
      <c r="B95" s="3040"/>
      <c r="C95" s="3041"/>
      <c r="D95" s="3042" t="s">
        <v>1651</v>
      </c>
      <c r="E95" s="3042"/>
      <c r="F95" s="3042"/>
      <c r="G95" s="3042"/>
      <c r="H95" s="3042"/>
      <c r="I95" s="3042"/>
      <c r="J95" s="3042"/>
      <c r="K95" s="3042"/>
      <c r="L95" s="3042"/>
      <c r="M95" s="3042"/>
      <c r="N95" s="3042"/>
      <c r="O95" s="3042"/>
      <c r="P95" s="3042"/>
      <c r="Q95" s="3042"/>
      <c r="R95" s="3042"/>
      <c r="S95" s="3042"/>
      <c r="T95" s="3042"/>
      <c r="U95" s="3042"/>
      <c r="V95" s="3042"/>
      <c r="W95" s="3042"/>
      <c r="X95" s="3042"/>
      <c r="Y95" s="3043"/>
      <c r="Z95" s="3043"/>
      <c r="AA95" s="3043"/>
      <c r="AB95" s="3043"/>
      <c r="AC95" s="3044"/>
      <c r="AD95" s="3044"/>
      <c r="AE95" s="3044"/>
      <c r="AF95" s="3044"/>
      <c r="AG95" s="3044"/>
      <c r="AH95" s="3725"/>
      <c r="AI95" s="3726"/>
      <c r="AJ95" s="3727"/>
      <c r="AL95" s="1197"/>
      <c r="AM95" s="1197"/>
      <c r="AN95" s="1197"/>
      <c r="AO95" s="1197"/>
      <c r="AP95" s="1197"/>
      <c r="AQ95" s="1197"/>
      <c r="AR95" s="1197"/>
      <c r="AS95" s="1197"/>
      <c r="AT95" s="1197"/>
      <c r="AU95" s="1197"/>
      <c r="AV95" s="1197"/>
      <c r="AW95" s="1197"/>
      <c r="AX95" s="1197"/>
      <c r="AY95" s="1197"/>
      <c r="AZ95" s="1197"/>
    </row>
    <row r="96" spans="2:52" s="3039" customFormat="1" ht="22.5" customHeight="1">
      <c r="B96" s="3040"/>
      <c r="C96" s="3041"/>
      <c r="D96" s="3042" t="s">
        <v>1652</v>
      </c>
      <c r="E96" s="3042"/>
      <c r="F96" s="3042"/>
      <c r="G96" s="3042"/>
      <c r="H96" s="3042"/>
      <c r="I96" s="3042"/>
      <c r="J96" s="3042"/>
      <c r="K96" s="3042"/>
      <c r="L96" s="3042"/>
      <c r="M96" s="3042"/>
      <c r="N96" s="3042"/>
      <c r="O96" s="3042"/>
      <c r="P96" s="3042"/>
      <c r="Q96" s="3042"/>
      <c r="R96" s="3042"/>
      <c r="S96" s="3042"/>
      <c r="T96" s="3042"/>
      <c r="U96" s="3042"/>
      <c r="V96" s="3042"/>
      <c r="W96" s="3042"/>
      <c r="X96" s="3042"/>
      <c r="Y96" s="3043"/>
      <c r="Z96" s="3043"/>
      <c r="AA96" s="3043"/>
      <c r="AB96" s="3043"/>
      <c r="AC96" s="3044"/>
      <c r="AD96" s="3044"/>
      <c r="AE96" s="3044"/>
      <c r="AF96" s="3044"/>
      <c r="AG96" s="3044"/>
      <c r="AH96" s="3725"/>
      <c r="AI96" s="3726"/>
      <c r="AJ96" s="3727"/>
      <c r="AL96" s="1197"/>
      <c r="AM96" s="1197"/>
      <c r="AN96" s="1197"/>
      <c r="AO96" s="1197"/>
      <c r="AP96" s="1197"/>
      <c r="AQ96" s="1197"/>
      <c r="AR96" s="1197"/>
      <c r="AS96" s="1197"/>
      <c r="AT96" s="1197"/>
      <c r="AU96" s="1197"/>
      <c r="AV96" s="1197"/>
      <c r="AW96" s="1197"/>
      <c r="AX96" s="1197"/>
      <c r="AY96" s="1197"/>
      <c r="AZ96" s="1197"/>
    </row>
    <row r="97" spans="1:52" s="3039" customFormat="1" ht="22.5" customHeight="1">
      <c r="B97" s="3040"/>
      <c r="C97" s="3041"/>
      <c r="D97" s="3042" t="s">
        <v>1655</v>
      </c>
      <c r="E97" s="3042"/>
      <c r="F97" s="3042"/>
      <c r="G97" s="3042"/>
      <c r="H97" s="3042"/>
      <c r="I97" s="3042"/>
      <c r="J97" s="3042"/>
      <c r="K97" s="3042"/>
      <c r="L97" s="3042"/>
      <c r="M97" s="3042"/>
      <c r="N97" s="3042"/>
      <c r="O97" s="3042"/>
      <c r="P97" s="3042"/>
      <c r="Q97" s="3042"/>
      <c r="R97" s="3042"/>
      <c r="S97" s="3042"/>
      <c r="T97" s="3042"/>
      <c r="U97" s="3042"/>
      <c r="V97" s="3042"/>
      <c r="W97" s="3042"/>
      <c r="X97" s="3042"/>
      <c r="Y97" s="3043"/>
      <c r="Z97" s="3043"/>
      <c r="AA97" s="3043"/>
      <c r="AB97" s="3043"/>
      <c r="AC97" s="3044"/>
      <c r="AD97" s="3044"/>
      <c r="AE97" s="3044"/>
      <c r="AF97" s="3044"/>
      <c r="AG97" s="3044"/>
      <c r="AH97" s="3725"/>
      <c r="AI97" s="3726"/>
      <c r="AJ97" s="3727"/>
      <c r="AL97" s="1197"/>
      <c r="AM97" s="1197"/>
      <c r="AN97" s="1197"/>
      <c r="AO97" s="1197"/>
      <c r="AP97" s="1197"/>
      <c r="AQ97" s="1197"/>
      <c r="AR97" s="1197"/>
      <c r="AS97" s="1197"/>
      <c r="AT97" s="1197"/>
      <c r="AU97" s="1197"/>
      <c r="AV97" s="1197"/>
      <c r="AW97" s="1197"/>
      <c r="AX97" s="1197"/>
      <c r="AY97" s="1197"/>
      <c r="AZ97" s="1197"/>
    </row>
    <row r="98" spans="1:52" s="3039" customFormat="1" ht="22.5" customHeight="1">
      <c r="B98" s="3040"/>
      <c r="C98" s="3041"/>
      <c r="D98" s="3042" t="s">
        <v>1653</v>
      </c>
      <c r="E98" s="3042"/>
      <c r="F98" s="3042"/>
      <c r="G98" s="3042"/>
      <c r="H98" s="3042"/>
      <c r="I98" s="3042"/>
      <c r="J98" s="3042"/>
      <c r="K98" s="3042"/>
      <c r="L98" s="3042"/>
      <c r="M98" s="3042"/>
      <c r="N98" s="3042"/>
      <c r="O98" s="3042"/>
      <c r="P98" s="3042"/>
      <c r="Q98" s="3042"/>
      <c r="R98" s="3042"/>
      <c r="S98" s="3042"/>
      <c r="T98" s="3042"/>
      <c r="U98" s="3042"/>
      <c r="V98" s="3042"/>
      <c r="W98" s="3042"/>
      <c r="X98" s="3042"/>
      <c r="Y98" s="3043"/>
      <c r="Z98" s="3043"/>
      <c r="AA98" s="3043"/>
      <c r="AB98" s="3043"/>
      <c r="AC98" s="3044"/>
      <c r="AD98" s="3044"/>
      <c r="AE98" s="3044"/>
      <c r="AF98" s="3044"/>
      <c r="AG98" s="3044"/>
      <c r="AH98" s="3725"/>
      <c r="AI98" s="3726"/>
      <c r="AJ98" s="3727"/>
      <c r="AL98" s="1197"/>
      <c r="AM98" s="1197"/>
      <c r="AN98" s="1197"/>
      <c r="AO98" s="1197"/>
      <c r="AP98" s="1197"/>
      <c r="AQ98" s="1197"/>
      <c r="AR98" s="1197"/>
      <c r="AS98" s="1197"/>
      <c r="AT98" s="1197"/>
      <c r="AU98" s="1197"/>
      <c r="AV98" s="1197"/>
      <c r="AW98" s="1197"/>
      <c r="AX98" s="1197"/>
      <c r="AY98" s="1197"/>
      <c r="AZ98" s="1197"/>
    </row>
    <row r="99" spans="1:52" s="3039" customFormat="1" ht="22.5" customHeight="1">
      <c r="B99" s="3040"/>
      <c r="C99" s="3041"/>
      <c r="D99" s="3042" t="s">
        <v>1654</v>
      </c>
      <c r="E99" s="3042"/>
      <c r="F99" s="3042"/>
      <c r="G99" s="3042"/>
      <c r="H99" s="3042"/>
      <c r="I99" s="3042"/>
      <c r="J99" s="3042"/>
      <c r="K99" s="3042"/>
      <c r="L99" s="3042"/>
      <c r="M99" s="3042"/>
      <c r="N99" s="3042"/>
      <c r="O99" s="3042"/>
      <c r="P99" s="3042"/>
      <c r="Q99" s="3042"/>
      <c r="R99" s="3042"/>
      <c r="S99" s="3042"/>
      <c r="T99" s="3042"/>
      <c r="U99" s="3042"/>
      <c r="V99" s="3042"/>
      <c r="W99" s="3042"/>
      <c r="X99" s="3042"/>
      <c r="Y99" s="3043"/>
      <c r="Z99" s="3043"/>
      <c r="AA99" s="3043"/>
      <c r="AB99" s="3043"/>
      <c r="AC99" s="3044"/>
      <c r="AD99" s="3044"/>
      <c r="AE99" s="3044"/>
      <c r="AF99" s="3044"/>
      <c r="AG99" s="3044"/>
      <c r="AH99" s="3725"/>
      <c r="AI99" s="3726"/>
      <c r="AJ99" s="3727"/>
      <c r="AL99" s="1197"/>
      <c r="AM99" s="1197"/>
      <c r="AN99" s="1197"/>
      <c r="AO99" s="1197"/>
      <c r="AP99" s="1197"/>
      <c r="AQ99" s="1197"/>
      <c r="AR99" s="1197"/>
      <c r="AS99" s="1197"/>
      <c r="AT99" s="1197"/>
      <c r="AU99" s="1197"/>
      <c r="AV99" s="1197"/>
      <c r="AW99" s="1197"/>
      <c r="AX99" s="1197"/>
      <c r="AY99" s="1197"/>
      <c r="AZ99" s="1197"/>
    </row>
    <row r="100" spans="1:52" s="3039" customFormat="1" ht="22.5" customHeight="1">
      <c r="B100" s="3040"/>
      <c r="C100" s="3041"/>
      <c r="D100" s="3042" t="s">
        <v>1657</v>
      </c>
      <c r="E100" s="3042"/>
      <c r="F100" s="3042"/>
      <c r="G100" s="3042"/>
      <c r="H100" s="3042"/>
      <c r="I100" s="3042"/>
      <c r="J100" s="3042"/>
      <c r="K100" s="3042"/>
      <c r="L100" s="3042"/>
      <c r="M100" s="3042"/>
      <c r="N100" s="3042"/>
      <c r="O100" s="3042"/>
      <c r="P100" s="3042"/>
      <c r="Q100" s="3042"/>
      <c r="R100" s="3042"/>
      <c r="S100" s="3042"/>
      <c r="T100" s="3042"/>
      <c r="U100" s="3042"/>
      <c r="V100" s="3042"/>
      <c r="W100" s="3042"/>
      <c r="X100" s="3042"/>
      <c r="Y100" s="3043"/>
      <c r="Z100" s="3043"/>
      <c r="AA100" s="3043"/>
      <c r="AB100" s="3043"/>
      <c r="AC100" s="3044"/>
      <c r="AD100" s="3044"/>
      <c r="AE100" s="3044"/>
      <c r="AF100" s="3044"/>
      <c r="AG100" s="3044"/>
      <c r="AH100" s="3725"/>
      <c r="AI100" s="3726"/>
      <c r="AJ100" s="3727"/>
      <c r="AL100" s="1197"/>
      <c r="AM100" s="1197"/>
      <c r="AN100" s="1197"/>
      <c r="AO100" s="1197"/>
      <c r="AP100" s="1197"/>
      <c r="AQ100" s="1197"/>
      <c r="AR100" s="1197"/>
      <c r="AS100" s="1197"/>
      <c r="AT100" s="1197"/>
      <c r="AU100" s="1197"/>
      <c r="AV100" s="1197"/>
      <c r="AW100" s="1197"/>
      <c r="AX100" s="1197"/>
      <c r="AY100" s="1197"/>
      <c r="AZ100" s="1197"/>
    </row>
    <row r="101" spans="1:52" s="3039" customFormat="1" ht="22.5" customHeight="1">
      <c r="B101" s="3040"/>
      <c r="C101" s="3041"/>
      <c r="D101" s="3042" t="s">
        <v>1656</v>
      </c>
      <c r="E101" s="3042"/>
      <c r="F101" s="3042"/>
      <c r="G101" s="3042"/>
      <c r="H101" s="3042"/>
      <c r="I101" s="3042"/>
      <c r="J101" s="3042"/>
      <c r="K101" s="3042"/>
      <c r="L101" s="3042"/>
      <c r="M101" s="3042"/>
      <c r="N101" s="3042"/>
      <c r="O101" s="3042"/>
      <c r="P101" s="3042"/>
      <c r="Q101" s="3042"/>
      <c r="R101" s="3042"/>
      <c r="S101" s="3042"/>
      <c r="T101" s="3042"/>
      <c r="U101" s="3042"/>
      <c r="V101" s="3042"/>
      <c r="W101" s="3042"/>
      <c r="X101" s="3042"/>
      <c r="Y101" s="3043"/>
      <c r="Z101" s="3043"/>
      <c r="AA101" s="3043"/>
      <c r="AB101" s="3043"/>
      <c r="AC101" s="3044"/>
      <c r="AD101" s="3044"/>
      <c r="AE101" s="3044"/>
      <c r="AF101" s="3044"/>
      <c r="AG101" s="3044"/>
      <c r="AH101" s="3725"/>
      <c r="AI101" s="3726"/>
      <c r="AJ101" s="3727"/>
      <c r="AL101" s="1197"/>
      <c r="AM101" s="1197"/>
      <c r="AN101" s="1197"/>
      <c r="AO101" s="1197"/>
      <c r="AP101" s="1197"/>
      <c r="AQ101" s="1197"/>
      <c r="AR101" s="1197"/>
      <c r="AS101" s="1197"/>
      <c r="AT101" s="1197"/>
      <c r="AU101" s="1197"/>
      <c r="AV101" s="1197"/>
      <c r="AW101" s="1197"/>
      <c r="AX101" s="1197"/>
      <c r="AY101" s="1197"/>
      <c r="AZ101" s="1197"/>
    </row>
    <row r="102" spans="1:52" s="3039" customFormat="1" ht="22.5" customHeight="1">
      <c r="B102" s="3040"/>
      <c r="C102" s="3041"/>
      <c r="D102" s="3042" t="s">
        <v>1658</v>
      </c>
      <c r="E102" s="3042"/>
      <c r="F102" s="3042"/>
      <c r="G102" s="3042"/>
      <c r="H102" s="3042"/>
      <c r="I102" s="3042"/>
      <c r="J102" s="3042"/>
      <c r="K102" s="3042"/>
      <c r="L102" s="3042"/>
      <c r="M102" s="3042"/>
      <c r="N102" s="3042"/>
      <c r="O102" s="3042"/>
      <c r="P102" s="3042"/>
      <c r="Q102" s="3042"/>
      <c r="R102" s="3042"/>
      <c r="S102" s="3042"/>
      <c r="T102" s="3042"/>
      <c r="U102" s="3042"/>
      <c r="V102" s="3042"/>
      <c r="W102" s="3042"/>
      <c r="X102" s="3042"/>
      <c r="Y102" s="3043"/>
      <c r="Z102" s="3043"/>
      <c r="AA102" s="3043"/>
      <c r="AB102" s="3043"/>
      <c r="AC102" s="3044"/>
      <c r="AD102" s="3044"/>
      <c r="AE102" s="3044"/>
      <c r="AF102" s="3044"/>
      <c r="AG102" s="3044"/>
      <c r="AH102" s="3725"/>
      <c r="AI102" s="3726"/>
      <c r="AJ102" s="3727"/>
      <c r="AL102" s="1197"/>
      <c r="AM102" s="1197"/>
      <c r="AN102" s="1197"/>
      <c r="AO102" s="1197"/>
      <c r="AP102" s="1197"/>
      <c r="AQ102" s="1197"/>
      <c r="AR102" s="1197"/>
      <c r="AS102" s="1197"/>
      <c r="AT102" s="1197"/>
      <c r="AU102" s="1197"/>
      <c r="AV102" s="1197"/>
      <c r="AW102" s="1197"/>
      <c r="AX102" s="1197"/>
      <c r="AY102" s="1197"/>
      <c r="AZ102" s="1197"/>
    </row>
    <row r="103" spans="1:52" s="3039" customFormat="1" ht="22.5" customHeight="1">
      <c r="B103" s="3040"/>
      <c r="C103" s="3041"/>
      <c r="D103" s="3042" t="s">
        <v>1660</v>
      </c>
      <c r="E103" s="3042"/>
      <c r="F103" s="3042"/>
      <c r="G103" s="3042"/>
      <c r="H103" s="3042"/>
      <c r="I103" s="3042"/>
      <c r="J103" s="3042"/>
      <c r="K103" s="3042"/>
      <c r="L103" s="3042"/>
      <c r="M103" s="3042"/>
      <c r="N103" s="3042"/>
      <c r="O103" s="3042"/>
      <c r="P103" s="3042"/>
      <c r="Q103" s="3042"/>
      <c r="R103" s="3042"/>
      <c r="S103" s="3042"/>
      <c r="T103" s="3042"/>
      <c r="U103" s="3042"/>
      <c r="V103" s="3042"/>
      <c r="W103" s="3042"/>
      <c r="X103" s="3042"/>
      <c r="Y103" s="3043"/>
      <c r="Z103" s="3043"/>
      <c r="AA103" s="3043"/>
      <c r="AB103" s="3043"/>
      <c r="AC103" s="3044"/>
      <c r="AD103" s="3044"/>
      <c r="AE103" s="3044"/>
      <c r="AF103" s="3044"/>
      <c r="AG103" s="3044"/>
      <c r="AH103" s="3725"/>
      <c r="AI103" s="3726"/>
      <c r="AJ103" s="3727"/>
      <c r="AL103" s="1197"/>
      <c r="AM103" s="1197"/>
      <c r="AN103" s="1197"/>
      <c r="AO103" s="1197"/>
      <c r="AP103" s="1197"/>
      <c r="AQ103" s="1197"/>
      <c r="AR103" s="1197"/>
      <c r="AS103" s="1197"/>
      <c r="AT103" s="1197"/>
      <c r="AU103" s="1197"/>
      <c r="AV103" s="1197"/>
      <c r="AW103" s="1197"/>
      <c r="AX103" s="1197"/>
      <c r="AY103" s="1197"/>
      <c r="AZ103" s="1197"/>
    </row>
    <row r="104" spans="1:52" s="3039" customFormat="1" ht="22.5" customHeight="1">
      <c r="B104" s="3040"/>
      <c r="C104" s="3041"/>
      <c r="D104" s="3042" t="s">
        <v>1663</v>
      </c>
      <c r="E104" s="3045"/>
      <c r="F104" s="3045"/>
      <c r="G104" s="3045"/>
      <c r="H104" s="3045"/>
      <c r="I104" s="3045"/>
      <c r="J104" s="3045"/>
      <c r="K104" s="3045"/>
      <c r="L104" s="3045"/>
      <c r="M104" s="3045"/>
      <c r="N104" s="3045"/>
      <c r="O104" s="3045"/>
      <c r="P104" s="3045"/>
      <c r="Q104" s="3045"/>
      <c r="R104" s="3045"/>
      <c r="S104" s="3045"/>
      <c r="T104" s="3045"/>
      <c r="U104" s="3045"/>
      <c r="V104" s="3045"/>
      <c r="W104" s="3045"/>
      <c r="X104" s="3045"/>
      <c r="Y104" s="3043"/>
      <c r="Z104" s="3043"/>
      <c r="AA104" s="3043"/>
      <c r="AB104" s="3043"/>
      <c r="AC104" s="3046"/>
      <c r="AD104" s="3046"/>
      <c r="AE104" s="3046"/>
      <c r="AF104" s="3046"/>
      <c r="AG104" s="3046"/>
      <c r="AH104" s="3725"/>
      <c r="AI104" s="3726"/>
      <c r="AJ104" s="3727"/>
      <c r="AL104" s="1197"/>
      <c r="AM104" s="1197"/>
      <c r="AN104" s="1197"/>
      <c r="AO104" s="1197"/>
      <c r="AP104" s="1197"/>
      <c r="AQ104" s="1197"/>
      <c r="AR104" s="1197"/>
      <c r="AS104" s="1197"/>
      <c r="AT104" s="1197"/>
      <c r="AU104" s="1197"/>
      <c r="AV104" s="1197"/>
      <c r="AW104" s="1197"/>
      <c r="AX104" s="1197"/>
      <c r="AY104" s="1197"/>
      <c r="AZ104" s="1197"/>
    </row>
    <row r="105" spans="1:52" s="1407" customFormat="1" ht="17.25">
      <c r="B105" s="3032"/>
      <c r="Y105" s="3033"/>
      <c r="Z105" s="3033"/>
      <c r="AA105" s="3033"/>
      <c r="AB105" s="3033"/>
      <c r="AC105" s="3025"/>
      <c r="AD105" s="3025"/>
      <c r="AE105" s="3025"/>
      <c r="AF105" s="3025"/>
      <c r="AG105" s="3025"/>
      <c r="AH105" s="3033"/>
      <c r="AI105" s="3033"/>
      <c r="AJ105" s="3034"/>
      <c r="AL105" s="1197"/>
      <c r="AM105" s="1197"/>
      <c r="AN105" s="1197"/>
      <c r="AO105" s="1197"/>
      <c r="AP105" s="1197"/>
      <c r="AQ105" s="1197"/>
      <c r="AR105" s="1197"/>
      <c r="AS105" s="1197"/>
      <c r="AT105" s="1197"/>
      <c r="AU105" s="1197"/>
      <c r="AV105" s="1197"/>
      <c r="AW105" s="1197"/>
      <c r="AX105" s="1197"/>
      <c r="AY105" s="1197"/>
      <c r="AZ105" s="1197"/>
    </row>
    <row r="106" spans="1:52" s="1407" customFormat="1" ht="17.25">
      <c r="B106" s="3032"/>
      <c r="Y106" s="3033"/>
      <c r="Z106" s="3033"/>
      <c r="AA106" s="3033"/>
      <c r="AB106" s="3033"/>
      <c r="AC106" s="3025"/>
      <c r="AD106" s="3025"/>
      <c r="AE106" s="3025"/>
      <c r="AF106" s="3025"/>
      <c r="AG106" s="3025"/>
      <c r="AH106" s="3033"/>
      <c r="AI106" s="3033"/>
      <c r="AJ106" s="3034"/>
      <c r="AL106" s="1197"/>
      <c r="AM106" s="1197"/>
      <c r="AN106" s="1197"/>
      <c r="AO106" s="1197"/>
      <c r="AP106" s="1197"/>
      <c r="AQ106" s="1197"/>
      <c r="AR106" s="1197"/>
      <c r="AS106" s="1197"/>
      <c r="AT106" s="1197"/>
      <c r="AU106" s="1197"/>
      <c r="AV106" s="1197"/>
      <c r="AW106" s="1197"/>
      <c r="AX106" s="1197"/>
      <c r="AY106" s="1197"/>
      <c r="AZ106" s="1197"/>
    </row>
    <row r="107" spans="1:52" s="1407" customFormat="1" ht="17.25">
      <c r="B107" s="3032"/>
      <c r="Y107" s="3033"/>
      <c r="Z107" s="3033"/>
      <c r="AA107" s="3033"/>
      <c r="AB107" s="3033"/>
      <c r="AC107" s="3025"/>
      <c r="AD107" s="3025"/>
      <c r="AE107" s="3025"/>
      <c r="AF107" s="3025"/>
      <c r="AG107" s="3025"/>
      <c r="AH107" s="3033"/>
      <c r="AI107" s="3033"/>
      <c r="AJ107" s="3034"/>
      <c r="AL107" s="1197"/>
      <c r="AM107" s="1197"/>
      <c r="AN107" s="1197"/>
      <c r="AO107" s="1197"/>
      <c r="AP107" s="1197"/>
      <c r="AQ107" s="1197"/>
      <c r="AR107" s="1197"/>
      <c r="AS107" s="1197"/>
      <c r="AT107" s="1197"/>
      <c r="AU107" s="1197"/>
      <c r="AV107" s="1197"/>
      <c r="AW107" s="1197"/>
      <c r="AX107" s="1197"/>
      <c r="AY107" s="1197"/>
      <c r="AZ107" s="1197"/>
    </row>
    <row r="108" spans="1:52" s="1407" customFormat="1" ht="17.25">
      <c r="B108" s="3032"/>
      <c r="Y108" s="3033"/>
      <c r="Z108" s="3033"/>
      <c r="AA108" s="3033"/>
      <c r="AB108" s="3033"/>
      <c r="AC108" s="3025"/>
      <c r="AD108" s="3025"/>
      <c r="AE108" s="3025"/>
      <c r="AF108" s="3025"/>
      <c r="AG108" s="3025"/>
      <c r="AH108" s="3033"/>
      <c r="AI108" s="3033"/>
      <c r="AJ108" s="3034"/>
      <c r="AL108" s="1197"/>
      <c r="AM108" s="1197"/>
      <c r="AN108" s="1197"/>
      <c r="AO108" s="1197"/>
      <c r="AP108" s="1197"/>
      <c r="AQ108" s="1197"/>
      <c r="AR108" s="1197"/>
      <c r="AS108" s="1197"/>
      <c r="AT108" s="1197"/>
      <c r="AU108" s="1197"/>
      <c r="AV108" s="1197"/>
      <c r="AW108" s="1197"/>
      <c r="AX108" s="1197"/>
      <c r="AY108" s="1197"/>
      <c r="AZ108" s="1197"/>
    </row>
    <row r="109" spans="1:52" s="1407" customFormat="1" ht="17.25">
      <c r="B109" s="3032"/>
      <c r="Y109" s="3033"/>
      <c r="Z109" s="3033"/>
      <c r="AA109" s="3033"/>
      <c r="AB109" s="3033"/>
      <c r="AC109" s="3025"/>
      <c r="AD109" s="3025"/>
      <c r="AE109" s="3025"/>
      <c r="AF109" s="3025"/>
      <c r="AG109" s="3025"/>
      <c r="AH109" s="3033"/>
      <c r="AI109" s="3033"/>
      <c r="AJ109" s="3034"/>
      <c r="AL109" s="1197"/>
      <c r="AM109" s="1197"/>
      <c r="AN109" s="1197"/>
      <c r="AO109" s="1197"/>
      <c r="AP109" s="1197"/>
      <c r="AQ109" s="1197"/>
      <c r="AR109" s="1197"/>
      <c r="AS109" s="1197"/>
      <c r="AT109" s="1197"/>
      <c r="AU109" s="1197"/>
      <c r="AV109" s="1197"/>
      <c r="AW109" s="1197"/>
      <c r="AX109" s="1197"/>
      <c r="AY109" s="1197"/>
      <c r="AZ109" s="1197"/>
    </row>
    <row r="110" spans="1:52" s="1407" customFormat="1" ht="17.25">
      <c r="B110" s="3032"/>
      <c r="Y110" s="3033"/>
      <c r="Z110" s="3033"/>
      <c r="AA110" s="3033"/>
      <c r="AB110" s="3033"/>
      <c r="AC110" s="3025"/>
      <c r="AD110" s="3025"/>
      <c r="AE110" s="3025"/>
      <c r="AF110" s="3025"/>
      <c r="AG110" s="3025"/>
      <c r="AH110" s="3047"/>
      <c r="AI110" s="3047"/>
      <c r="AJ110" s="3034"/>
      <c r="AL110" s="1197"/>
      <c r="AM110" s="1197"/>
      <c r="AN110" s="1197"/>
      <c r="AO110" s="1197"/>
      <c r="AP110" s="1197"/>
      <c r="AQ110" s="1197"/>
      <c r="AR110" s="1197"/>
      <c r="AS110" s="1197"/>
      <c r="AT110" s="1197"/>
      <c r="AU110" s="1197"/>
      <c r="AV110" s="1197"/>
      <c r="AW110" s="1197"/>
      <c r="AX110" s="1197"/>
      <c r="AY110" s="1197"/>
      <c r="AZ110" s="1197"/>
    </row>
    <row r="111" spans="1:52" s="1407" customFormat="1" ht="17.25">
      <c r="B111" s="3032"/>
      <c r="Y111" s="3033"/>
      <c r="Z111" s="3033"/>
      <c r="AA111" s="3033"/>
      <c r="AB111" s="3033"/>
      <c r="AC111" s="3025"/>
      <c r="AD111" s="3025"/>
      <c r="AE111" s="3025"/>
      <c r="AF111" s="3025"/>
      <c r="AG111" s="3025"/>
      <c r="AH111" s="3025"/>
      <c r="AI111" s="3025"/>
      <c r="AJ111" s="3034"/>
      <c r="AL111" s="1197"/>
      <c r="AM111" s="1197"/>
      <c r="AN111" s="1197"/>
      <c r="AO111" s="1197"/>
      <c r="AP111" s="1197"/>
      <c r="AQ111" s="1197"/>
      <c r="AR111" s="1197"/>
      <c r="AS111" s="1197"/>
      <c r="AT111" s="1197"/>
      <c r="AU111" s="1197"/>
      <c r="AV111" s="1197"/>
      <c r="AW111" s="1197"/>
      <c r="AX111" s="1197"/>
      <c r="AY111" s="1197"/>
      <c r="AZ111" s="1197"/>
    </row>
    <row r="112" spans="1:52" s="1407" customFormat="1" ht="19.5" customHeight="1">
      <c r="A112" s="1443"/>
      <c r="B112" s="1197"/>
      <c r="C112" s="1197"/>
      <c r="D112" s="1197"/>
      <c r="E112" s="1197"/>
      <c r="F112" s="1197"/>
      <c r="G112" s="1197"/>
      <c r="H112" s="1197"/>
      <c r="I112" s="1197"/>
      <c r="J112" s="1197"/>
      <c r="K112" s="1197"/>
      <c r="L112" s="1197"/>
      <c r="M112" s="1197"/>
      <c r="N112" s="1197"/>
      <c r="O112" s="1197"/>
      <c r="P112" s="1197"/>
      <c r="Q112" s="1197"/>
      <c r="R112" s="1197"/>
      <c r="S112" s="1197"/>
      <c r="T112" s="1197"/>
      <c r="U112" s="1197"/>
      <c r="V112" s="1197"/>
      <c r="W112" s="1197"/>
      <c r="X112" s="1497"/>
      <c r="Y112" s="1497"/>
      <c r="Z112" s="1497"/>
      <c r="AA112" s="1497"/>
      <c r="AB112" s="1498"/>
      <c r="AC112" s="1498"/>
      <c r="AD112" s="1498"/>
      <c r="AE112" s="1498"/>
      <c r="AF112" s="1498"/>
      <c r="AG112" s="1498"/>
      <c r="AH112" s="1498"/>
      <c r="AI112" s="463"/>
      <c r="AJ112" s="1197"/>
      <c r="AK112" s="1197"/>
      <c r="AL112" s="1197"/>
      <c r="AM112" s="1197"/>
      <c r="AN112" s="1197"/>
      <c r="AO112" s="1197"/>
      <c r="AP112" s="1197"/>
      <c r="AQ112" s="1197"/>
      <c r="AR112" s="1197"/>
      <c r="AS112" s="1197"/>
      <c r="AT112" s="1197"/>
      <c r="AU112" s="1197"/>
      <c r="AV112" s="1197"/>
      <c r="AW112" s="1197"/>
      <c r="AX112" s="1197"/>
      <c r="AY112" s="1197"/>
      <c r="AZ112" s="1197"/>
    </row>
    <row r="113" spans="1:59" ht="17.25">
      <c r="A113" s="1443"/>
      <c r="X113" s="1497"/>
      <c r="Y113" s="1497"/>
      <c r="Z113" s="1497"/>
      <c r="AA113" s="1497"/>
      <c r="AB113" s="1498"/>
      <c r="AC113" s="1498"/>
      <c r="AD113" s="1498"/>
      <c r="AE113" s="1498"/>
      <c r="AF113" s="1498"/>
      <c r="AG113" s="1498"/>
      <c r="AH113" s="1498"/>
      <c r="AI113" s="463"/>
    </row>
    <row r="114" spans="1:59">
      <c r="A114" s="464"/>
    </row>
    <row r="115" spans="1:59" ht="17.25" customHeight="1"/>
    <row r="118" spans="1:59" s="2743" customFormat="1" ht="35.25" customHeight="1">
      <c r="C118" s="3683" t="s">
        <v>3234</v>
      </c>
      <c r="D118" s="3683"/>
      <c r="E118" s="3683"/>
      <c r="F118" s="3683"/>
      <c r="G118" s="3683"/>
      <c r="H118" s="3683"/>
      <c r="I118" s="3683"/>
      <c r="J118" s="3683"/>
      <c r="K118" s="3683"/>
      <c r="L118" s="3683"/>
      <c r="M118" s="3683"/>
      <c r="N118" s="3683"/>
      <c r="O118" s="3683"/>
      <c r="P118" s="3683"/>
      <c r="Q118" s="3683"/>
      <c r="R118" s="3683"/>
      <c r="S118" s="3683"/>
      <c r="T118" s="3683"/>
      <c r="U118" s="3683"/>
      <c r="V118" s="3683"/>
      <c r="W118" s="3683"/>
      <c r="X118" s="3683"/>
      <c r="Y118" s="3683"/>
      <c r="Z118" s="3683"/>
      <c r="AA118" s="3683"/>
      <c r="AB118" s="3683"/>
      <c r="AC118" s="3683"/>
      <c r="AD118" s="3683"/>
      <c r="AE118" s="3683"/>
      <c r="AF118" s="3683"/>
      <c r="AG118" s="3683"/>
      <c r="AH118" s="3683"/>
      <c r="AI118" s="3683"/>
      <c r="AJ118" s="3683"/>
      <c r="AK118" s="3683"/>
      <c r="AM118" s="1407"/>
      <c r="AN118" s="1407"/>
      <c r="AO118" s="1407"/>
      <c r="AP118" s="1407"/>
      <c r="AQ118" s="1407"/>
      <c r="AR118" s="1407"/>
      <c r="AS118" s="1407"/>
      <c r="AT118" s="1407"/>
      <c r="AU118" s="1407"/>
    </row>
    <row r="119" spans="1:59" s="1407" customFormat="1" ht="17.25">
      <c r="A119" s="3032"/>
      <c r="X119" s="3033"/>
      <c r="Y119" s="3033"/>
      <c r="Z119" s="3033"/>
      <c r="AA119" s="3033"/>
      <c r="AB119" s="3025"/>
      <c r="AC119" s="3025"/>
      <c r="AD119" s="3025"/>
      <c r="AE119" s="3025"/>
      <c r="AF119" s="3025"/>
      <c r="AG119" s="3025"/>
      <c r="AH119" s="3025"/>
      <c r="AI119" s="3034"/>
    </row>
    <row r="120" spans="1:59" s="1407" customFormat="1" ht="17.25">
      <c r="A120" s="3032"/>
      <c r="X120" s="3033"/>
      <c r="Y120" s="3033"/>
      <c r="Z120" s="3033"/>
      <c r="AA120" s="3033"/>
      <c r="AB120" s="3025"/>
      <c r="AC120" s="3025"/>
      <c r="AD120" s="3025"/>
      <c r="AE120" s="3025"/>
      <c r="AF120" s="3025"/>
      <c r="AG120" s="3025"/>
      <c r="AH120" s="3025"/>
      <c r="AI120" s="3034"/>
    </row>
    <row r="121" spans="1:59" s="1407" customFormat="1" ht="17.25">
      <c r="A121" s="3032"/>
      <c r="X121" s="3033"/>
      <c r="Y121" s="3033"/>
      <c r="Z121" s="3033"/>
      <c r="AA121" s="3033"/>
      <c r="AB121" s="3025"/>
      <c r="AC121" s="3025"/>
      <c r="AD121" s="3025"/>
      <c r="AE121" s="3025"/>
      <c r="AF121" s="3025"/>
      <c r="AG121" s="3025"/>
      <c r="AH121" s="3025"/>
      <c r="AI121" s="3034"/>
    </row>
    <row r="122" spans="1:59" s="1407" customFormat="1">
      <c r="A122" s="3048"/>
    </row>
    <row r="123" spans="1:59" s="1407" customFormat="1"/>
    <row r="124" spans="1:59" s="1407" customFormat="1"/>
    <row r="125" spans="1:59" s="1407" customFormat="1"/>
    <row r="126" spans="1:59" s="1407" customFormat="1" ht="12" customHeight="1">
      <c r="A126" s="3748"/>
      <c r="B126" s="3748"/>
      <c r="C126" s="3748"/>
      <c r="D126" s="3748"/>
      <c r="E126" s="3748"/>
      <c r="F126" s="3748"/>
      <c r="G126" s="3748"/>
      <c r="H126" s="3748"/>
      <c r="I126" s="3748"/>
      <c r="J126" s="3748"/>
      <c r="K126" s="3748"/>
      <c r="L126" s="3748"/>
      <c r="M126" s="3748"/>
      <c r="N126" s="3748"/>
      <c r="O126" s="3748"/>
      <c r="P126" s="3748"/>
      <c r="Q126" s="3748"/>
      <c r="R126" s="3748"/>
      <c r="S126" s="3748"/>
      <c r="T126" s="3748"/>
      <c r="U126" s="3748"/>
      <c r="V126" s="3748"/>
      <c r="W126" s="3748"/>
      <c r="X126" s="3748"/>
      <c r="Y126" s="3748"/>
      <c r="Z126" s="3748"/>
      <c r="AA126" s="3748"/>
      <c r="AB126" s="3748"/>
      <c r="AC126" s="3748"/>
      <c r="AD126" s="3748"/>
      <c r="AE126" s="3748"/>
      <c r="AF126" s="3748"/>
      <c r="AG126" s="3748"/>
      <c r="AH126" s="3748"/>
      <c r="AI126" s="3748"/>
      <c r="AJ126" s="3748"/>
      <c r="AK126" s="3748"/>
    </row>
    <row r="127" spans="1:59" s="1407" customFormat="1" ht="13.5" customHeight="1">
      <c r="B127" s="3032"/>
      <c r="Y127" s="3033"/>
      <c r="Z127" s="3033"/>
      <c r="AA127" s="3033"/>
      <c r="AB127" s="3033"/>
      <c r="AC127" s="3025"/>
      <c r="AD127" s="3025"/>
      <c r="AE127" s="3025"/>
      <c r="AF127" s="3025"/>
      <c r="AG127" s="3025"/>
      <c r="AH127" s="3025"/>
      <c r="AI127" s="3025"/>
      <c r="AJ127" s="3034"/>
      <c r="AW127" s="1191"/>
      <c r="AX127" s="1192"/>
      <c r="AY127" s="1193"/>
      <c r="AZ127" s="594" t="s">
        <v>1319</v>
      </c>
      <c r="BA127" s="595"/>
      <c r="BB127" s="596"/>
      <c r="BG127" s="2406"/>
    </row>
    <row r="128" spans="1:59" s="1407" customFormat="1" ht="13.5" customHeight="1">
      <c r="B128" s="3032"/>
      <c r="Y128" s="3033"/>
      <c r="Z128" s="3033"/>
      <c r="AA128" s="3033"/>
      <c r="AB128" s="3033"/>
      <c r="AC128" s="3025"/>
      <c r="AD128" s="3025"/>
      <c r="AE128" s="3025"/>
      <c r="AF128" s="3025"/>
      <c r="AG128" s="3025"/>
      <c r="AH128" s="3025"/>
      <c r="AI128" s="3025"/>
      <c r="AJ128" s="3034"/>
      <c r="AW128" s="1192"/>
      <c r="AX128" s="1192"/>
      <c r="AY128" s="1192"/>
      <c r="AZ128" s="3050"/>
      <c r="BA128" s="595"/>
      <c r="BB128" s="595"/>
    </row>
    <row r="129" spans="1:61" s="1407" customFormat="1" ht="13.5" customHeight="1">
      <c r="B129" s="3032"/>
      <c r="Y129" s="3033"/>
      <c r="Z129" s="3033"/>
      <c r="AA129" s="3033"/>
      <c r="AB129" s="3033"/>
      <c r="AC129" s="3025"/>
      <c r="AD129" s="3025"/>
      <c r="AE129" s="3025"/>
      <c r="AF129" s="3025"/>
      <c r="AG129" s="3025"/>
      <c r="AH129" s="3025"/>
      <c r="AI129" s="3025"/>
      <c r="AJ129" s="3034"/>
      <c r="AW129" s="1192"/>
      <c r="AX129" s="1192"/>
      <c r="AY129" s="1192"/>
      <c r="AZ129" s="3050"/>
      <c r="BA129" s="595"/>
      <c r="BB129" s="595"/>
    </row>
    <row r="130" spans="1:61" s="1407" customFormat="1" ht="13.5" customHeight="1">
      <c r="B130" s="3032"/>
      <c r="Y130" s="3033"/>
      <c r="Z130" s="3033"/>
      <c r="AA130" s="3033"/>
      <c r="AB130" s="3033"/>
      <c r="AC130" s="3025"/>
      <c r="AD130" s="3025"/>
      <c r="AE130" s="3025"/>
      <c r="AF130" s="3025"/>
      <c r="AG130" s="3025"/>
      <c r="AH130" s="3025"/>
      <c r="AI130" s="3025"/>
      <c r="AJ130" s="3034"/>
      <c r="AW130" s="1192"/>
      <c r="AX130" s="1192"/>
      <c r="AY130" s="1192"/>
      <c r="AZ130" s="3050"/>
      <c r="BA130" s="595"/>
      <c r="BB130" s="595"/>
    </row>
    <row r="131" spans="1:61" s="1407" customFormat="1" ht="13.5" customHeight="1">
      <c r="B131" s="3032"/>
      <c r="Y131" s="3033"/>
      <c r="Z131" s="3033"/>
      <c r="AA131" s="3033"/>
      <c r="AB131" s="3033"/>
      <c r="AC131" s="3025"/>
      <c r="AD131" s="3025"/>
      <c r="AE131" s="3025"/>
      <c r="AF131" s="3025"/>
      <c r="AG131" s="3025"/>
      <c r="AH131" s="3025"/>
      <c r="AI131" s="3025"/>
      <c r="AJ131" s="3034"/>
      <c r="AW131" s="1192"/>
      <c r="AX131" s="1192"/>
      <c r="AY131" s="1192"/>
      <c r="AZ131" s="3050"/>
      <c r="BA131" s="595"/>
      <c r="BB131" s="595"/>
    </row>
    <row r="132" spans="1:61" s="1407" customFormat="1" ht="18.75" customHeight="1">
      <c r="B132" s="3032"/>
      <c r="Y132" s="3033"/>
      <c r="Z132" s="3033"/>
      <c r="AA132" s="3033"/>
      <c r="AB132" s="3033"/>
      <c r="AC132" s="3025"/>
      <c r="AD132" s="3025"/>
      <c r="AE132" s="3025"/>
      <c r="AF132" s="3025"/>
      <c r="AG132" s="3025"/>
      <c r="AH132" s="3025"/>
      <c r="AI132" s="3025"/>
      <c r="AJ132" s="3034"/>
      <c r="AM132" s="1299" t="s">
        <v>1525</v>
      </c>
    </row>
    <row r="133" spans="1:61">
      <c r="A133" s="192"/>
    </row>
    <row r="134" spans="1:61" ht="22.5">
      <c r="A134" s="1759"/>
      <c r="B134" s="1759"/>
      <c r="C134" s="1759"/>
      <c r="D134" s="1759"/>
      <c r="E134" s="1759"/>
      <c r="F134" s="1759"/>
      <c r="G134" s="1759"/>
      <c r="H134" s="1759"/>
      <c r="I134" s="1759"/>
      <c r="J134" s="1759"/>
      <c r="K134" s="1759"/>
      <c r="L134" s="1759"/>
      <c r="M134" s="1759"/>
      <c r="N134" s="1759"/>
      <c r="O134" s="1759"/>
      <c r="P134" s="1759"/>
      <c r="Q134" s="1759"/>
      <c r="R134" s="1759"/>
      <c r="S134" s="1759"/>
      <c r="T134" s="1759"/>
      <c r="U134" s="1759"/>
      <c r="V134" s="1759"/>
      <c r="W134" s="1759"/>
      <c r="X134" s="1759"/>
      <c r="Y134" s="1759"/>
      <c r="Z134" s="1759"/>
      <c r="AA134" s="1759"/>
      <c r="AB134" s="1759"/>
      <c r="AC134" s="1759"/>
      <c r="AD134" s="1759"/>
      <c r="AE134" s="1759"/>
      <c r="AF134" s="1759"/>
      <c r="AG134" s="1759"/>
      <c r="AH134" s="1759"/>
      <c r="AI134" s="1759"/>
      <c r="AJ134" s="1759"/>
      <c r="AK134" s="1759"/>
      <c r="AM134" s="3452" t="s">
        <v>1678</v>
      </c>
      <c r="AN134" s="3452"/>
      <c r="AO134" s="3452"/>
      <c r="AP134" s="3452"/>
      <c r="AQ134" s="3452"/>
      <c r="AR134" s="3452"/>
      <c r="AS134" s="3452"/>
      <c r="AT134" s="3452"/>
      <c r="AU134" s="3452"/>
    </row>
    <row r="135" spans="1:61" ht="15.75" customHeight="1">
      <c r="A135" s="2743"/>
      <c r="B135" s="3683" t="s">
        <v>1499</v>
      </c>
      <c r="C135" s="3683"/>
      <c r="D135" s="3683"/>
      <c r="E135" s="3683"/>
      <c r="F135" s="3683"/>
      <c r="G135" s="3683"/>
      <c r="H135" s="3683"/>
      <c r="I135" s="3683"/>
      <c r="J135" s="3683"/>
      <c r="K135" s="3683"/>
      <c r="L135" s="3683"/>
      <c r="M135" s="3683"/>
      <c r="N135" s="3683"/>
      <c r="O135" s="3683"/>
      <c r="P135" s="3683"/>
      <c r="Q135" s="3683"/>
      <c r="R135" s="3683"/>
      <c r="S135" s="3683"/>
      <c r="T135" s="3683"/>
      <c r="U135" s="3683"/>
      <c r="V135" s="3683"/>
      <c r="W135" s="3683"/>
      <c r="X135" s="3683"/>
      <c r="Y135" s="3683"/>
      <c r="Z135" s="3683"/>
      <c r="AA135" s="3683"/>
      <c r="AB135" s="3683"/>
      <c r="AC135" s="3683"/>
      <c r="AD135" s="3683"/>
      <c r="AE135" s="3683"/>
      <c r="AF135" s="3683"/>
      <c r="AG135" s="3683"/>
      <c r="AH135" s="3683"/>
      <c r="AI135" s="3683"/>
      <c r="AJ135" s="3683"/>
      <c r="AK135" s="2743"/>
      <c r="AM135" s="3452"/>
      <c r="AN135" s="3452"/>
      <c r="AO135" s="3452"/>
      <c r="AP135" s="3452"/>
      <c r="AQ135" s="3452"/>
      <c r="AR135" s="3452"/>
      <c r="AS135" s="3452"/>
      <c r="AT135" s="3452"/>
      <c r="AU135" s="3452"/>
    </row>
    <row r="136" spans="1:61" ht="17.25">
      <c r="A136" s="2743"/>
      <c r="B136" s="3683"/>
      <c r="C136" s="3683"/>
      <c r="D136" s="3683"/>
      <c r="E136" s="3683"/>
      <c r="F136" s="3683"/>
      <c r="G136" s="3683"/>
      <c r="H136" s="3683"/>
      <c r="I136" s="3683"/>
      <c r="J136" s="3683"/>
      <c r="K136" s="3683"/>
      <c r="L136" s="3683"/>
      <c r="M136" s="3683"/>
      <c r="N136" s="3683"/>
      <c r="O136" s="3683"/>
      <c r="P136" s="3683"/>
      <c r="Q136" s="3683"/>
      <c r="R136" s="3683"/>
      <c r="S136" s="3683"/>
      <c r="T136" s="3683"/>
      <c r="U136" s="3683"/>
      <c r="V136" s="3683"/>
      <c r="W136" s="3683"/>
      <c r="X136" s="3683"/>
      <c r="Y136" s="3683"/>
      <c r="Z136" s="3683"/>
      <c r="AA136" s="3683"/>
      <c r="AB136" s="3683"/>
      <c r="AC136" s="3683"/>
      <c r="AD136" s="3683"/>
      <c r="AE136" s="3683"/>
      <c r="AF136" s="3683"/>
      <c r="AG136" s="3683"/>
      <c r="AH136" s="3683"/>
      <c r="AI136" s="3683"/>
      <c r="AJ136" s="3683"/>
      <c r="AK136" s="2743"/>
      <c r="AM136" s="3452"/>
      <c r="AN136" s="3452"/>
      <c r="AO136" s="3452"/>
      <c r="AP136" s="3452"/>
      <c r="AQ136" s="3452"/>
      <c r="AR136" s="3452"/>
      <c r="AS136" s="3452"/>
      <c r="AT136" s="3452"/>
      <c r="AU136" s="3452"/>
      <c r="AV136" s="1442"/>
      <c r="AX136" s="597" t="s">
        <v>1342</v>
      </c>
      <c r="AY136" s="197"/>
      <c r="AZ136" s="198"/>
      <c r="BA136" s="199"/>
    </row>
    <row r="137" spans="1:61" ht="14.25">
      <c r="A137" s="3590"/>
      <c r="B137" s="3590"/>
      <c r="C137" s="3590"/>
      <c r="D137" s="3590"/>
      <c r="E137" s="3590"/>
      <c r="F137" s="3590"/>
      <c r="G137" s="3590"/>
      <c r="H137" s="3590"/>
      <c r="I137" s="3590"/>
      <c r="J137" s="3590"/>
      <c r="K137" s="3590"/>
      <c r="L137" s="3590"/>
      <c r="M137" s="3590"/>
      <c r="N137" s="3590"/>
      <c r="O137" s="3590"/>
      <c r="P137" s="3590"/>
      <c r="Q137" s="3590"/>
      <c r="R137" s="3590"/>
      <c r="S137" s="3590"/>
      <c r="T137" s="3590"/>
      <c r="U137" s="3590"/>
      <c r="V137" s="3590"/>
      <c r="W137" s="3590"/>
      <c r="X137" s="3590"/>
      <c r="Y137" s="3590"/>
      <c r="Z137" s="3590"/>
      <c r="AA137" s="3590"/>
      <c r="AB137" s="3590"/>
      <c r="AC137" s="3590"/>
      <c r="AD137" s="3590"/>
      <c r="AE137" s="3590"/>
      <c r="AF137" s="3590"/>
      <c r="AG137" s="3590"/>
      <c r="AH137" s="3590"/>
      <c r="AI137" s="3590"/>
      <c r="AJ137" s="3590"/>
      <c r="AK137" s="3590"/>
      <c r="AM137" s="3452"/>
      <c r="AN137" s="3452"/>
      <c r="AO137" s="3452"/>
      <c r="AP137" s="3452"/>
      <c r="AQ137" s="3452"/>
      <c r="AR137" s="3452"/>
      <c r="AS137" s="3452"/>
      <c r="AT137" s="3452"/>
      <c r="AU137" s="3452"/>
      <c r="AV137" s="1442"/>
      <c r="AX137" s="1188" t="s">
        <v>888</v>
      </c>
      <c r="AY137" s="1189"/>
      <c r="AZ137" s="1190"/>
      <c r="BA137" s="593" t="s">
        <v>1317</v>
      </c>
      <c r="BB137" s="1444"/>
      <c r="BC137" s="1444"/>
      <c r="BD137" s="1444"/>
      <c r="BE137" s="1444"/>
      <c r="BF137" s="1444"/>
      <c r="BG137" s="1444"/>
      <c r="BH137" s="1444"/>
      <c r="BI137" s="1445"/>
    </row>
    <row r="138" spans="1:61" ht="14.25">
      <c r="B138" s="3591" t="s">
        <v>1848</v>
      </c>
      <c r="C138" s="3591"/>
      <c r="D138" s="3591"/>
      <c r="E138" s="3591"/>
      <c r="F138" s="3591"/>
      <c r="G138" s="3591"/>
      <c r="H138" s="3591"/>
      <c r="I138" s="3591"/>
      <c r="J138" s="3591"/>
      <c r="K138" s="3591"/>
      <c r="L138" s="3591"/>
      <c r="M138" s="3591"/>
      <c r="N138" s="3591"/>
      <c r="O138" s="3591"/>
      <c r="P138" s="3591"/>
      <c r="Q138" s="3591"/>
      <c r="R138" s="3591"/>
      <c r="S138" s="3591"/>
      <c r="T138" s="3591"/>
      <c r="U138" s="3591"/>
      <c r="V138" s="3591"/>
      <c r="W138" s="3591"/>
      <c r="X138" s="3591"/>
      <c r="Y138" s="3591"/>
      <c r="Z138" s="3591"/>
      <c r="AA138" s="3591"/>
      <c r="AB138" s="3591"/>
      <c r="AC138" s="3591"/>
      <c r="AD138" s="3591"/>
      <c r="AE138" s="3591"/>
      <c r="AF138" s="3591"/>
      <c r="AG138" s="3591"/>
      <c r="AH138" s="3591"/>
      <c r="AI138" s="3591"/>
      <c r="AJ138" s="1404"/>
      <c r="AK138" s="1404"/>
      <c r="AM138" s="3452"/>
      <c r="AN138" s="3452"/>
      <c r="AO138" s="3452"/>
      <c r="AP138" s="3452"/>
      <c r="AQ138" s="3452"/>
      <c r="AR138" s="3452"/>
      <c r="AS138" s="3452"/>
      <c r="AT138" s="3452"/>
      <c r="AU138" s="3452"/>
      <c r="AV138" s="1442"/>
      <c r="AX138" s="1191"/>
      <c r="AY138" s="1192"/>
      <c r="AZ138" s="1193"/>
      <c r="BA138" s="594" t="s">
        <v>881</v>
      </c>
      <c r="BI138" s="1446"/>
    </row>
    <row r="139" spans="1:61" ht="14.25">
      <c r="A139" s="1404"/>
      <c r="B139" s="3591"/>
      <c r="C139" s="3591"/>
      <c r="D139" s="3591"/>
      <c r="E139" s="3591"/>
      <c r="F139" s="3591"/>
      <c r="G139" s="3591"/>
      <c r="H139" s="3591"/>
      <c r="I139" s="3591"/>
      <c r="J139" s="3591"/>
      <c r="K139" s="3591"/>
      <c r="L139" s="3591"/>
      <c r="M139" s="3591"/>
      <c r="N139" s="3591"/>
      <c r="O139" s="3591"/>
      <c r="P139" s="3591"/>
      <c r="Q139" s="3591"/>
      <c r="R139" s="3591"/>
      <c r="S139" s="3591"/>
      <c r="T139" s="3591"/>
      <c r="U139" s="3591"/>
      <c r="V139" s="3591"/>
      <c r="W139" s="3591"/>
      <c r="X139" s="3591"/>
      <c r="Y139" s="3591"/>
      <c r="Z139" s="3591"/>
      <c r="AA139" s="3591"/>
      <c r="AB139" s="3591"/>
      <c r="AC139" s="3591"/>
      <c r="AD139" s="3591"/>
      <c r="AE139" s="3591"/>
      <c r="AF139" s="3591"/>
      <c r="AG139" s="3591"/>
      <c r="AH139" s="3591"/>
      <c r="AI139" s="3591"/>
      <c r="AJ139" s="1404"/>
      <c r="AK139" s="1404"/>
      <c r="AM139" s="3452"/>
      <c r="AN139" s="3452"/>
      <c r="AO139" s="3452"/>
      <c r="AP139" s="3452"/>
      <c r="AQ139" s="3452"/>
      <c r="AR139" s="3452"/>
      <c r="AS139" s="3452"/>
      <c r="AT139" s="3452"/>
      <c r="AU139" s="3452"/>
      <c r="AV139" s="1442"/>
      <c r="AX139" s="1191"/>
      <c r="AY139" s="1192"/>
      <c r="AZ139" s="1193"/>
      <c r="BA139" s="594" t="s">
        <v>1318</v>
      </c>
      <c r="BI139" s="1446"/>
    </row>
    <row r="140" spans="1:61" ht="15" thickBot="1">
      <c r="A140" s="1404"/>
      <c r="B140" s="3591"/>
      <c r="C140" s="3591"/>
      <c r="D140" s="3591"/>
      <c r="E140" s="3591"/>
      <c r="F140" s="3591"/>
      <c r="G140" s="3591"/>
      <c r="H140" s="3591"/>
      <c r="I140" s="3591"/>
      <c r="J140" s="3591"/>
      <c r="K140" s="3591"/>
      <c r="L140" s="3591"/>
      <c r="M140" s="3591"/>
      <c r="N140" s="3591"/>
      <c r="O140" s="3591"/>
      <c r="P140" s="3591"/>
      <c r="Q140" s="3591"/>
      <c r="R140" s="3591"/>
      <c r="S140" s="3591"/>
      <c r="T140" s="3591"/>
      <c r="U140" s="3591"/>
      <c r="V140" s="3591"/>
      <c r="W140" s="3591"/>
      <c r="X140" s="3591"/>
      <c r="Y140" s="3591"/>
      <c r="Z140" s="3591"/>
      <c r="AA140" s="3591"/>
      <c r="AB140" s="3591"/>
      <c r="AC140" s="3591"/>
      <c r="AD140" s="3591"/>
      <c r="AE140" s="3591"/>
      <c r="AF140" s="3591"/>
      <c r="AG140" s="3591"/>
      <c r="AH140" s="3591"/>
      <c r="AI140" s="3591"/>
      <c r="AJ140" s="1404"/>
      <c r="AK140" s="1404"/>
      <c r="AM140" s="1300" t="s">
        <v>1507</v>
      </c>
      <c r="AX140" s="1191"/>
      <c r="AY140" s="1192"/>
      <c r="AZ140" s="1193"/>
      <c r="BA140" s="594" t="s">
        <v>1319</v>
      </c>
      <c r="BI140" s="1446"/>
    </row>
    <row r="141" spans="1:61" ht="14.25">
      <c r="A141" s="1404"/>
      <c r="B141" s="3591"/>
      <c r="C141" s="3591"/>
      <c r="D141" s="3591"/>
      <c r="E141" s="3591"/>
      <c r="F141" s="3591"/>
      <c r="G141" s="3591"/>
      <c r="H141" s="3591"/>
      <c r="I141" s="3591"/>
      <c r="J141" s="3591"/>
      <c r="K141" s="3591"/>
      <c r="L141" s="3591"/>
      <c r="M141" s="3591"/>
      <c r="N141" s="3591"/>
      <c r="O141" s="3591"/>
      <c r="P141" s="3591"/>
      <c r="Q141" s="3591"/>
      <c r="R141" s="3591"/>
      <c r="S141" s="3591"/>
      <c r="T141" s="3591"/>
      <c r="U141" s="3591"/>
      <c r="V141" s="3591"/>
      <c r="W141" s="3591"/>
      <c r="X141" s="3591"/>
      <c r="Y141" s="3591"/>
      <c r="Z141" s="3591"/>
      <c r="AA141" s="3591"/>
      <c r="AB141" s="3591"/>
      <c r="AC141" s="3591"/>
      <c r="AD141" s="3591"/>
      <c r="AE141" s="3591"/>
      <c r="AF141" s="3591"/>
      <c r="AG141" s="3591"/>
      <c r="AH141" s="3591"/>
      <c r="AI141" s="3591"/>
      <c r="AJ141" s="1404"/>
      <c r="AK141" s="1404"/>
      <c r="AM141" s="3462" t="s">
        <v>1729</v>
      </c>
      <c r="AN141" s="3463"/>
      <c r="AO141" s="3463"/>
      <c r="AP141" s="3463"/>
      <c r="AQ141" s="3463"/>
      <c r="AR141" s="3463"/>
      <c r="AS141" s="3463"/>
      <c r="AT141" s="3463"/>
      <c r="AU141" s="3464"/>
      <c r="AV141" s="3030"/>
      <c r="AX141" s="1191"/>
      <c r="AY141" s="1192"/>
      <c r="AZ141" s="1193"/>
      <c r="BA141" s="594" t="s">
        <v>1320</v>
      </c>
      <c r="BI141" s="1446"/>
    </row>
    <row r="142" spans="1:61" ht="14.25">
      <c r="A142" s="1404"/>
      <c r="B142" s="3591"/>
      <c r="C142" s="3591"/>
      <c r="D142" s="3591"/>
      <c r="E142" s="3591"/>
      <c r="F142" s="3591"/>
      <c r="G142" s="3591"/>
      <c r="H142" s="3591"/>
      <c r="I142" s="3591"/>
      <c r="J142" s="3591"/>
      <c r="K142" s="3591"/>
      <c r="L142" s="3591"/>
      <c r="M142" s="3591"/>
      <c r="N142" s="3591"/>
      <c r="O142" s="3591"/>
      <c r="P142" s="3591"/>
      <c r="Q142" s="3591"/>
      <c r="R142" s="3591"/>
      <c r="S142" s="3591"/>
      <c r="T142" s="3591"/>
      <c r="U142" s="3591"/>
      <c r="V142" s="3591"/>
      <c r="W142" s="3591"/>
      <c r="X142" s="3591"/>
      <c r="Y142" s="3591"/>
      <c r="Z142" s="3591"/>
      <c r="AA142" s="3591"/>
      <c r="AB142" s="3591"/>
      <c r="AC142" s="3591"/>
      <c r="AD142" s="3591"/>
      <c r="AE142" s="3591"/>
      <c r="AF142" s="3591"/>
      <c r="AG142" s="3591"/>
      <c r="AH142" s="3591"/>
      <c r="AI142" s="3591"/>
      <c r="AJ142" s="1404"/>
      <c r="AK142" s="1404"/>
      <c r="AM142" s="3465"/>
      <c r="AN142" s="3466"/>
      <c r="AO142" s="3466"/>
      <c r="AP142" s="3466"/>
      <c r="AQ142" s="3466"/>
      <c r="AR142" s="3466"/>
      <c r="AS142" s="3466"/>
      <c r="AT142" s="3466"/>
      <c r="AU142" s="3467"/>
      <c r="AV142" s="3030"/>
      <c r="AX142" s="1194"/>
      <c r="AY142" s="1195"/>
      <c r="AZ142" s="1196"/>
      <c r="BA142" s="3052" t="s">
        <v>1321</v>
      </c>
      <c r="BB142" s="3054"/>
      <c r="BC142" s="3054"/>
      <c r="BD142" s="3054"/>
      <c r="BE142" s="3054"/>
      <c r="BF142" s="3054"/>
      <c r="BG142" s="3054"/>
      <c r="BH142" s="3054"/>
      <c r="BI142" s="3055"/>
    </row>
    <row r="143" spans="1:61" ht="14.25">
      <c r="A143" s="1404"/>
      <c r="B143" s="3591"/>
      <c r="C143" s="3591"/>
      <c r="D143" s="3591"/>
      <c r="E143" s="3591"/>
      <c r="F143" s="3591"/>
      <c r="G143" s="3591"/>
      <c r="H143" s="3591"/>
      <c r="I143" s="3591"/>
      <c r="J143" s="3591"/>
      <c r="K143" s="3591"/>
      <c r="L143" s="3591"/>
      <c r="M143" s="3591"/>
      <c r="N143" s="3591"/>
      <c r="O143" s="3591"/>
      <c r="P143" s="3591"/>
      <c r="Q143" s="3591"/>
      <c r="R143" s="3591"/>
      <c r="S143" s="3591"/>
      <c r="T143" s="3591"/>
      <c r="U143" s="3591"/>
      <c r="V143" s="3591"/>
      <c r="W143" s="3591"/>
      <c r="X143" s="3591"/>
      <c r="Y143" s="3591"/>
      <c r="Z143" s="3591"/>
      <c r="AA143" s="3591"/>
      <c r="AB143" s="3591"/>
      <c r="AC143" s="3591"/>
      <c r="AD143" s="3591"/>
      <c r="AE143" s="3591"/>
      <c r="AF143" s="3591"/>
      <c r="AG143" s="3591"/>
      <c r="AH143" s="3591"/>
      <c r="AI143" s="3591"/>
      <c r="AJ143" s="1404"/>
      <c r="AK143" s="1404"/>
      <c r="AM143" s="3465"/>
      <c r="AN143" s="3466"/>
      <c r="AO143" s="3466"/>
      <c r="AP143" s="3466"/>
      <c r="AQ143" s="3466"/>
      <c r="AR143" s="3466"/>
      <c r="AS143" s="3466"/>
      <c r="AT143" s="3466"/>
      <c r="AU143" s="3467"/>
      <c r="AV143" s="3030"/>
      <c r="AX143" s="1188" t="s">
        <v>582</v>
      </c>
      <c r="AY143" s="1189"/>
      <c r="AZ143" s="1190"/>
      <c r="BA143" s="594" t="s">
        <v>1322</v>
      </c>
      <c r="BI143" s="1446"/>
    </row>
    <row r="144" spans="1:61" ht="14.25">
      <c r="A144" s="1404"/>
      <c r="B144" s="3591"/>
      <c r="C144" s="3591"/>
      <c r="D144" s="3591"/>
      <c r="E144" s="3591"/>
      <c r="F144" s="3591"/>
      <c r="G144" s="3591"/>
      <c r="H144" s="3591"/>
      <c r="I144" s="3591"/>
      <c r="J144" s="3591"/>
      <c r="K144" s="3591"/>
      <c r="L144" s="3591"/>
      <c r="M144" s="3591"/>
      <c r="N144" s="3591"/>
      <c r="O144" s="3591"/>
      <c r="P144" s="3591"/>
      <c r="Q144" s="3591"/>
      <c r="R144" s="3591"/>
      <c r="S144" s="3591"/>
      <c r="T144" s="3591"/>
      <c r="U144" s="3591"/>
      <c r="V144" s="3591"/>
      <c r="W144" s="3591"/>
      <c r="X144" s="3591"/>
      <c r="Y144" s="3591"/>
      <c r="Z144" s="3591"/>
      <c r="AA144" s="3591"/>
      <c r="AB144" s="3591"/>
      <c r="AC144" s="3591"/>
      <c r="AD144" s="3591"/>
      <c r="AE144" s="3591"/>
      <c r="AF144" s="3591"/>
      <c r="AG144" s="3591"/>
      <c r="AH144" s="3591"/>
      <c r="AI144" s="3591"/>
      <c r="AJ144" s="1404"/>
      <c r="AK144" s="1404"/>
      <c r="AL144" s="1440" t="s">
        <v>791</v>
      </c>
      <c r="AM144" s="3465"/>
      <c r="AN144" s="3466"/>
      <c r="AO144" s="3466"/>
      <c r="AP144" s="3466"/>
      <c r="AQ144" s="3466"/>
      <c r="AR144" s="3466"/>
      <c r="AS144" s="3466"/>
      <c r="AT144" s="3466"/>
      <c r="AU144" s="3467"/>
      <c r="AV144" s="3030"/>
      <c r="AX144" s="1191"/>
      <c r="AY144" s="1192"/>
      <c r="AZ144" s="1193"/>
      <c r="BA144" s="594" t="s">
        <v>882</v>
      </c>
      <c r="BI144" s="1446"/>
    </row>
    <row r="145" spans="1:61" ht="14.25">
      <c r="A145" s="3590"/>
      <c r="B145" s="3590"/>
      <c r="C145" s="3590"/>
      <c r="D145" s="3590"/>
      <c r="E145" s="3590"/>
      <c r="F145" s="3590"/>
      <c r="G145" s="3590"/>
      <c r="H145" s="3590"/>
      <c r="I145" s="3590"/>
      <c r="J145" s="3590"/>
      <c r="K145" s="3590"/>
      <c r="L145" s="3590"/>
      <c r="M145" s="3590"/>
      <c r="N145" s="3590"/>
      <c r="O145" s="3590"/>
      <c r="P145" s="3590"/>
      <c r="Q145" s="3590"/>
      <c r="R145" s="3590"/>
      <c r="S145" s="3590"/>
      <c r="T145" s="3590"/>
      <c r="U145" s="3590"/>
      <c r="V145" s="3590"/>
      <c r="W145" s="3590"/>
      <c r="X145" s="3590"/>
      <c r="Y145" s="3590"/>
      <c r="Z145" s="3590"/>
      <c r="AA145" s="3590"/>
      <c r="AB145" s="3590"/>
      <c r="AC145" s="3590"/>
      <c r="AD145" s="3590"/>
      <c r="AE145" s="3590"/>
      <c r="AF145" s="3590"/>
      <c r="AG145" s="3590"/>
      <c r="AH145" s="3590"/>
      <c r="AI145" s="3590"/>
      <c r="AJ145" s="3590"/>
      <c r="AK145" s="3590"/>
      <c r="AM145" s="3465"/>
      <c r="AN145" s="3466"/>
      <c r="AO145" s="3466"/>
      <c r="AP145" s="3466"/>
      <c r="AQ145" s="3466"/>
      <c r="AR145" s="3466"/>
      <c r="AS145" s="3466"/>
      <c r="AT145" s="3466"/>
      <c r="AU145" s="3467"/>
      <c r="AV145" s="3030"/>
      <c r="AX145" s="1191"/>
      <c r="AY145" s="1192"/>
      <c r="AZ145" s="1193"/>
      <c r="BA145" s="594" t="s">
        <v>962</v>
      </c>
      <c r="BI145" s="1446"/>
    </row>
    <row r="146" spans="1:61" ht="17.25">
      <c r="A146" s="3749"/>
      <c r="B146" s="3749"/>
      <c r="C146" s="3749"/>
      <c r="D146" s="3749"/>
      <c r="E146" s="3749"/>
      <c r="F146" s="3749"/>
      <c r="G146" s="3749"/>
      <c r="H146" s="3749"/>
      <c r="I146" s="3749"/>
      <c r="J146" s="3749"/>
      <c r="K146" s="3749"/>
      <c r="L146" s="3749"/>
      <c r="M146" s="3749"/>
      <c r="N146" s="3749"/>
      <c r="O146" s="3749"/>
      <c r="P146" s="3749"/>
      <c r="Q146" s="3749"/>
      <c r="R146" s="3749"/>
      <c r="S146" s="3749"/>
      <c r="T146" s="3749"/>
      <c r="U146" s="3749"/>
      <c r="V146" s="3749"/>
      <c r="W146" s="3749"/>
      <c r="X146" s="3749"/>
      <c r="Y146" s="3749"/>
      <c r="Z146" s="3749"/>
      <c r="AA146" s="3749"/>
      <c r="AB146" s="3749"/>
      <c r="AC146" s="3749"/>
      <c r="AD146" s="3749"/>
      <c r="AE146" s="3749"/>
      <c r="AF146" s="3749"/>
      <c r="AG146" s="3749"/>
      <c r="AH146" s="3749"/>
      <c r="AI146" s="3749"/>
      <c r="AJ146" s="3749"/>
      <c r="AK146" s="3749"/>
      <c r="AM146" s="3465"/>
      <c r="AN146" s="3466"/>
      <c r="AO146" s="3466"/>
      <c r="AP146" s="3466"/>
      <c r="AQ146" s="3466"/>
      <c r="AR146" s="3466"/>
      <c r="AS146" s="3466"/>
      <c r="AT146" s="3466"/>
      <c r="AU146" s="3467"/>
      <c r="AV146" s="3030"/>
      <c r="AX146" s="1191"/>
      <c r="AY146" s="1192"/>
      <c r="AZ146" s="1193"/>
      <c r="BA146" s="1448" t="s">
        <v>1323</v>
      </c>
      <c r="BI146" s="1446"/>
    </row>
    <row r="147" spans="1:61" ht="21">
      <c r="A147" s="2741"/>
      <c r="B147" s="2742" t="s">
        <v>3230</v>
      </c>
      <c r="C147" s="2741"/>
      <c r="D147" s="2741"/>
      <c r="E147" s="2741"/>
      <c r="F147" s="2741"/>
      <c r="G147" s="2741"/>
      <c r="H147" s="2741"/>
      <c r="I147" s="2741"/>
      <c r="J147" s="2741"/>
      <c r="K147" s="2741"/>
      <c r="L147" s="2741"/>
      <c r="M147" s="1385"/>
      <c r="N147" s="1385"/>
      <c r="O147" s="1385"/>
      <c r="P147" s="1385"/>
      <c r="Q147" s="1385"/>
      <c r="R147" s="1385"/>
      <c r="S147" s="1385"/>
      <c r="T147" s="1385"/>
      <c r="U147" s="1385"/>
      <c r="V147" s="1385"/>
      <c r="W147" s="1385"/>
      <c r="X147" s="1385"/>
      <c r="Y147" s="1385"/>
      <c r="Z147" s="1385"/>
      <c r="AA147" s="1385"/>
      <c r="AB147" s="1385"/>
      <c r="AC147" s="1385"/>
      <c r="AD147" s="1385"/>
      <c r="AE147" s="1385"/>
      <c r="AF147" s="1385"/>
      <c r="AG147" s="1385"/>
      <c r="AH147" s="1385"/>
      <c r="AI147" s="1385"/>
      <c r="AJ147" s="1385"/>
      <c r="AK147" s="1385"/>
      <c r="AM147" s="3465"/>
      <c r="AN147" s="3466"/>
      <c r="AO147" s="3466"/>
      <c r="AP147" s="3466"/>
      <c r="AQ147" s="3466"/>
      <c r="AR147" s="3466"/>
      <c r="AS147" s="3466"/>
      <c r="AT147" s="3466"/>
      <c r="AU147" s="3467"/>
      <c r="AV147" s="3030"/>
      <c r="AX147" s="1191"/>
      <c r="AY147" s="1192"/>
      <c r="AZ147" s="1193"/>
      <c r="BA147" s="1448" t="s">
        <v>1324</v>
      </c>
      <c r="BI147" s="1446"/>
    </row>
    <row r="148" spans="1:61" ht="14.25">
      <c r="A148" s="3590"/>
      <c r="B148" s="3590"/>
      <c r="C148" s="3590"/>
      <c r="D148" s="3590"/>
      <c r="E148" s="3590"/>
      <c r="F148" s="3590"/>
      <c r="G148" s="3590"/>
      <c r="H148" s="3590"/>
      <c r="I148" s="3590"/>
      <c r="J148" s="3590"/>
      <c r="K148" s="3590"/>
      <c r="L148" s="3590"/>
      <c r="M148" s="3590"/>
      <c r="N148" s="3590"/>
      <c r="O148" s="3590"/>
      <c r="P148" s="3590"/>
      <c r="Q148" s="3590"/>
      <c r="R148" s="3590"/>
      <c r="S148" s="3590"/>
      <c r="T148" s="3590"/>
      <c r="U148" s="3590"/>
      <c r="V148" s="3590"/>
      <c r="W148" s="3590"/>
      <c r="X148" s="3590"/>
      <c r="Y148" s="3590"/>
      <c r="Z148" s="3590"/>
      <c r="AA148" s="3590"/>
      <c r="AB148" s="3590"/>
      <c r="AC148" s="3590"/>
      <c r="AD148" s="3590"/>
      <c r="AE148" s="3590"/>
      <c r="AF148" s="3590"/>
      <c r="AG148" s="3590"/>
      <c r="AH148" s="3590"/>
      <c r="AI148" s="3590"/>
      <c r="AJ148" s="3590"/>
      <c r="AK148" s="3590"/>
      <c r="AM148" s="3465"/>
      <c r="AN148" s="3466"/>
      <c r="AO148" s="3466"/>
      <c r="AP148" s="3466"/>
      <c r="AQ148" s="3466"/>
      <c r="AR148" s="3466"/>
      <c r="AS148" s="3466"/>
      <c r="AT148" s="3466"/>
      <c r="AU148" s="3467"/>
      <c r="AV148" s="3030"/>
      <c r="AX148" s="1194"/>
      <c r="AY148" s="1195"/>
      <c r="AZ148" s="1196"/>
      <c r="BA148" s="3053" t="s">
        <v>1325</v>
      </c>
      <c r="BB148" s="3054"/>
      <c r="BC148" s="3054"/>
      <c r="BD148" s="3054"/>
      <c r="BE148" s="3054"/>
      <c r="BF148" s="3054"/>
      <c r="BG148" s="3054"/>
      <c r="BH148" s="3054"/>
      <c r="BI148" s="3055"/>
    </row>
    <row r="149" spans="1:61" ht="15" customHeight="1" thickBot="1">
      <c r="A149" s="3590"/>
      <c r="B149" s="3590"/>
      <c r="C149" s="3590"/>
      <c r="D149" s="3590"/>
      <c r="E149" s="3590"/>
      <c r="F149" s="3590"/>
      <c r="G149" s="3590"/>
      <c r="H149" s="3590"/>
      <c r="I149" s="3590"/>
      <c r="J149" s="3590"/>
      <c r="K149" s="3590"/>
      <c r="L149" s="3590"/>
      <c r="M149" s="3590"/>
      <c r="N149" s="3590"/>
      <c r="O149" s="3590"/>
      <c r="P149" s="3590"/>
      <c r="Q149" s="3590"/>
      <c r="R149" s="3590"/>
      <c r="S149" s="3590"/>
      <c r="T149" s="3590"/>
      <c r="U149" s="3590"/>
      <c r="V149" s="3590"/>
      <c r="W149" s="3590"/>
      <c r="X149" s="3590"/>
      <c r="Y149" s="3590"/>
      <c r="Z149" s="3590"/>
      <c r="AA149" s="3590"/>
      <c r="AB149" s="3590"/>
      <c r="AC149" s="3590"/>
      <c r="AD149" s="3590"/>
      <c r="AE149" s="3590"/>
      <c r="AF149" s="3590"/>
      <c r="AG149" s="3590"/>
      <c r="AH149" s="3590"/>
      <c r="AI149" s="3590"/>
      <c r="AJ149" s="3590"/>
      <c r="AK149" s="3590"/>
      <c r="AM149" s="3468"/>
      <c r="AN149" s="3469"/>
      <c r="AO149" s="3469"/>
      <c r="AP149" s="3469"/>
      <c r="AQ149" s="3469"/>
      <c r="AR149" s="3469"/>
      <c r="AS149" s="3469"/>
      <c r="AT149" s="3469"/>
      <c r="AU149" s="3470"/>
      <c r="AV149" s="3030"/>
      <c r="AX149" s="1188" t="s">
        <v>889</v>
      </c>
      <c r="AY149" s="1189"/>
      <c r="AZ149" s="1190"/>
      <c r="BA149" s="1448" t="s">
        <v>883</v>
      </c>
      <c r="BI149" s="1446"/>
    </row>
    <row r="150" spans="1:61" ht="15" customHeight="1">
      <c r="B150" s="785" t="s">
        <v>1306</v>
      </c>
      <c r="C150" s="786" t="s">
        <v>1307</v>
      </c>
      <c r="D150" s="786" t="s">
        <v>1471</v>
      </c>
      <c r="E150" s="786"/>
      <c r="F150" s="787"/>
      <c r="G150" s="787"/>
      <c r="H150" s="787"/>
      <c r="I150" s="787"/>
      <c r="J150" s="787"/>
      <c r="K150" s="787"/>
      <c r="L150" s="787"/>
      <c r="M150" s="787"/>
      <c r="N150" s="787"/>
      <c r="O150" s="787"/>
      <c r="P150" s="787"/>
      <c r="Q150" s="787"/>
      <c r="R150" s="787"/>
      <c r="S150" s="787"/>
      <c r="T150" s="787"/>
      <c r="U150" s="787"/>
      <c r="V150" s="787"/>
      <c r="W150" s="787"/>
      <c r="X150" s="787"/>
      <c r="Y150" s="787"/>
      <c r="Z150" s="787"/>
      <c r="AA150" s="787"/>
      <c r="AB150" s="787"/>
      <c r="AC150" s="787"/>
      <c r="AD150" s="787"/>
      <c r="AE150" s="787"/>
      <c r="AF150" s="787"/>
      <c r="AG150" s="787"/>
      <c r="AH150" s="787"/>
      <c r="AI150" s="787"/>
      <c r="AJ150" s="787"/>
      <c r="AK150" s="787"/>
      <c r="AM150" s="1449"/>
      <c r="AN150" s="1449"/>
      <c r="AO150" s="1449"/>
      <c r="AP150" s="1449"/>
      <c r="AQ150" s="1449"/>
      <c r="AR150" s="1449"/>
      <c r="AS150" s="1449"/>
      <c r="AT150" s="1449"/>
      <c r="AU150" s="1449"/>
      <c r="AV150" s="1449"/>
      <c r="AX150" s="1191"/>
      <c r="AY150" s="1192"/>
      <c r="AZ150" s="1193"/>
      <c r="BA150" s="1448" t="s">
        <v>1326</v>
      </c>
      <c r="BI150" s="1446"/>
    </row>
    <row r="151" spans="1:61" ht="15" customHeight="1" thickBot="1">
      <c r="B151" s="785"/>
      <c r="C151" s="786"/>
      <c r="D151" s="786"/>
      <c r="E151" s="786"/>
      <c r="F151" s="787"/>
      <c r="G151" s="787"/>
      <c r="H151" s="787"/>
      <c r="I151" s="787"/>
      <c r="J151" s="787"/>
      <c r="K151" s="787"/>
      <c r="L151" s="787"/>
      <c r="M151" s="787"/>
      <c r="N151" s="787"/>
      <c r="O151" s="787"/>
      <c r="P151" s="787"/>
      <c r="Q151" s="787"/>
      <c r="R151" s="787"/>
      <c r="S151" s="787"/>
      <c r="T151" s="787"/>
      <c r="U151" s="787"/>
      <c r="V151" s="787"/>
      <c r="W151" s="787"/>
      <c r="X151" s="787"/>
      <c r="Y151" s="787"/>
      <c r="Z151" s="787"/>
      <c r="AA151" s="787"/>
      <c r="AB151" s="787"/>
      <c r="AC151" s="787"/>
      <c r="AD151" s="787"/>
      <c r="AE151" s="787"/>
      <c r="AF151" s="787"/>
      <c r="AG151" s="787"/>
      <c r="AH151" s="787"/>
      <c r="AI151" s="787"/>
      <c r="AJ151" s="787"/>
      <c r="AK151" s="787"/>
      <c r="AM151" s="309" t="s">
        <v>1509</v>
      </c>
      <c r="AN151" s="1449"/>
      <c r="AO151" s="1449"/>
      <c r="AP151" s="1449"/>
      <c r="AQ151" s="1449"/>
      <c r="AR151" s="1449"/>
      <c r="AS151" s="1449"/>
      <c r="AT151" s="1449"/>
      <c r="AU151" s="1449"/>
      <c r="AV151" s="1449"/>
      <c r="AX151" s="1191"/>
      <c r="AY151" s="1192"/>
      <c r="AZ151" s="1193"/>
      <c r="BA151" s="1448" t="s">
        <v>884</v>
      </c>
      <c r="BI151" s="1446"/>
    </row>
    <row r="152" spans="1:61" ht="15" customHeight="1">
      <c r="B152" s="785" t="s">
        <v>1308</v>
      </c>
      <c r="C152" s="786" t="s">
        <v>1307</v>
      </c>
      <c r="D152" s="786" t="s">
        <v>3182</v>
      </c>
      <c r="E152" s="786"/>
      <c r="F152" s="787"/>
      <c r="G152" s="787"/>
      <c r="H152" s="787"/>
      <c r="I152" s="787"/>
      <c r="J152" s="787"/>
      <c r="K152" s="787"/>
      <c r="L152" s="787"/>
      <c r="M152" s="787"/>
      <c r="N152" s="787"/>
      <c r="O152" s="787"/>
      <c r="P152" s="787"/>
      <c r="Q152" s="787"/>
      <c r="R152" s="787"/>
      <c r="S152" s="787"/>
      <c r="T152" s="787"/>
      <c r="U152" s="787"/>
      <c r="V152" s="787"/>
      <c r="W152" s="787"/>
      <c r="X152" s="787"/>
      <c r="Y152" s="787"/>
      <c r="Z152" s="787"/>
      <c r="AA152" s="787"/>
      <c r="AB152" s="787"/>
      <c r="AC152" s="787"/>
      <c r="AD152" s="787"/>
      <c r="AE152" s="787"/>
      <c r="AF152" s="787"/>
      <c r="AG152" s="787"/>
      <c r="AH152" s="787"/>
      <c r="AI152" s="787"/>
      <c r="AJ152" s="787"/>
      <c r="AK152" s="787"/>
      <c r="AM152" s="3462" t="s">
        <v>2371</v>
      </c>
      <c r="AN152" s="3506"/>
      <c r="AO152" s="3506"/>
      <c r="AP152" s="3506"/>
      <c r="AQ152" s="3506"/>
      <c r="AR152" s="3506"/>
      <c r="AS152" s="3506"/>
      <c r="AT152" s="3506"/>
      <c r="AU152" s="3507"/>
      <c r="AV152" s="2081"/>
      <c r="AX152" s="1191"/>
      <c r="AY152" s="1192"/>
      <c r="AZ152" s="1193"/>
      <c r="BA152" s="1448" t="s">
        <v>895</v>
      </c>
      <c r="BI152" s="1446"/>
    </row>
    <row r="153" spans="1:61" ht="15" customHeight="1">
      <c r="B153" s="785"/>
      <c r="C153" s="786"/>
      <c r="D153" s="786"/>
      <c r="E153" s="786"/>
      <c r="F153" s="787"/>
      <c r="G153" s="787"/>
      <c r="H153" s="787"/>
      <c r="I153" s="787"/>
      <c r="J153" s="787"/>
      <c r="K153" s="787"/>
      <c r="L153" s="787"/>
      <c r="M153" s="787"/>
      <c r="N153" s="787"/>
      <c r="O153" s="787"/>
      <c r="P153" s="787"/>
      <c r="Q153" s="787"/>
      <c r="R153" s="787"/>
      <c r="S153" s="787"/>
      <c r="T153" s="787"/>
      <c r="U153" s="787"/>
      <c r="V153" s="787"/>
      <c r="W153" s="787"/>
      <c r="X153" s="787"/>
      <c r="Y153" s="787"/>
      <c r="Z153" s="787"/>
      <c r="AA153" s="787"/>
      <c r="AB153" s="787"/>
      <c r="AC153" s="787"/>
      <c r="AD153" s="787"/>
      <c r="AE153" s="787"/>
      <c r="AF153" s="787"/>
      <c r="AG153" s="787"/>
      <c r="AH153" s="787"/>
      <c r="AI153" s="787"/>
      <c r="AJ153" s="787"/>
      <c r="AK153" s="787"/>
      <c r="AM153" s="3508"/>
      <c r="AN153" s="3471"/>
      <c r="AO153" s="3471"/>
      <c r="AP153" s="3471"/>
      <c r="AQ153" s="3471"/>
      <c r="AR153" s="3471"/>
      <c r="AS153" s="3471"/>
      <c r="AT153" s="3471"/>
      <c r="AU153" s="3509"/>
      <c r="AV153" s="2081"/>
      <c r="AX153" s="1194"/>
      <c r="AY153" s="1195"/>
      <c r="AZ153" s="1196"/>
      <c r="BA153" s="3053" t="s">
        <v>1327</v>
      </c>
      <c r="BB153" s="3054"/>
      <c r="BC153" s="3054"/>
      <c r="BD153" s="3054"/>
      <c r="BE153" s="3054"/>
      <c r="BF153" s="3054"/>
      <c r="BG153" s="3054"/>
      <c r="BH153" s="3054"/>
      <c r="BI153" s="3055"/>
    </row>
    <row r="154" spans="1:61" ht="15" customHeight="1">
      <c r="B154" s="785" t="s">
        <v>1309</v>
      </c>
      <c r="C154" s="786" t="s">
        <v>1307</v>
      </c>
      <c r="D154" s="786" t="s">
        <v>1890</v>
      </c>
      <c r="E154" s="786"/>
      <c r="F154" s="787"/>
      <c r="G154" s="787"/>
      <c r="H154" s="787"/>
      <c r="I154" s="787"/>
      <c r="J154" s="787"/>
      <c r="K154" s="787"/>
      <c r="L154" s="787"/>
      <c r="M154" s="787"/>
      <c r="N154" s="787"/>
      <c r="O154" s="787"/>
      <c r="P154" s="787"/>
      <c r="Q154" s="787"/>
      <c r="R154" s="787"/>
      <c r="S154" s="787"/>
      <c r="T154" s="787"/>
      <c r="U154" s="787"/>
      <c r="V154" s="787"/>
      <c r="W154" s="787"/>
      <c r="X154" s="787"/>
      <c r="Y154" s="787"/>
      <c r="Z154" s="787"/>
      <c r="AA154" s="787"/>
      <c r="AB154" s="787"/>
      <c r="AC154" s="787"/>
      <c r="AD154" s="787"/>
      <c r="AE154" s="787"/>
      <c r="AF154" s="787"/>
      <c r="AG154" s="787"/>
      <c r="AH154" s="787"/>
      <c r="AI154" s="787"/>
      <c r="AJ154" s="787"/>
      <c r="AK154" s="787"/>
      <c r="AM154" s="3508"/>
      <c r="AN154" s="3471"/>
      <c r="AO154" s="3471"/>
      <c r="AP154" s="3471"/>
      <c r="AQ154" s="3471"/>
      <c r="AR154" s="3471"/>
      <c r="AS154" s="3471"/>
      <c r="AT154" s="3471"/>
      <c r="AU154" s="3509"/>
      <c r="AV154" s="2081"/>
      <c r="AX154" s="1188" t="s">
        <v>686</v>
      </c>
      <c r="AY154" s="1189"/>
      <c r="AZ154" s="1190"/>
      <c r="BA154" s="1448" t="s">
        <v>885</v>
      </c>
      <c r="BI154" s="1446"/>
    </row>
    <row r="155" spans="1:61" ht="15" customHeight="1">
      <c r="B155" s="785"/>
      <c r="C155" s="786"/>
      <c r="D155" s="786"/>
      <c r="E155" s="786"/>
      <c r="F155" s="787"/>
      <c r="G155" s="787"/>
      <c r="H155" s="787"/>
      <c r="I155" s="787"/>
      <c r="J155" s="787"/>
      <c r="K155" s="787"/>
      <c r="L155" s="787"/>
      <c r="M155" s="787"/>
      <c r="N155" s="787"/>
      <c r="O155" s="787"/>
      <c r="P155" s="787"/>
      <c r="Q155" s="787"/>
      <c r="R155" s="787"/>
      <c r="S155" s="787"/>
      <c r="T155" s="787"/>
      <c r="U155" s="787"/>
      <c r="V155" s="787"/>
      <c r="W155" s="787"/>
      <c r="X155" s="787"/>
      <c r="Y155" s="787"/>
      <c r="Z155" s="787"/>
      <c r="AA155" s="787"/>
      <c r="AB155" s="787"/>
      <c r="AC155" s="787"/>
      <c r="AD155" s="787"/>
      <c r="AE155" s="787"/>
      <c r="AF155" s="787"/>
      <c r="AG155" s="787"/>
      <c r="AH155" s="787"/>
      <c r="AI155" s="787"/>
      <c r="AJ155" s="787"/>
      <c r="AK155" s="787"/>
      <c r="AM155" s="3508"/>
      <c r="AN155" s="3471"/>
      <c r="AO155" s="3471"/>
      <c r="AP155" s="3471"/>
      <c r="AQ155" s="3471"/>
      <c r="AR155" s="3471"/>
      <c r="AS155" s="3471"/>
      <c r="AT155" s="3471"/>
      <c r="AU155" s="3509"/>
      <c r="AV155" s="2081"/>
      <c r="AX155" s="1191"/>
      <c r="AY155" s="1192"/>
      <c r="AZ155" s="1193"/>
      <c r="BA155" s="1448" t="s">
        <v>893</v>
      </c>
      <c r="BI155" s="1446"/>
    </row>
    <row r="156" spans="1:61" ht="15" customHeight="1">
      <c r="B156" s="785" t="s">
        <v>1310</v>
      </c>
      <c r="C156" s="786" t="s">
        <v>1307</v>
      </c>
      <c r="D156" s="786" t="s">
        <v>3183</v>
      </c>
      <c r="E156" s="786"/>
      <c r="F156" s="787"/>
      <c r="G156" s="787"/>
      <c r="H156" s="787"/>
      <c r="I156" s="787"/>
      <c r="J156" s="787"/>
      <c r="K156" s="787"/>
      <c r="L156" s="787"/>
      <c r="M156" s="787"/>
      <c r="N156" s="787"/>
      <c r="O156" s="787"/>
      <c r="P156" s="787"/>
      <c r="Q156" s="787"/>
      <c r="R156" s="787"/>
      <c r="S156" s="787"/>
      <c r="T156" s="787"/>
      <c r="U156" s="787"/>
      <c r="V156" s="787"/>
      <c r="W156" s="787"/>
      <c r="X156" s="787"/>
      <c r="Y156" s="787"/>
      <c r="Z156" s="787"/>
      <c r="AA156" s="787"/>
      <c r="AB156" s="787"/>
      <c r="AC156" s="787"/>
      <c r="AD156" s="787"/>
      <c r="AE156" s="787"/>
      <c r="AF156" s="787"/>
      <c r="AG156" s="787"/>
      <c r="AH156" s="787"/>
      <c r="AI156" s="787"/>
      <c r="AJ156" s="787"/>
      <c r="AK156" s="787"/>
      <c r="AM156" s="3508"/>
      <c r="AN156" s="3471"/>
      <c r="AO156" s="3471"/>
      <c r="AP156" s="3471"/>
      <c r="AQ156" s="3471"/>
      <c r="AR156" s="3471"/>
      <c r="AS156" s="3471"/>
      <c r="AT156" s="3471"/>
      <c r="AU156" s="3509"/>
      <c r="AV156" s="2081"/>
      <c r="AX156" s="1191"/>
      <c r="AY156" s="1192"/>
      <c r="AZ156" s="1193"/>
      <c r="BA156" s="1448" t="s">
        <v>1328</v>
      </c>
      <c r="BI156" s="1446"/>
    </row>
    <row r="157" spans="1:61" ht="15" customHeight="1">
      <c r="B157" s="785"/>
      <c r="C157" s="786"/>
      <c r="D157" s="786"/>
      <c r="E157" s="786"/>
      <c r="F157" s="787"/>
      <c r="G157" s="787"/>
      <c r="H157" s="787"/>
      <c r="I157" s="787"/>
      <c r="J157" s="787"/>
      <c r="K157" s="787"/>
      <c r="L157" s="787"/>
      <c r="M157" s="787"/>
      <c r="N157" s="787"/>
      <c r="O157" s="787"/>
      <c r="P157" s="787"/>
      <c r="Q157" s="787"/>
      <c r="R157" s="787"/>
      <c r="S157" s="787"/>
      <c r="T157" s="787"/>
      <c r="U157" s="787"/>
      <c r="V157" s="787"/>
      <c r="W157" s="787"/>
      <c r="X157" s="787"/>
      <c r="Y157" s="787"/>
      <c r="Z157" s="787"/>
      <c r="AA157" s="787"/>
      <c r="AB157" s="787"/>
      <c r="AC157" s="787"/>
      <c r="AD157" s="787"/>
      <c r="AE157" s="787"/>
      <c r="AF157" s="787"/>
      <c r="AG157" s="787"/>
      <c r="AH157" s="787"/>
      <c r="AI157" s="787"/>
      <c r="AJ157" s="787"/>
      <c r="AK157" s="787"/>
      <c r="AM157" s="3508"/>
      <c r="AN157" s="3471"/>
      <c r="AO157" s="3471"/>
      <c r="AP157" s="3471"/>
      <c r="AQ157" s="3471"/>
      <c r="AR157" s="3471"/>
      <c r="AS157" s="3471"/>
      <c r="AT157" s="3471"/>
      <c r="AU157" s="3509"/>
      <c r="AV157" s="2081"/>
      <c r="AX157" s="3056"/>
      <c r="AY157" s="3057"/>
      <c r="AZ157" s="3058"/>
      <c r="BA157" s="3053" t="s">
        <v>886</v>
      </c>
      <c r="BB157" s="3054"/>
      <c r="BC157" s="3054"/>
      <c r="BD157" s="3054"/>
      <c r="BE157" s="3054"/>
      <c r="BF157" s="3054"/>
      <c r="BG157" s="3054"/>
      <c r="BH157" s="3054"/>
      <c r="BI157" s="3055"/>
    </row>
    <row r="158" spans="1:61" ht="15" customHeight="1">
      <c r="B158" s="785" t="s">
        <v>1311</v>
      </c>
      <c r="C158" s="786" t="s">
        <v>1307</v>
      </c>
      <c r="D158" s="786" t="s">
        <v>3184</v>
      </c>
      <c r="E158" s="786"/>
      <c r="F158" s="787"/>
      <c r="G158" s="787"/>
      <c r="H158" s="787"/>
      <c r="I158" s="787"/>
      <c r="J158" s="787"/>
      <c r="K158" s="787"/>
      <c r="L158" s="787"/>
      <c r="M158" s="787"/>
      <c r="N158" s="787"/>
      <c r="O158" s="787"/>
      <c r="P158" s="787"/>
      <c r="Q158" s="787"/>
      <c r="R158" s="787"/>
      <c r="S158" s="787"/>
      <c r="T158" s="787"/>
      <c r="U158" s="787"/>
      <c r="V158" s="787"/>
      <c r="W158" s="787"/>
      <c r="X158" s="787"/>
      <c r="Y158" s="787"/>
      <c r="Z158" s="787"/>
      <c r="AA158" s="787"/>
      <c r="AB158" s="787"/>
      <c r="AC158" s="787"/>
      <c r="AD158" s="787"/>
      <c r="AE158" s="787"/>
      <c r="AF158" s="787"/>
      <c r="AG158" s="787"/>
      <c r="AH158" s="787"/>
      <c r="AI158" s="787"/>
      <c r="AJ158" s="787"/>
      <c r="AK158" s="787"/>
      <c r="AM158" s="3508"/>
      <c r="AN158" s="3471"/>
      <c r="AO158" s="3471"/>
      <c r="AP158" s="3471"/>
      <c r="AQ158" s="3471"/>
      <c r="AR158" s="3471"/>
      <c r="AS158" s="3471"/>
      <c r="AT158" s="3471"/>
      <c r="AU158" s="3509"/>
      <c r="AV158" s="2081"/>
      <c r="AX158" s="1305" t="s">
        <v>1526</v>
      </c>
      <c r="AY158" s="1192"/>
      <c r="AZ158" s="1193"/>
      <c r="BA158" s="1448" t="s">
        <v>1329</v>
      </c>
      <c r="BI158" s="1446"/>
    </row>
    <row r="159" spans="1:61" ht="15" customHeight="1">
      <c r="B159" s="785"/>
      <c r="C159" s="786"/>
      <c r="D159" s="786"/>
      <c r="E159" s="786"/>
      <c r="F159" s="787"/>
      <c r="G159" s="787"/>
      <c r="H159" s="787"/>
      <c r="I159" s="787"/>
      <c r="J159" s="787"/>
      <c r="K159" s="787"/>
      <c r="L159" s="787"/>
      <c r="M159" s="787"/>
      <c r="N159" s="787"/>
      <c r="O159" s="787"/>
      <c r="P159" s="787"/>
      <c r="Q159" s="787"/>
      <c r="R159" s="787"/>
      <c r="S159" s="787"/>
      <c r="T159" s="787"/>
      <c r="U159" s="787"/>
      <c r="V159" s="787"/>
      <c r="W159" s="787"/>
      <c r="X159" s="787"/>
      <c r="Y159" s="787"/>
      <c r="Z159" s="787"/>
      <c r="AA159" s="787"/>
      <c r="AB159" s="787"/>
      <c r="AC159" s="787"/>
      <c r="AD159" s="787"/>
      <c r="AE159" s="787"/>
      <c r="AF159" s="787"/>
      <c r="AG159" s="787"/>
      <c r="AH159" s="787"/>
      <c r="AI159" s="787"/>
      <c r="AJ159" s="787"/>
      <c r="AK159" s="787"/>
      <c r="AM159" s="3508"/>
      <c r="AN159" s="3471"/>
      <c r="AO159" s="3471"/>
      <c r="AP159" s="3471"/>
      <c r="AQ159" s="3471"/>
      <c r="AR159" s="3471"/>
      <c r="AS159" s="3471"/>
      <c r="AT159" s="3471"/>
      <c r="AU159" s="3509"/>
      <c r="AV159" s="2081"/>
      <c r="AX159" s="1191"/>
      <c r="AY159" s="1192"/>
      <c r="AZ159" s="1193"/>
      <c r="BA159" s="1448" t="s">
        <v>1330</v>
      </c>
      <c r="BI159" s="1446"/>
    </row>
    <row r="160" spans="1:61" ht="15" customHeight="1">
      <c r="B160" s="785" t="s">
        <v>1312</v>
      </c>
      <c r="C160" s="786" t="s">
        <v>1307</v>
      </c>
      <c r="D160" s="786" t="s">
        <v>1849</v>
      </c>
      <c r="E160" s="786"/>
      <c r="F160" s="787"/>
      <c r="G160" s="787"/>
      <c r="H160" s="787"/>
      <c r="I160" s="787"/>
      <c r="J160" s="787"/>
      <c r="K160" s="787"/>
      <c r="L160" s="787"/>
      <c r="M160" s="787"/>
      <c r="N160" s="787"/>
      <c r="O160" s="787"/>
      <c r="P160" s="787"/>
      <c r="Q160" s="787"/>
      <c r="R160" s="787"/>
      <c r="S160" s="787"/>
      <c r="T160" s="787"/>
      <c r="U160" s="787"/>
      <c r="V160" s="787"/>
      <c r="W160" s="787"/>
      <c r="X160" s="787"/>
      <c r="Y160" s="787"/>
      <c r="Z160" s="787"/>
      <c r="AA160" s="787"/>
      <c r="AB160" s="787"/>
      <c r="AC160" s="787"/>
      <c r="AD160" s="787"/>
      <c r="AE160" s="787"/>
      <c r="AF160" s="787"/>
      <c r="AG160" s="787"/>
      <c r="AH160" s="787"/>
      <c r="AI160" s="787"/>
      <c r="AJ160" s="787"/>
      <c r="AK160" s="787"/>
      <c r="AM160" s="3508"/>
      <c r="AN160" s="3471"/>
      <c r="AO160" s="3471"/>
      <c r="AP160" s="3471"/>
      <c r="AQ160" s="3471"/>
      <c r="AR160" s="3471"/>
      <c r="AS160" s="3471"/>
      <c r="AT160" s="3471"/>
      <c r="AU160" s="3509"/>
      <c r="AV160" s="2081"/>
      <c r="AX160" s="1191"/>
      <c r="AY160" s="1192"/>
      <c r="AZ160" s="1193"/>
      <c r="BA160" s="1448" t="s">
        <v>887</v>
      </c>
      <c r="BI160" s="1446"/>
    </row>
    <row r="161" spans="1:61" ht="15" customHeight="1">
      <c r="B161" s="785"/>
      <c r="C161" s="786"/>
      <c r="D161" s="786"/>
      <c r="E161" s="786"/>
      <c r="F161" s="787"/>
      <c r="G161" s="787"/>
      <c r="H161" s="787"/>
      <c r="I161" s="787"/>
      <c r="J161" s="787"/>
      <c r="K161" s="787"/>
      <c r="L161" s="787"/>
      <c r="M161" s="787"/>
      <c r="N161" s="787"/>
      <c r="O161" s="787"/>
      <c r="P161" s="787"/>
      <c r="Q161" s="787"/>
      <c r="R161" s="787"/>
      <c r="S161" s="787"/>
      <c r="T161" s="787"/>
      <c r="U161" s="787"/>
      <c r="V161" s="787"/>
      <c r="W161" s="787"/>
      <c r="X161" s="787"/>
      <c r="Y161" s="787"/>
      <c r="Z161" s="787"/>
      <c r="AA161" s="787"/>
      <c r="AB161" s="787"/>
      <c r="AC161" s="787"/>
      <c r="AD161" s="787"/>
      <c r="AE161" s="787"/>
      <c r="AF161" s="787"/>
      <c r="AG161" s="787"/>
      <c r="AH161" s="787"/>
      <c r="AI161" s="787"/>
      <c r="AJ161" s="787"/>
      <c r="AK161" s="787"/>
      <c r="AL161" s="465"/>
      <c r="AM161" s="3508"/>
      <c r="AN161" s="3471"/>
      <c r="AO161" s="3471"/>
      <c r="AP161" s="3471"/>
      <c r="AQ161" s="3471"/>
      <c r="AR161" s="3471"/>
      <c r="AS161" s="3471"/>
      <c r="AT161" s="3471"/>
      <c r="AU161" s="3509"/>
      <c r="AV161" s="2081"/>
      <c r="AW161" s="1450"/>
      <c r="AX161" s="3056"/>
      <c r="AY161" s="3057"/>
      <c r="AZ161" s="3058"/>
      <c r="BA161" s="3053" t="s">
        <v>894</v>
      </c>
      <c r="BB161" s="3054"/>
      <c r="BC161" s="3054"/>
      <c r="BD161" s="3054"/>
      <c r="BE161" s="3054"/>
      <c r="BF161" s="3054"/>
      <c r="BG161" s="3054"/>
      <c r="BH161" s="3054"/>
      <c r="BI161" s="3055"/>
    </row>
    <row r="162" spans="1:61" ht="15" customHeight="1">
      <c r="B162" s="785" t="s">
        <v>1313</v>
      </c>
      <c r="C162" s="786" t="s">
        <v>1307</v>
      </c>
      <c r="D162" s="786" t="s">
        <v>1725</v>
      </c>
      <c r="E162" s="786"/>
      <c r="F162" s="787"/>
      <c r="G162" s="787"/>
      <c r="H162" s="787"/>
      <c r="I162" s="787"/>
      <c r="J162" s="787"/>
      <c r="K162" s="787"/>
      <c r="L162" s="787"/>
      <c r="M162" s="787"/>
      <c r="N162" s="787"/>
      <c r="O162" s="787"/>
      <c r="P162" s="787"/>
      <c r="Q162" s="787"/>
      <c r="R162" s="787"/>
      <c r="S162" s="787"/>
      <c r="T162" s="787"/>
      <c r="U162" s="787"/>
      <c r="V162" s="787"/>
      <c r="W162" s="787"/>
      <c r="X162" s="787"/>
      <c r="Y162" s="787"/>
      <c r="Z162" s="787"/>
      <c r="AA162" s="787"/>
      <c r="AB162" s="787"/>
      <c r="AC162" s="787"/>
      <c r="AD162" s="787"/>
      <c r="AE162" s="787"/>
      <c r="AF162" s="787"/>
      <c r="AG162" s="787"/>
      <c r="AH162" s="787"/>
      <c r="AI162" s="787"/>
      <c r="AJ162" s="787"/>
      <c r="AK162" s="787"/>
      <c r="AL162" s="465"/>
      <c r="AM162" s="3508"/>
      <c r="AN162" s="3471"/>
      <c r="AO162" s="3471"/>
      <c r="AP162" s="3471"/>
      <c r="AQ162" s="3471"/>
      <c r="AR162" s="3471"/>
      <c r="AS162" s="3471"/>
      <c r="AT162" s="3471"/>
      <c r="AU162" s="3509"/>
      <c r="AV162" s="2081"/>
      <c r="AW162" s="1450"/>
      <c r="AX162" s="1305" t="s">
        <v>890</v>
      </c>
      <c r="AY162" s="1192"/>
      <c r="AZ162" s="1193"/>
      <c r="BA162" s="1448" t="s">
        <v>1331</v>
      </c>
      <c r="BI162" s="1446"/>
    </row>
    <row r="163" spans="1:61" ht="15" customHeight="1">
      <c r="B163" s="785"/>
      <c r="C163" s="786"/>
      <c r="D163" s="786"/>
      <c r="E163" s="786"/>
      <c r="F163" s="787"/>
      <c r="G163" s="787"/>
      <c r="H163" s="787"/>
      <c r="I163" s="787"/>
      <c r="J163" s="787"/>
      <c r="K163" s="787"/>
      <c r="L163" s="787"/>
      <c r="M163" s="787"/>
      <c r="N163" s="787"/>
      <c r="O163" s="787"/>
      <c r="P163" s="787"/>
      <c r="Q163" s="787"/>
      <c r="R163" s="787"/>
      <c r="S163" s="787"/>
      <c r="T163" s="787"/>
      <c r="U163" s="787"/>
      <c r="V163" s="787"/>
      <c r="W163" s="787"/>
      <c r="X163" s="787"/>
      <c r="Y163" s="787"/>
      <c r="Z163" s="787"/>
      <c r="AA163" s="787"/>
      <c r="AB163" s="787"/>
      <c r="AC163" s="787"/>
      <c r="AD163" s="787"/>
      <c r="AE163" s="787"/>
      <c r="AF163" s="787"/>
      <c r="AG163" s="787"/>
      <c r="AH163" s="787"/>
      <c r="AI163" s="787"/>
      <c r="AJ163" s="787"/>
      <c r="AK163" s="787"/>
      <c r="AL163" s="465"/>
      <c r="AM163" s="3508"/>
      <c r="AN163" s="3471"/>
      <c r="AO163" s="3471"/>
      <c r="AP163" s="3471"/>
      <c r="AQ163" s="3471"/>
      <c r="AR163" s="3471"/>
      <c r="AS163" s="3471"/>
      <c r="AT163" s="3471"/>
      <c r="AU163" s="3509"/>
      <c r="AV163" s="2081"/>
      <c r="AW163" s="1450"/>
      <c r="AX163" s="1191"/>
      <c r="AY163" s="1192"/>
      <c r="AZ163" s="1193"/>
      <c r="BA163" s="1448" t="s">
        <v>1332</v>
      </c>
      <c r="BI163" s="1446"/>
    </row>
    <row r="164" spans="1:61" ht="15" customHeight="1">
      <c r="B164" s="785" t="s">
        <v>1724</v>
      </c>
      <c r="C164" s="786" t="s">
        <v>1307</v>
      </c>
      <c r="D164" s="786" t="s">
        <v>1472</v>
      </c>
      <c r="E164" s="786"/>
      <c r="F164" s="787"/>
      <c r="G164" s="787"/>
      <c r="H164" s="787"/>
      <c r="I164" s="787"/>
      <c r="J164" s="787"/>
      <c r="K164" s="787"/>
      <c r="L164" s="787"/>
      <c r="M164" s="787"/>
      <c r="N164" s="787"/>
      <c r="O164" s="787"/>
      <c r="P164" s="787"/>
      <c r="Q164" s="787"/>
      <c r="R164" s="787"/>
      <c r="S164" s="787"/>
      <c r="T164" s="787"/>
      <c r="U164" s="787"/>
      <c r="V164" s="787"/>
      <c r="W164" s="787"/>
      <c r="X164" s="787"/>
      <c r="Y164" s="787"/>
      <c r="Z164" s="787"/>
      <c r="AA164" s="787"/>
      <c r="AB164" s="787"/>
      <c r="AC164" s="787"/>
      <c r="AD164" s="787"/>
      <c r="AE164" s="787"/>
      <c r="AF164" s="787"/>
      <c r="AG164" s="787"/>
      <c r="AH164" s="787"/>
      <c r="AI164" s="787"/>
      <c r="AJ164" s="787"/>
      <c r="AK164" s="787"/>
      <c r="AL164" s="465"/>
      <c r="AM164" s="3508"/>
      <c r="AN164" s="3471"/>
      <c r="AO164" s="3471"/>
      <c r="AP164" s="3471"/>
      <c r="AQ164" s="3471"/>
      <c r="AR164" s="3471"/>
      <c r="AS164" s="3471"/>
      <c r="AT164" s="3471"/>
      <c r="AU164" s="3509"/>
      <c r="AV164" s="2081"/>
      <c r="AW164" s="1450"/>
      <c r="AX164" s="1191"/>
      <c r="AY164" s="1192"/>
      <c r="AZ164" s="1193"/>
      <c r="BA164" s="1448" t="s">
        <v>1333</v>
      </c>
      <c r="BI164" s="1446"/>
    </row>
    <row r="165" spans="1:61" ht="15" customHeight="1">
      <c r="A165" s="785"/>
      <c r="B165" s="786"/>
      <c r="C165" s="786"/>
      <c r="D165" s="786"/>
      <c r="E165" s="787"/>
      <c r="F165" s="787"/>
      <c r="G165" s="787"/>
      <c r="H165" s="787"/>
      <c r="I165" s="787"/>
      <c r="J165" s="787"/>
      <c r="K165" s="787"/>
      <c r="L165" s="787"/>
      <c r="M165" s="787"/>
      <c r="N165" s="787"/>
      <c r="O165" s="787"/>
      <c r="P165" s="787"/>
      <c r="Q165" s="787"/>
      <c r="R165" s="787"/>
      <c r="S165" s="787"/>
      <c r="T165" s="787"/>
      <c r="U165" s="787"/>
      <c r="V165" s="787"/>
      <c r="W165" s="787"/>
      <c r="X165" s="787"/>
      <c r="Y165" s="787"/>
      <c r="Z165" s="787"/>
      <c r="AA165" s="787"/>
      <c r="AB165" s="787"/>
      <c r="AC165" s="787"/>
      <c r="AD165" s="787"/>
      <c r="AE165" s="787"/>
      <c r="AF165" s="787"/>
      <c r="AG165" s="787"/>
      <c r="AH165" s="787"/>
      <c r="AI165" s="787"/>
      <c r="AJ165" s="787"/>
      <c r="AK165" s="465"/>
      <c r="AL165" s="465"/>
      <c r="AM165" s="3508"/>
      <c r="AN165" s="3471"/>
      <c r="AO165" s="3471"/>
      <c r="AP165" s="3471"/>
      <c r="AQ165" s="3471"/>
      <c r="AR165" s="3471"/>
      <c r="AS165" s="3471"/>
      <c r="AT165" s="3471"/>
      <c r="AU165" s="3509"/>
      <c r="AV165" s="2081"/>
      <c r="AW165" s="1450"/>
      <c r="AX165" s="1191"/>
      <c r="AY165" s="1192"/>
      <c r="AZ165" s="1193"/>
      <c r="BA165" s="1448" t="s">
        <v>1334</v>
      </c>
      <c r="BI165" s="1446"/>
    </row>
    <row r="166" spans="1:61" ht="15" customHeight="1">
      <c r="A166" s="785"/>
      <c r="B166" s="786"/>
      <c r="C166" s="786"/>
      <c r="D166" s="786"/>
      <c r="E166" s="787"/>
      <c r="F166" s="787"/>
      <c r="G166" s="787"/>
      <c r="H166" s="787"/>
      <c r="I166" s="787"/>
      <c r="J166" s="787"/>
      <c r="K166" s="787"/>
      <c r="L166" s="787"/>
      <c r="M166" s="787"/>
      <c r="N166" s="787"/>
      <c r="O166" s="787"/>
      <c r="P166" s="787"/>
      <c r="Q166" s="787"/>
      <c r="R166" s="787"/>
      <c r="S166" s="787"/>
      <c r="T166" s="787"/>
      <c r="U166" s="787"/>
      <c r="V166" s="787"/>
      <c r="W166" s="787"/>
      <c r="X166" s="787"/>
      <c r="Y166" s="787"/>
      <c r="Z166" s="787"/>
      <c r="AA166" s="787"/>
      <c r="AB166" s="787"/>
      <c r="AC166" s="787"/>
      <c r="AD166" s="787"/>
      <c r="AE166" s="787"/>
      <c r="AF166" s="787"/>
      <c r="AG166" s="787"/>
      <c r="AH166" s="787"/>
      <c r="AI166" s="787"/>
      <c r="AJ166" s="787"/>
      <c r="AK166" s="465"/>
      <c r="AL166" s="465"/>
      <c r="AM166" s="3508"/>
      <c r="AN166" s="3471"/>
      <c r="AO166" s="3471"/>
      <c r="AP166" s="3471"/>
      <c r="AQ166" s="3471"/>
      <c r="AR166" s="3471"/>
      <c r="AS166" s="3471"/>
      <c r="AT166" s="3471"/>
      <c r="AU166" s="3509"/>
      <c r="AV166" s="2081"/>
      <c r="AW166" s="1450"/>
      <c r="AX166" s="1191"/>
      <c r="AY166" s="1192"/>
      <c r="AZ166" s="1193"/>
      <c r="BA166" s="1448" t="s">
        <v>1335</v>
      </c>
      <c r="BI166" s="1446"/>
    </row>
    <row r="167" spans="1:61" ht="14.25">
      <c r="A167" s="785"/>
      <c r="B167" s="786"/>
      <c r="C167" s="786"/>
      <c r="D167" s="786"/>
      <c r="E167" s="787"/>
      <c r="F167" s="787"/>
      <c r="G167" s="787"/>
      <c r="H167" s="787"/>
      <c r="I167" s="787"/>
      <c r="J167" s="787"/>
      <c r="K167" s="787"/>
      <c r="L167" s="787"/>
      <c r="M167" s="787"/>
      <c r="N167" s="787"/>
      <c r="O167" s="787"/>
      <c r="P167" s="787"/>
      <c r="Q167" s="787"/>
      <c r="R167" s="787"/>
      <c r="S167" s="787"/>
      <c r="T167" s="787"/>
      <c r="U167" s="787"/>
      <c r="V167" s="787"/>
      <c r="W167" s="787"/>
      <c r="X167" s="787"/>
      <c r="Y167" s="787"/>
      <c r="Z167" s="787"/>
      <c r="AA167" s="787"/>
      <c r="AB167" s="787"/>
      <c r="AC167" s="787"/>
      <c r="AD167" s="787"/>
      <c r="AE167" s="787"/>
      <c r="AG167" s="787"/>
      <c r="AI167" s="787"/>
      <c r="AJ167" s="787"/>
      <c r="AK167" s="465"/>
      <c r="AL167" s="465"/>
      <c r="AM167" s="3508"/>
      <c r="AN167" s="3471"/>
      <c r="AO167" s="3471"/>
      <c r="AP167" s="3471"/>
      <c r="AQ167" s="3471"/>
      <c r="AR167" s="3471"/>
      <c r="AS167" s="3471"/>
      <c r="AT167" s="3471"/>
      <c r="AU167" s="3509"/>
      <c r="AV167" s="2081"/>
      <c r="AW167" s="1450"/>
      <c r="AX167" s="1191"/>
      <c r="AY167" s="1192"/>
      <c r="AZ167" s="1193"/>
      <c r="BA167" s="1448" t="s">
        <v>1336</v>
      </c>
      <c r="BI167" s="1446"/>
    </row>
    <row r="168" spans="1:61" ht="14.25">
      <c r="A168" s="788"/>
      <c r="B168" s="788"/>
      <c r="C168" s="788"/>
      <c r="D168" s="788"/>
      <c r="E168" s="788"/>
      <c r="F168" s="788"/>
      <c r="G168" s="788"/>
      <c r="H168" s="788"/>
      <c r="I168" s="788"/>
      <c r="J168" s="788"/>
      <c r="K168" s="788"/>
      <c r="L168" s="788"/>
      <c r="M168" s="788"/>
      <c r="N168" s="788"/>
      <c r="O168" s="788"/>
      <c r="P168" s="788"/>
      <c r="Q168" s="788"/>
      <c r="R168" s="788"/>
      <c r="S168" s="3745" t="s">
        <v>1314</v>
      </c>
      <c r="T168" s="3745"/>
      <c r="U168" s="3745"/>
      <c r="V168" s="3745"/>
      <c r="W168" s="3745"/>
      <c r="X168" s="3743" t="s">
        <v>2529</v>
      </c>
      <c r="Y168" s="3743"/>
      <c r="Z168" s="3743"/>
      <c r="AA168" s="3743"/>
      <c r="AB168" s="3743"/>
      <c r="AC168" s="3743"/>
      <c r="AD168" s="3743"/>
      <c r="AE168" s="1452"/>
      <c r="AF168" s="1452"/>
      <c r="AG168" s="1452"/>
      <c r="AH168" s="1452"/>
      <c r="AI168" s="1452"/>
      <c r="AJ168" s="1452"/>
      <c r="AK168" s="193"/>
      <c r="AL168" s="465"/>
      <c r="AM168" s="3508"/>
      <c r="AN168" s="3471"/>
      <c r="AO168" s="3471"/>
      <c r="AP168" s="3471"/>
      <c r="AQ168" s="3471"/>
      <c r="AR168" s="3471"/>
      <c r="AS168" s="3471"/>
      <c r="AT168" s="3471"/>
      <c r="AU168" s="3509"/>
      <c r="AV168" s="2081"/>
      <c r="AW168" s="1451"/>
      <c r="AX168" s="1191"/>
      <c r="AY168" s="1192"/>
      <c r="AZ168" s="1193"/>
      <c r="BA168" s="1448" t="s">
        <v>1337</v>
      </c>
      <c r="BI168" s="1446"/>
    </row>
    <row r="169" spans="1:61" ht="15" thickBot="1">
      <c r="A169" s="788"/>
      <c r="B169" s="788"/>
      <c r="C169" s="788"/>
      <c r="D169" s="788"/>
      <c r="E169" s="788"/>
      <c r="F169" s="788"/>
      <c r="G169" s="788"/>
      <c r="H169" s="788"/>
      <c r="I169" s="788"/>
      <c r="J169" s="788"/>
      <c r="K169" s="788"/>
      <c r="L169" s="788"/>
      <c r="M169" s="788"/>
      <c r="N169" s="788"/>
      <c r="O169" s="788"/>
      <c r="P169" s="788"/>
      <c r="Q169" s="788"/>
      <c r="R169" s="788"/>
      <c r="S169" s="3745"/>
      <c r="T169" s="3745"/>
      <c r="U169" s="3745"/>
      <c r="V169" s="3745"/>
      <c r="W169" s="3745"/>
      <c r="X169" s="3743"/>
      <c r="Y169" s="3743"/>
      <c r="Z169" s="3743"/>
      <c r="AA169" s="3743"/>
      <c r="AB169" s="3743"/>
      <c r="AC169" s="3743"/>
      <c r="AD169" s="3743"/>
      <c r="AE169" s="1453"/>
      <c r="AF169" s="1453"/>
      <c r="AG169" s="1453"/>
      <c r="AH169" s="1453"/>
      <c r="AI169" s="1453"/>
      <c r="AJ169" s="788"/>
      <c r="AK169" s="193"/>
      <c r="AL169" s="465"/>
      <c r="AM169" s="3510"/>
      <c r="AN169" s="3511"/>
      <c r="AO169" s="3511"/>
      <c r="AP169" s="3511"/>
      <c r="AQ169" s="3511"/>
      <c r="AR169" s="3511"/>
      <c r="AS169" s="3511"/>
      <c r="AT169" s="3511"/>
      <c r="AU169" s="3512"/>
      <c r="AV169" s="2081"/>
      <c r="AX169" s="3056"/>
      <c r="AY169" s="3057"/>
      <c r="AZ169" s="3058"/>
      <c r="BA169" s="3053" t="s">
        <v>1338</v>
      </c>
      <c r="BB169" s="3054"/>
      <c r="BC169" s="3054"/>
      <c r="BD169" s="3054"/>
      <c r="BE169" s="3054"/>
      <c r="BF169" s="3054"/>
      <c r="BG169" s="3054"/>
      <c r="BH169" s="3054"/>
      <c r="BI169" s="3055"/>
    </row>
    <row r="170" spans="1:61" ht="14.25">
      <c r="A170" s="193"/>
      <c r="B170" s="193"/>
      <c r="C170" s="193"/>
      <c r="D170" s="193"/>
      <c r="E170" s="193"/>
      <c r="F170" s="193"/>
      <c r="G170" s="193"/>
      <c r="H170" s="193"/>
      <c r="I170" s="193"/>
      <c r="J170" s="193"/>
      <c r="K170" s="193"/>
      <c r="L170" s="193"/>
      <c r="M170" s="193"/>
      <c r="N170" s="193"/>
      <c r="O170" s="193"/>
      <c r="P170" s="193"/>
      <c r="Q170" s="193"/>
      <c r="R170" s="193"/>
      <c r="S170" s="194"/>
      <c r="T170" s="194"/>
      <c r="U170" s="194"/>
      <c r="V170" s="194"/>
      <c r="W170" s="194"/>
      <c r="X170" s="194"/>
      <c r="Y170" s="194"/>
      <c r="Z170" s="194"/>
      <c r="AA170" s="194"/>
      <c r="AB170" s="194"/>
      <c r="AC170" s="194"/>
      <c r="AD170" s="194"/>
      <c r="AE170" s="194"/>
      <c r="AF170" s="194"/>
      <c r="AG170" s="194"/>
      <c r="AH170" s="194"/>
      <c r="AI170" s="194"/>
      <c r="AJ170" s="193"/>
      <c r="AK170" s="193"/>
      <c r="AL170" s="465"/>
      <c r="AM170" s="2102"/>
      <c r="AN170" s="2102"/>
      <c r="AO170" s="2102"/>
      <c r="AP170" s="2102"/>
      <c r="AQ170" s="2102"/>
      <c r="AR170" s="2102"/>
      <c r="AS170" s="2102"/>
      <c r="AT170" s="2102"/>
      <c r="AU170" s="2102"/>
      <c r="AV170" s="2102"/>
      <c r="AX170" s="1305" t="s">
        <v>1339</v>
      </c>
      <c r="AY170" s="1192"/>
      <c r="AZ170" s="1193"/>
      <c r="BA170" s="1448" t="s">
        <v>891</v>
      </c>
      <c r="BI170" s="1446"/>
    </row>
    <row r="171" spans="1:61" ht="18.75">
      <c r="A171" s="193"/>
      <c r="B171" s="193"/>
      <c r="C171" s="193"/>
      <c r="D171" s="193"/>
      <c r="E171" s="193"/>
      <c r="F171" s="193"/>
      <c r="G171" s="193"/>
      <c r="H171" s="193"/>
      <c r="I171" s="193"/>
      <c r="J171" s="193"/>
      <c r="K171" s="193"/>
      <c r="L171" s="193"/>
      <c r="M171" s="193"/>
      <c r="N171" s="193"/>
      <c r="P171" s="193"/>
      <c r="Q171" s="193"/>
      <c r="R171" s="193"/>
      <c r="S171" s="3599" t="s">
        <v>1315</v>
      </c>
      <c r="T171" s="3599"/>
      <c r="U171" s="3599"/>
      <c r="V171" s="3599"/>
      <c r="W171" s="3599"/>
      <c r="X171" s="3599"/>
      <c r="Y171" s="3599"/>
      <c r="Z171" s="194"/>
      <c r="AA171" s="3744" t="s">
        <v>1316</v>
      </c>
      <c r="AB171" s="3744"/>
      <c r="AC171" s="3744"/>
      <c r="AD171" s="3744"/>
      <c r="AE171" s="3744"/>
      <c r="AF171" s="3744"/>
      <c r="AG171" s="3744"/>
      <c r="AH171" s="3744"/>
      <c r="AI171" s="194"/>
      <c r="AJ171" s="194"/>
      <c r="AK171" s="193"/>
      <c r="AL171" s="465"/>
      <c r="AM171" s="1301" t="s">
        <v>1506</v>
      </c>
      <c r="AN171" s="1407"/>
      <c r="AO171" s="1407"/>
      <c r="AP171" s="1407"/>
      <c r="AQ171" s="1407"/>
      <c r="AR171" s="1407"/>
      <c r="AS171" s="1407"/>
      <c r="AT171" s="1407"/>
      <c r="AU171" s="1407"/>
      <c r="AV171" s="1407"/>
      <c r="AX171" s="1191"/>
      <c r="AY171" s="1192"/>
      <c r="AZ171" s="1193"/>
      <c r="BA171" s="1448" t="s">
        <v>1340</v>
      </c>
      <c r="BI171" s="1446"/>
    </row>
    <row r="172" spans="1:61" ht="18.75">
      <c r="A172" s="193"/>
      <c r="B172" s="193"/>
      <c r="C172" s="193"/>
      <c r="D172" s="193"/>
      <c r="E172" s="193"/>
      <c r="F172" s="193"/>
      <c r="G172" s="193"/>
      <c r="H172" s="193"/>
      <c r="I172" s="193"/>
      <c r="J172" s="193"/>
      <c r="K172" s="193"/>
      <c r="L172" s="193"/>
      <c r="M172" s="193"/>
      <c r="N172" s="193"/>
      <c r="P172" s="193"/>
      <c r="Q172" s="193"/>
      <c r="R172" s="193"/>
      <c r="S172" s="3115"/>
      <c r="T172" s="3115"/>
      <c r="U172" s="3115"/>
      <c r="V172" s="3115"/>
      <c r="W172" s="3115"/>
      <c r="X172" s="3115"/>
      <c r="Y172" s="3115"/>
      <c r="Z172" s="194"/>
      <c r="AA172" s="3114"/>
      <c r="AB172" s="3114"/>
      <c r="AC172" s="3114"/>
      <c r="AD172" s="3114"/>
      <c r="AE172" s="3114"/>
      <c r="AF172" s="3114"/>
      <c r="AG172" s="3114"/>
      <c r="AH172" s="3114"/>
      <c r="AI172" s="194"/>
      <c r="AJ172" s="194"/>
      <c r="AK172" s="193"/>
      <c r="AL172" s="465"/>
      <c r="AM172" s="1301"/>
      <c r="AN172" s="1407"/>
      <c r="AO172" s="1407"/>
      <c r="AP172" s="1407"/>
      <c r="AQ172" s="1407"/>
      <c r="AR172" s="1407"/>
      <c r="AS172" s="1407"/>
      <c r="AT172" s="1407"/>
      <c r="AU172" s="1407"/>
      <c r="AV172" s="1407"/>
      <c r="AX172" s="1191"/>
      <c r="AY172" s="1192"/>
      <c r="AZ172" s="1193"/>
      <c r="BA172" s="1448"/>
      <c r="BI172" s="1446"/>
    </row>
    <row r="173" spans="1:61" ht="19.5" thickBot="1">
      <c r="A173" s="193"/>
      <c r="B173" s="193"/>
      <c r="C173" s="193"/>
      <c r="D173" s="193"/>
      <c r="E173" s="193"/>
      <c r="F173" s="193"/>
      <c r="G173" s="193"/>
      <c r="H173" s="193"/>
      <c r="I173" s="193"/>
      <c r="J173" s="193"/>
      <c r="K173" s="193"/>
      <c r="L173" s="193"/>
      <c r="M173" s="193"/>
      <c r="N173" s="193"/>
      <c r="P173" s="193"/>
      <c r="Q173" s="193"/>
      <c r="R173" s="193"/>
      <c r="S173" s="3115"/>
      <c r="T173" s="3115"/>
      <c r="U173" s="3115"/>
      <c r="V173" s="3115"/>
      <c r="W173" s="3115"/>
      <c r="X173" s="3115"/>
      <c r="Y173" s="3115"/>
      <c r="Z173" s="194"/>
      <c r="AA173" s="3114"/>
      <c r="AB173" s="3114"/>
      <c r="AC173" s="3114"/>
      <c r="AD173" s="3114"/>
      <c r="AE173" s="3114"/>
      <c r="AF173" s="3114"/>
      <c r="AG173" s="3114"/>
      <c r="AH173" s="3114"/>
      <c r="AI173" s="194"/>
      <c r="AJ173" s="194"/>
      <c r="AK173" s="193"/>
      <c r="AL173" s="465"/>
      <c r="AM173" s="1301"/>
      <c r="AN173" s="1407"/>
      <c r="AO173" s="1407"/>
      <c r="AP173" s="1407"/>
      <c r="AQ173" s="1407"/>
      <c r="AR173" s="1407"/>
      <c r="AS173" s="1407"/>
      <c r="AT173" s="1407"/>
      <c r="AU173" s="1407"/>
      <c r="AV173" s="1407"/>
      <c r="AX173" s="1191"/>
      <c r="AY173" s="1192"/>
      <c r="AZ173" s="1193"/>
      <c r="BA173" s="1448"/>
      <c r="BI173" s="1446"/>
    </row>
    <row r="174" spans="1:61" ht="14.25">
      <c r="A174" s="195"/>
      <c r="B174" s="466"/>
      <c r="C174" s="466"/>
      <c r="D174" s="466"/>
      <c r="E174" s="466"/>
      <c r="F174" s="466"/>
      <c r="G174" s="466"/>
      <c r="H174" s="466"/>
      <c r="I174" s="466"/>
      <c r="J174" s="466"/>
      <c r="K174" s="466"/>
      <c r="L174" s="466"/>
      <c r="M174" s="466"/>
      <c r="N174" s="466"/>
      <c r="O174" s="466"/>
      <c r="P174" s="466"/>
      <c r="Q174" s="466"/>
      <c r="R174" s="466"/>
      <c r="S174" s="466"/>
      <c r="T174" s="466"/>
      <c r="U174" s="466"/>
      <c r="V174" s="466"/>
      <c r="W174" s="466"/>
      <c r="X174" s="466"/>
      <c r="Y174" s="466"/>
      <c r="Z174" s="466"/>
      <c r="AA174" s="466"/>
      <c r="AB174" s="466"/>
      <c r="AC174" s="466"/>
      <c r="AD174" s="466"/>
      <c r="AE174" s="466"/>
      <c r="AF174" s="466"/>
      <c r="AG174" s="466"/>
      <c r="AH174" s="466"/>
      <c r="AI174" s="466"/>
      <c r="AJ174" s="466"/>
      <c r="AK174" s="466"/>
      <c r="AL174" s="465"/>
      <c r="AM174" s="3497" t="s">
        <v>1891</v>
      </c>
      <c r="AN174" s="3498"/>
      <c r="AO174" s="3498"/>
      <c r="AP174" s="3498"/>
      <c r="AQ174" s="3498"/>
      <c r="AR174" s="3498"/>
      <c r="AS174" s="3498"/>
      <c r="AT174" s="3498"/>
      <c r="AU174" s="3499"/>
      <c r="AV174" s="3029"/>
      <c r="AX174" s="1191"/>
      <c r="AY174" s="1192"/>
      <c r="AZ174" s="1193"/>
      <c r="BA174" s="1448" t="s">
        <v>892</v>
      </c>
      <c r="BI174" s="1446"/>
    </row>
    <row r="175" spans="1:61" ht="15.75">
      <c r="A175" s="2741"/>
      <c r="B175" s="3684" t="s">
        <v>1651</v>
      </c>
      <c r="C175" s="3684"/>
      <c r="D175" s="3684"/>
      <c r="E175" s="3684"/>
      <c r="F175" s="3684"/>
      <c r="G175" s="3684"/>
      <c r="H175" s="3684"/>
      <c r="I175" s="3684"/>
      <c r="J175" s="3684"/>
      <c r="K175" s="3684"/>
      <c r="L175" s="3684"/>
      <c r="M175" s="3684"/>
      <c r="N175" s="3684"/>
      <c r="O175" s="3684"/>
      <c r="P175" s="3684"/>
      <c r="Q175" s="3684"/>
      <c r="R175" s="3684"/>
      <c r="S175" s="3684"/>
      <c r="T175" s="3684"/>
      <c r="U175" s="3684"/>
      <c r="V175" s="3684"/>
      <c r="W175" s="3684"/>
      <c r="X175" s="3684"/>
      <c r="Y175" s="3684"/>
      <c r="Z175" s="3684"/>
      <c r="AA175" s="3684"/>
      <c r="AB175" s="3684"/>
      <c r="AC175" s="3684"/>
      <c r="AD175" s="3684"/>
      <c r="AE175" s="3684"/>
      <c r="AF175" s="3684"/>
      <c r="AG175" s="3684"/>
      <c r="AH175" s="3684"/>
      <c r="AI175" s="3684"/>
      <c r="AJ175" s="3684"/>
      <c r="AK175" s="2741"/>
      <c r="AL175" s="465"/>
      <c r="AM175" s="3500"/>
      <c r="AN175" s="3501"/>
      <c r="AO175" s="3501"/>
      <c r="AP175" s="3501"/>
      <c r="AQ175" s="3501"/>
      <c r="AR175" s="3501"/>
      <c r="AS175" s="3501"/>
      <c r="AT175" s="3501"/>
      <c r="AU175" s="3502"/>
      <c r="AV175" s="3029"/>
      <c r="AX175" s="1194"/>
      <c r="AY175" s="1195"/>
      <c r="AZ175" s="1196"/>
      <c r="BA175" s="3053" t="s">
        <v>1341</v>
      </c>
      <c r="BB175" s="3054"/>
      <c r="BC175" s="3054"/>
      <c r="BD175" s="3054"/>
      <c r="BE175" s="3054"/>
      <c r="BF175" s="3054"/>
      <c r="BG175" s="3054"/>
      <c r="BH175" s="3054"/>
      <c r="BI175" s="3055"/>
    </row>
    <row r="176" spans="1:61" ht="16.5" thickBot="1">
      <c r="A176" s="2741"/>
      <c r="B176" s="3684"/>
      <c r="C176" s="3684"/>
      <c r="D176" s="3684"/>
      <c r="E176" s="3684"/>
      <c r="F176" s="3684"/>
      <c r="G176" s="3684"/>
      <c r="H176" s="3684"/>
      <c r="I176" s="3684"/>
      <c r="J176" s="3684"/>
      <c r="K176" s="3684"/>
      <c r="L176" s="3684"/>
      <c r="M176" s="3684"/>
      <c r="N176" s="3684"/>
      <c r="O176" s="3684"/>
      <c r="P176" s="3684"/>
      <c r="Q176" s="3684"/>
      <c r="R176" s="3684"/>
      <c r="S176" s="3684"/>
      <c r="T176" s="3684"/>
      <c r="U176" s="3684"/>
      <c r="V176" s="3684"/>
      <c r="W176" s="3684"/>
      <c r="X176" s="3684"/>
      <c r="Y176" s="3684"/>
      <c r="Z176" s="3684"/>
      <c r="AA176" s="3684"/>
      <c r="AB176" s="3684"/>
      <c r="AC176" s="3684"/>
      <c r="AD176" s="3684"/>
      <c r="AE176" s="3684"/>
      <c r="AF176" s="3684"/>
      <c r="AG176" s="3684"/>
      <c r="AH176" s="3684"/>
      <c r="AI176" s="3684"/>
      <c r="AJ176" s="3684"/>
      <c r="AK176" s="2741"/>
      <c r="AL176" s="465"/>
      <c r="AM176" s="3503"/>
      <c r="AN176" s="3504"/>
      <c r="AO176" s="3504"/>
      <c r="AP176" s="3504"/>
      <c r="AQ176" s="3504"/>
      <c r="AR176" s="3504"/>
      <c r="AS176" s="3504"/>
      <c r="AT176" s="3504"/>
      <c r="AU176" s="3505"/>
      <c r="AV176" s="3029"/>
    </row>
    <row r="177" spans="1:56" ht="17.25">
      <c r="A177" s="1454" t="s">
        <v>658</v>
      </c>
      <c r="B177" s="1197" t="s">
        <v>391</v>
      </c>
      <c r="AL177" s="2470" t="s">
        <v>791</v>
      </c>
      <c r="BC177" s="199"/>
      <c r="BD177" s="3059"/>
    </row>
    <row r="178" spans="1:56" ht="15.75" customHeight="1">
      <c r="A178" s="1454"/>
      <c r="B178" s="1197" t="str">
        <f>+トップ!B1</f>
        <v>ABC建設株式会社</v>
      </c>
      <c r="AM178" s="1285" t="s">
        <v>1636</v>
      </c>
      <c r="AN178" s="2469"/>
      <c r="AO178" s="2469"/>
      <c r="AP178" s="2469"/>
      <c r="AQ178" s="2469"/>
      <c r="AR178" s="2469"/>
      <c r="AS178" s="2469"/>
      <c r="AT178" s="2469"/>
      <c r="AU178" s="2469"/>
      <c r="AV178" s="2469"/>
      <c r="AW178" s="2469"/>
      <c r="BA178" s="595"/>
      <c r="BB178" s="595"/>
    </row>
    <row r="179" spans="1:56" ht="21" customHeight="1">
      <c r="A179" s="1454"/>
      <c r="B179" s="1197" t="s">
        <v>1287</v>
      </c>
      <c r="AM179" s="2468"/>
      <c r="AN179" s="2469"/>
      <c r="AO179" s="2469"/>
      <c r="AP179" s="2469"/>
      <c r="AQ179" s="2469"/>
      <c r="AR179" s="2469"/>
      <c r="AS179" s="2469"/>
      <c r="AT179" s="2469"/>
      <c r="AU179" s="2469"/>
      <c r="AV179" s="2469"/>
      <c r="AW179" s="2469"/>
      <c r="BA179" s="595"/>
      <c r="BB179" s="595"/>
    </row>
    <row r="180" spans="1:56" ht="21" customHeight="1">
      <c r="A180" s="1454"/>
      <c r="AM180" s="3471" t="s">
        <v>1676</v>
      </c>
      <c r="AN180" s="3466"/>
      <c r="AO180" s="3466"/>
      <c r="AP180" s="3466"/>
      <c r="AQ180" s="3466"/>
      <c r="AR180" s="3466"/>
      <c r="AS180" s="3466"/>
      <c r="AT180" s="3466"/>
      <c r="AU180" s="3466"/>
      <c r="AV180" s="3466"/>
      <c r="AW180" s="3466"/>
      <c r="BA180" s="595"/>
      <c r="BB180" s="595"/>
    </row>
    <row r="181" spans="1:56" ht="21" customHeight="1">
      <c r="A181" s="1454" t="s">
        <v>659</v>
      </c>
      <c r="B181" s="1197" t="s">
        <v>660</v>
      </c>
      <c r="AM181" s="3466"/>
      <c r="AN181" s="3466"/>
      <c r="AO181" s="3466"/>
      <c r="AP181" s="3466"/>
      <c r="AQ181" s="3466"/>
      <c r="AR181" s="3466"/>
      <c r="AS181" s="3466"/>
      <c r="AT181" s="3466"/>
      <c r="AU181" s="3466"/>
      <c r="AV181" s="3466"/>
      <c r="AW181" s="3466"/>
      <c r="BA181" s="595"/>
      <c r="BB181" s="595"/>
    </row>
    <row r="182" spans="1:56" ht="21" customHeight="1">
      <c r="A182" s="1454"/>
      <c r="B182" s="1197" t="s">
        <v>1288</v>
      </c>
      <c r="H182" s="1197" t="s">
        <v>1289</v>
      </c>
      <c r="AL182" s="2470"/>
      <c r="AM182" s="3466"/>
      <c r="AN182" s="3466"/>
      <c r="AO182" s="3466"/>
      <c r="AP182" s="3466"/>
      <c r="AQ182" s="3466"/>
      <c r="AR182" s="3466"/>
      <c r="AS182" s="3466"/>
      <c r="AT182" s="3466"/>
      <c r="AU182" s="3466"/>
      <c r="AV182" s="3466"/>
      <c r="AW182" s="3466"/>
      <c r="BA182" s="595"/>
      <c r="BB182" s="595"/>
    </row>
    <row r="183" spans="1:56" ht="21" customHeight="1">
      <c r="A183" s="1454"/>
      <c r="B183" s="1197" t="s">
        <v>1290</v>
      </c>
      <c r="H183" s="1197" t="s">
        <v>1289</v>
      </c>
      <c r="AM183" s="3466"/>
      <c r="AN183" s="3466"/>
      <c r="AO183" s="3466"/>
      <c r="AP183" s="3466"/>
      <c r="AQ183" s="3466"/>
      <c r="AR183" s="3466"/>
      <c r="AS183" s="3466"/>
      <c r="AT183" s="3466"/>
      <c r="AU183" s="3466"/>
      <c r="AV183" s="3466"/>
      <c r="AW183" s="3466"/>
      <c r="BA183" s="595"/>
      <c r="BB183" s="595"/>
    </row>
    <row r="184" spans="1:56" ht="17.25">
      <c r="A184" s="1454"/>
      <c r="B184" s="1197" t="s">
        <v>1290</v>
      </c>
      <c r="H184" s="1197" t="s">
        <v>1289</v>
      </c>
      <c r="AM184" s="3466"/>
      <c r="AN184" s="3466"/>
      <c r="AO184" s="3466"/>
      <c r="AP184" s="3466"/>
      <c r="AQ184" s="3466"/>
      <c r="AR184" s="3466"/>
      <c r="AS184" s="3466"/>
      <c r="AT184" s="3466"/>
      <c r="AU184" s="3466"/>
      <c r="AV184" s="3466"/>
      <c r="AW184" s="3466"/>
      <c r="AX184" s="2469"/>
      <c r="AY184" s="2469"/>
      <c r="AZ184" s="2469"/>
      <c r="BA184" s="1447"/>
      <c r="BB184" s="1447"/>
    </row>
    <row r="185" spans="1:56" ht="17.25">
      <c r="A185" s="1454"/>
      <c r="B185" s="1197" t="s">
        <v>1446</v>
      </c>
      <c r="H185" s="1197" t="s">
        <v>1289</v>
      </c>
      <c r="AM185" s="1455"/>
      <c r="AN185" s="1455"/>
      <c r="AO185" s="1455"/>
      <c r="AP185" s="1455"/>
      <c r="AQ185" s="1455"/>
      <c r="AR185" s="1455"/>
      <c r="AS185" s="1455"/>
      <c r="AT185" s="1455"/>
      <c r="AU185" s="1455"/>
      <c r="AV185" s="1455"/>
      <c r="AW185" s="1455"/>
      <c r="AX185" s="2469"/>
      <c r="AY185" s="2469"/>
      <c r="AZ185" s="2469"/>
      <c r="BA185" s="1447"/>
      <c r="BB185" s="1447"/>
    </row>
    <row r="186" spans="1:56" ht="15" thickBot="1">
      <c r="A186" s="1454"/>
      <c r="B186" s="1761"/>
      <c r="AM186" s="1300" t="s">
        <v>1507</v>
      </c>
      <c r="AN186" s="1455"/>
      <c r="AO186" s="1455"/>
      <c r="AP186" s="1455"/>
      <c r="AQ186" s="1455"/>
      <c r="AR186" s="1455"/>
      <c r="AS186" s="1455"/>
      <c r="AT186" s="1455"/>
      <c r="AU186" s="1455"/>
      <c r="AV186" s="1455"/>
      <c r="AW186" s="1455"/>
      <c r="BA186" s="1447"/>
      <c r="BB186" s="1447"/>
    </row>
    <row r="187" spans="1:56">
      <c r="A187" s="1454"/>
      <c r="AM187" s="3472" t="s">
        <v>1675</v>
      </c>
      <c r="AN187" s="3473"/>
      <c r="AO187" s="3473"/>
      <c r="AP187" s="3473"/>
      <c r="AQ187" s="3473"/>
      <c r="AR187" s="3473"/>
      <c r="AS187" s="3473"/>
      <c r="AT187" s="3473"/>
      <c r="AU187" s="3473"/>
      <c r="AV187" s="3473"/>
      <c r="AW187" s="3474"/>
      <c r="BA187" s="1447"/>
      <c r="BB187" s="1447"/>
    </row>
    <row r="188" spans="1:56" ht="20.100000000000001" customHeight="1">
      <c r="A188" s="1454" t="s">
        <v>661</v>
      </c>
      <c r="B188" s="1197" t="s">
        <v>662</v>
      </c>
      <c r="AM188" s="3475"/>
      <c r="AN188" s="3476"/>
      <c r="AO188" s="3476"/>
      <c r="AP188" s="3476"/>
      <c r="AQ188" s="3476"/>
      <c r="AR188" s="3476"/>
      <c r="AS188" s="3476"/>
      <c r="AT188" s="3476"/>
      <c r="AU188" s="3476"/>
      <c r="AV188" s="3476"/>
      <c r="AW188" s="3477"/>
      <c r="BA188" s="1447"/>
      <c r="BB188" s="1447"/>
    </row>
    <row r="189" spans="1:56" ht="27" customHeight="1">
      <c r="A189" s="1454"/>
      <c r="B189" s="444" t="s">
        <v>1291</v>
      </c>
      <c r="C189" s="444"/>
      <c r="D189" s="444"/>
      <c r="E189" s="444"/>
      <c r="F189" s="444"/>
      <c r="G189" s="444"/>
      <c r="H189" s="444" t="s">
        <v>1292</v>
      </c>
      <c r="I189" s="444"/>
      <c r="J189" s="444"/>
      <c r="K189" s="444"/>
      <c r="L189" s="444"/>
      <c r="M189" s="444" t="s">
        <v>1293</v>
      </c>
      <c r="N189" s="444"/>
      <c r="O189" s="444"/>
      <c r="P189" s="444"/>
      <c r="Q189" s="444"/>
      <c r="R189" s="444"/>
      <c r="S189" s="444"/>
      <c r="T189" s="444" t="s">
        <v>1294</v>
      </c>
      <c r="U189" s="444"/>
      <c r="V189" s="444"/>
      <c r="W189" s="444"/>
      <c r="X189" s="444"/>
      <c r="Y189" s="444"/>
      <c r="Z189" s="444"/>
      <c r="AA189" s="444"/>
      <c r="AB189" s="444"/>
      <c r="AC189" s="444"/>
      <c r="AD189" s="444"/>
      <c r="AE189" s="444"/>
      <c r="AF189" s="444"/>
      <c r="AG189" s="444"/>
      <c r="AH189" s="444"/>
      <c r="AI189" s="444"/>
      <c r="AJ189" s="444"/>
      <c r="AK189" s="444"/>
      <c r="AM189" s="3475"/>
      <c r="AN189" s="3476"/>
      <c r="AO189" s="3476"/>
      <c r="AP189" s="3476"/>
      <c r="AQ189" s="3476"/>
      <c r="AR189" s="3476"/>
      <c r="AS189" s="3476"/>
      <c r="AT189" s="3476"/>
      <c r="AU189" s="3476"/>
      <c r="AV189" s="3476"/>
      <c r="AW189" s="3477"/>
      <c r="BA189" s="1447"/>
      <c r="BB189" s="1447"/>
    </row>
    <row r="190" spans="1:56" ht="24" customHeight="1">
      <c r="A190" s="1454"/>
      <c r="B190" s="444" t="s">
        <v>1295</v>
      </c>
      <c r="C190" s="444"/>
      <c r="D190" s="444"/>
      <c r="E190" s="444"/>
      <c r="F190" s="444"/>
      <c r="G190" s="444"/>
      <c r="H190" s="444" t="s">
        <v>1296</v>
      </c>
      <c r="I190" s="444"/>
      <c r="J190" s="444"/>
      <c r="K190" s="444"/>
      <c r="L190" s="444"/>
      <c r="M190" s="444" t="s">
        <v>1293</v>
      </c>
      <c r="N190" s="444"/>
      <c r="O190" s="444"/>
      <c r="P190" s="444"/>
      <c r="Q190" s="444"/>
      <c r="R190" s="444"/>
      <c r="S190" s="444"/>
      <c r="T190" s="444" t="s">
        <v>1294</v>
      </c>
      <c r="U190" s="444"/>
      <c r="V190" s="444"/>
      <c r="W190" s="444"/>
      <c r="X190" s="444"/>
      <c r="Y190" s="444"/>
      <c r="Z190" s="444"/>
      <c r="AA190" s="444"/>
      <c r="AB190" s="444"/>
      <c r="AC190" s="444"/>
      <c r="AD190" s="444"/>
      <c r="AE190" s="444"/>
      <c r="AF190" s="444"/>
      <c r="AG190" s="444"/>
      <c r="AH190" s="444"/>
      <c r="AI190" s="444"/>
      <c r="AJ190" s="444"/>
      <c r="AK190" s="444"/>
      <c r="AM190" s="3475"/>
      <c r="AN190" s="3476"/>
      <c r="AO190" s="3476"/>
      <c r="AP190" s="3476"/>
      <c r="AQ190" s="3476"/>
      <c r="AR190" s="3476"/>
      <c r="AS190" s="3476"/>
      <c r="AT190" s="3476"/>
      <c r="AU190" s="3476"/>
      <c r="AV190" s="3476"/>
      <c r="AW190" s="3477"/>
      <c r="BA190" s="1447"/>
      <c r="BB190" s="1447"/>
    </row>
    <row r="191" spans="1:56" ht="15.75" customHeight="1" thickBot="1">
      <c r="A191" s="1454"/>
      <c r="B191" s="444"/>
      <c r="C191" s="444"/>
      <c r="D191" s="444"/>
      <c r="E191" s="444"/>
      <c r="F191" s="444"/>
      <c r="G191" s="444"/>
      <c r="H191" s="444"/>
      <c r="I191" s="444"/>
      <c r="J191" s="444"/>
      <c r="K191" s="444"/>
      <c r="L191" s="444"/>
      <c r="M191" s="444"/>
      <c r="N191" s="444"/>
      <c r="O191" s="444"/>
      <c r="P191" s="444"/>
      <c r="Q191" s="444"/>
      <c r="R191" s="444"/>
      <c r="S191" s="444"/>
      <c r="T191" s="444"/>
      <c r="U191" s="444"/>
      <c r="V191" s="444"/>
      <c r="W191" s="444"/>
      <c r="X191" s="444"/>
      <c r="Y191" s="444"/>
      <c r="Z191" s="444"/>
      <c r="AA191" s="444"/>
      <c r="AB191" s="444"/>
      <c r="AC191" s="444"/>
      <c r="AD191" s="444"/>
      <c r="AE191" s="444"/>
      <c r="AF191" s="444"/>
      <c r="AG191" s="444"/>
      <c r="AH191" s="444"/>
      <c r="AI191" s="444"/>
      <c r="AJ191" s="444"/>
      <c r="AK191" s="444"/>
      <c r="AM191" s="3478"/>
      <c r="AN191" s="3479"/>
      <c r="AO191" s="3479"/>
      <c r="AP191" s="3479"/>
      <c r="AQ191" s="3479"/>
      <c r="AR191" s="3479"/>
      <c r="AS191" s="3479"/>
      <c r="AT191" s="3479"/>
      <c r="AU191" s="3479"/>
      <c r="AV191" s="3479"/>
      <c r="AW191" s="3480"/>
      <c r="BA191" s="1447"/>
      <c r="BB191" s="1447"/>
    </row>
    <row r="192" spans="1:56" ht="14.25" customHeight="1">
      <c r="A192" s="1454" t="s">
        <v>663</v>
      </c>
      <c r="B192" s="444" t="s">
        <v>664</v>
      </c>
      <c r="C192" s="444"/>
      <c r="D192" s="444"/>
      <c r="E192" s="444"/>
      <c r="F192" s="444"/>
      <c r="G192" s="444"/>
      <c r="H192" s="444"/>
      <c r="I192" s="444"/>
      <c r="J192" s="444"/>
      <c r="K192" s="444"/>
      <c r="L192" s="444"/>
      <c r="M192" s="444"/>
      <c r="N192" s="444"/>
      <c r="O192" s="444"/>
      <c r="P192" s="444"/>
      <c r="Q192" s="444"/>
      <c r="R192" s="444"/>
      <c r="S192" s="444"/>
      <c r="T192" s="444"/>
      <c r="U192" s="444"/>
      <c r="V192" s="444"/>
      <c r="W192" s="444"/>
      <c r="X192" s="444"/>
      <c r="Y192" s="444"/>
      <c r="Z192" s="444"/>
      <c r="AA192" s="444"/>
      <c r="AB192" s="444"/>
      <c r="AC192" s="444"/>
      <c r="AD192" s="444"/>
      <c r="AE192" s="444"/>
      <c r="AF192" s="444"/>
      <c r="AG192" s="444"/>
      <c r="AH192" s="444"/>
      <c r="AI192" s="444"/>
      <c r="AJ192" s="444"/>
      <c r="AK192" s="444"/>
      <c r="AM192" s="1455"/>
      <c r="AN192" s="1455"/>
      <c r="AO192" s="1455"/>
      <c r="AP192" s="1455"/>
      <c r="AQ192" s="1455"/>
      <c r="AR192" s="1455"/>
      <c r="AS192" s="1455"/>
      <c r="AT192" s="1455"/>
      <c r="AU192" s="1455"/>
      <c r="AV192" s="1455"/>
      <c r="AW192" s="1455"/>
      <c r="BA192" s="1447"/>
      <c r="BB192" s="1447"/>
    </row>
    <row r="193" spans="1:54" ht="14.25" customHeight="1">
      <c r="A193" s="1454"/>
      <c r="B193" s="444" t="s">
        <v>1838</v>
      </c>
      <c r="C193" s="444"/>
      <c r="D193" s="444"/>
      <c r="E193" s="444"/>
      <c r="F193" s="444"/>
      <c r="G193" s="444"/>
      <c r="H193" s="444"/>
      <c r="I193" s="444"/>
      <c r="J193" s="444"/>
      <c r="K193" s="444"/>
      <c r="L193" s="444"/>
      <c r="M193" s="444"/>
      <c r="N193" s="444"/>
      <c r="O193" s="444"/>
      <c r="P193" s="444"/>
      <c r="Q193" s="444"/>
      <c r="R193" s="444"/>
      <c r="S193" s="444"/>
      <c r="T193" s="444"/>
      <c r="U193" s="444"/>
      <c r="V193" s="444"/>
      <c r="W193" s="444"/>
      <c r="X193" s="444"/>
      <c r="Y193" s="444"/>
      <c r="Z193" s="444"/>
      <c r="AA193" s="444"/>
      <c r="AB193" s="444"/>
      <c r="AC193" s="444"/>
      <c r="AD193" s="444"/>
      <c r="AE193" s="444"/>
      <c r="AF193" s="444"/>
      <c r="AG193" s="444"/>
      <c r="AH193" s="444"/>
      <c r="AI193" s="444"/>
      <c r="AJ193" s="444"/>
      <c r="AK193" s="444"/>
      <c r="AM193" s="309" t="s">
        <v>1509</v>
      </c>
      <c r="AN193" s="1455"/>
      <c r="AO193" s="1455"/>
      <c r="AP193" s="1455"/>
      <c r="AQ193" s="1455"/>
      <c r="AR193" s="1455"/>
      <c r="AS193" s="1455"/>
      <c r="AT193" s="1455"/>
      <c r="AU193" s="1455"/>
      <c r="AV193" s="1455"/>
      <c r="AW193" s="1455"/>
      <c r="BA193" s="1447"/>
      <c r="BB193" s="1447"/>
    </row>
    <row r="194" spans="1:54" ht="14.25" customHeight="1">
      <c r="A194" s="1454"/>
      <c r="B194" s="444"/>
      <c r="C194" s="444"/>
      <c r="D194" s="444"/>
      <c r="E194" s="444"/>
      <c r="F194" s="444"/>
      <c r="G194" s="444"/>
      <c r="H194" s="444"/>
      <c r="I194" s="444"/>
      <c r="J194" s="444"/>
      <c r="K194" s="444"/>
      <c r="L194" s="444"/>
      <c r="M194" s="444"/>
      <c r="N194" s="444"/>
      <c r="O194" s="444"/>
      <c r="P194" s="444"/>
      <c r="Q194" s="444"/>
      <c r="R194" s="444"/>
      <c r="S194" s="444"/>
      <c r="T194" s="444"/>
      <c r="U194" s="444"/>
      <c r="V194" s="444"/>
      <c r="W194" s="444"/>
      <c r="X194" s="444"/>
      <c r="Y194" s="444"/>
      <c r="Z194" s="444"/>
      <c r="AA194" s="444"/>
      <c r="AB194" s="444"/>
      <c r="AC194" s="444"/>
      <c r="AD194" s="444"/>
      <c r="AE194" s="444"/>
      <c r="AF194" s="444"/>
      <c r="AG194" s="444"/>
      <c r="AH194" s="444"/>
      <c r="AI194" s="444"/>
      <c r="AJ194" s="444"/>
      <c r="AK194" s="444"/>
      <c r="AM194" s="309"/>
      <c r="AN194" s="1455"/>
      <c r="AO194" s="1455"/>
      <c r="AP194" s="1455"/>
      <c r="AQ194" s="1455"/>
      <c r="AR194" s="1455"/>
      <c r="AS194" s="1455"/>
      <c r="AT194" s="1455"/>
      <c r="AU194" s="1455"/>
      <c r="AV194" s="1455"/>
      <c r="AW194" s="1455"/>
      <c r="BA194" s="1447"/>
      <c r="BB194" s="1447"/>
    </row>
    <row r="195" spans="1:54" ht="14.25" customHeight="1">
      <c r="A195" s="1454" t="s">
        <v>665</v>
      </c>
      <c r="B195" s="444" t="s">
        <v>666</v>
      </c>
      <c r="C195" s="444"/>
      <c r="D195" s="444"/>
      <c r="E195" s="444"/>
      <c r="F195" s="444"/>
      <c r="G195" s="444"/>
      <c r="H195" s="444"/>
      <c r="I195" s="444"/>
      <c r="J195" s="444"/>
      <c r="K195" s="444"/>
      <c r="L195" s="444"/>
      <c r="M195" s="444"/>
      <c r="N195" s="444"/>
      <c r="O195" s="444"/>
      <c r="P195" s="444"/>
      <c r="Q195" s="444"/>
      <c r="R195" s="444"/>
      <c r="S195" s="444"/>
      <c r="T195" s="444"/>
      <c r="U195" s="444"/>
      <c r="V195" s="444"/>
      <c r="W195" s="444"/>
      <c r="X195" s="444"/>
      <c r="Y195" s="444"/>
      <c r="Z195" s="444"/>
      <c r="AA195" s="444"/>
      <c r="AB195" s="444"/>
      <c r="AC195" s="444"/>
      <c r="AD195" s="444"/>
      <c r="AE195" s="444"/>
      <c r="AF195" s="444"/>
      <c r="AG195" s="444"/>
      <c r="AH195" s="444"/>
      <c r="AI195" s="444"/>
      <c r="AJ195" s="444"/>
      <c r="AK195" s="444"/>
      <c r="AL195" s="444"/>
      <c r="AM195" s="3488" t="s">
        <v>2354</v>
      </c>
      <c r="AN195" s="3489"/>
      <c r="AO195" s="3489"/>
      <c r="AP195" s="3489"/>
      <c r="AQ195" s="3489"/>
      <c r="AR195" s="3489"/>
      <c r="AS195" s="3489"/>
      <c r="AT195" s="3489"/>
      <c r="AU195" s="3489"/>
      <c r="AV195" s="3489"/>
      <c r="AW195" s="3490"/>
      <c r="BA195" s="1447"/>
      <c r="BB195" s="1447"/>
    </row>
    <row r="196" spans="1:54" ht="14.25" customHeight="1">
      <c r="A196" s="1456"/>
      <c r="B196" s="444" t="s">
        <v>1454</v>
      </c>
      <c r="C196" s="444"/>
      <c r="D196" s="444"/>
      <c r="E196" s="444"/>
      <c r="F196" s="444"/>
      <c r="G196" s="444"/>
      <c r="H196" s="444"/>
      <c r="I196" s="3600">
        <v>0</v>
      </c>
      <c r="J196" s="3600"/>
      <c r="K196" s="3600"/>
      <c r="L196" s="775" t="s">
        <v>1297</v>
      </c>
      <c r="M196" s="775"/>
      <c r="N196" s="775"/>
      <c r="O196" s="1455"/>
      <c r="P196" s="1455"/>
      <c r="Q196" s="1455"/>
      <c r="R196" s="1455"/>
      <c r="S196" s="1455"/>
      <c r="T196" s="1455"/>
      <c r="U196" s="1455"/>
      <c r="V196" s="1455"/>
      <c r="W196" s="1455"/>
      <c r="X196" s="1455"/>
      <c r="Y196" s="444"/>
      <c r="Z196" s="444"/>
      <c r="AA196" s="444"/>
      <c r="AB196" s="444"/>
      <c r="AC196" s="444"/>
      <c r="AD196" s="444"/>
      <c r="AE196" s="444"/>
      <c r="AF196" s="444"/>
      <c r="AG196" s="444"/>
      <c r="AH196" s="444"/>
      <c r="AI196" s="444"/>
      <c r="AJ196" s="444"/>
      <c r="AK196" s="444"/>
      <c r="AL196" s="444"/>
      <c r="AM196" s="3491"/>
      <c r="AN196" s="3471"/>
      <c r="AO196" s="3471"/>
      <c r="AP196" s="3471"/>
      <c r="AQ196" s="3471"/>
      <c r="AR196" s="3471"/>
      <c r="AS196" s="3471"/>
      <c r="AT196" s="3471"/>
      <c r="AU196" s="3471"/>
      <c r="AV196" s="3471"/>
      <c r="AW196" s="3492"/>
      <c r="BA196" s="1447"/>
      <c r="BB196" s="1447"/>
    </row>
    <row r="197" spans="1:54" ht="14.25" customHeight="1">
      <c r="A197" s="1456"/>
      <c r="B197" s="3601"/>
      <c r="C197" s="3602"/>
      <c r="D197" s="3602"/>
      <c r="E197" s="3602"/>
      <c r="F197" s="3602"/>
      <c r="G197" s="3602"/>
      <c r="H197" s="3603"/>
      <c r="I197" s="3601" t="str">
        <f>+B182</f>
        <v>本　　　社</v>
      </c>
      <c r="J197" s="3602"/>
      <c r="K197" s="3602"/>
      <c r="L197" s="3602"/>
      <c r="M197" s="3603"/>
      <c r="N197" s="3604" t="str">
        <f>+B183</f>
        <v>○○支店</v>
      </c>
      <c r="O197" s="3605"/>
      <c r="P197" s="3605"/>
      <c r="Q197" s="3605"/>
      <c r="R197" s="3605"/>
      <c r="S197" s="3606"/>
      <c r="T197" s="3601" t="str">
        <f>+B184</f>
        <v>○○支店</v>
      </c>
      <c r="U197" s="3602"/>
      <c r="V197" s="3602"/>
      <c r="W197" s="3602"/>
      <c r="X197" s="3602"/>
      <c r="Y197" s="3603"/>
      <c r="Z197" s="3604"/>
      <c r="AA197" s="3605"/>
      <c r="AB197" s="3605"/>
      <c r="AC197" s="3605"/>
      <c r="AD197" s="3605"/>
      <c r="AE197" s="3606"/>
      <c r="AF197" s="3746" t="s">
        <v>1720</v>
      </c>
      <c r="AG197" s="3747"/>
      <c r="AH197" s="3747"/>
      <c r="AI197" s="3747"/>
      <c r="AJ197" s="1455"/>
      <c r="AK197" s="1455"/>
      <c r="AL197" s="444"/>
      <c r="AM197" s="3491"/>
      <c r="AN197" s="3471"/>
      <c r="AO197" s="3471"/>
      <c r="AP197" s="3471"/>
      <c r="AQ197" s="3471"/>
      <c r="AR197" s="3471"/>
      <c r="AS197" s="3471"/>
      <c r="AT197" s="3471"/>
      <c r="AU197" s="3471"/>
      <c r="AV197" s="3471"/>
      <c r="AW197" s="3492"/>
      <c r="BA197" s="1447"/>
      <c r="BB197" s="1447"/>
    </row>
    <row r="198" spans="1:54" ht="12.6" customHeight="1">
      <c r="A198" s="1456"/>
      <c r="B198" s="1756" t="s">
        <v>1298</v>
      </c>
      <c r="C198" s="1757"/>
      <c r="D198" s="1757"/>
      <c r="E198" s="1757"/>
      <c r="F198" s="1757"/>
      <c r="G198" s="1757"/>
      <c r="H198" s="1758" t="s">
        <v>1721</v>
      </c>
      <c r="I198" s="3563"/>
      <c r="J198" s="3564"/>
      <c r="K198" s="3564"/>
      <c r="L198" s="3564"/>
      <c r="M198" s="1457" t="s">
        <v>1126</v>
      </c>
      <c r="N198" s="3563"/>
      <c r="O198" s="3564"/>
      <c r="P198" s="3564"/>
      <c r="Q198" s="3564"/>
      <c r="R198" s="3564"/>
      <c r="S198" s="1457" t="s">
        <v>1126</v>
      </c>
      <c r="T198" s="3563"/>
      <c r="U198" s="3564"/>
      <c r="V198" s="3564"/>
      <c r="W198" s="3564"/>
      <c r="X198" s="3564"/>
      <c r="Y198" s="1457" t="s">
        <v>1126</v>
      </c>
      <c r="Z198" s="3563"/>
      <c r="AA198" s="3564"/>
      <c r="AB198" s="3564"/>
      <c r="AC198" s="3564"/>
      <c r="AD198" s="3564"/>
      <c r="AE198" s="1457"/>
      <c r="AF198" s="3746">
        <f>SUM(I198:AE198)</f>
        <v>0</v>
      </c>
      <c r="AG198" s="3747"/>
      <c r="AH198" s="3747"/>
      <c r="AI198" s="3747"/>
      <c r="AJ198" s="1455"/>
      <c r="AK198" s="1455"/>
      <c r="AL198" s="1455"/>
      <c r="AM198" s="3491"/>
      <c r="AN198" s="3471"/>
      <c r="AO198" s="3471"/>
      <c r="AP198" s="3471"/>
      <c r="AQ198" s="3471"/>
      <c r="AR198" s="3471"/>
      <c r="AS198" s="3471"/>
      <c r="AT198" s="3471"/>
      <c r="AU198" s="3471"/>
      <c r="AV198" s="3471"/>
      <c r="AW198" s="3492"/>
      <c r="BA198" s="1447"/>
      <c r="BB198" s="1447"/>
    </row>
    <row r="199" spans="1:54" ht="12.6" customHeight="1">
      <c r="A199" s="1456"/>
      <c r="B199" s="1756" t="s">
        <v>1299</v>
      </c>
      <c r="C199" s="1757"/>
      <c r="D199" s="1757"/>
      <c r="E199" s="1757"/>
      <c r="F199" s="1757"/>
      <c r="G199" s="1757"/>
      <c r="H199" s="1758" t="s">
        <v>1722</v>
      </c>
      <c r="I199" s="3563"/>
      <c r="J199" s="3564"/>
      <c r="K199" s="3564"/>
      <c r="L199" s="3564"/>
      <c r="M199" s="1457" t="s">
        <v>1127</v>
      </c>
      <c r="N199" s="3563"/>
      <c r="O199" s="3564"/>
      <c r="P199" s="3564"/>
      <c r="Q199" s="3564"/>
      <c r="R199" s="3564"/>
      <c r="S199" s="1457" t="s">
        <v>1127</v>
      </c>
      <c r="T199" s="3563"/>
      <c r="U199" s="3564"/>
      <c r="V199" s="3564"/>
      <c r="W199" s="3564"/>
      <c r="X199" s="3564"/>
      <c r="Y199" s="1457" t="s">
        <v>1127</v>
      </c>
      <c r="Z199" s="3563"/>
      <c r="AA199" s="3564"/>
      <c r="AB199" s="3564"/>
      <c r="AC199" s="3564"/>
      <c r="AD199" s="3564"/>
      <c r="AE199" s="1457"/>
      <c r="AF199" s="3746">
        <f>SUM(I199:AE199)</f>
        <v>0</v>
      </c>
      <c r="AG199" s="3747"/>
      <c r="AH199" s="3747"/>
      <c r="AI199" s="3747"/>
      <c r="AJ199" s="1455"/>
      <c r="AK199" s="1455"/>
      <c r="AL199" s="1455"/>
      <c r="AM199" s="3491"/>
      <c r="AN199" s="3471"/>
      <c r="AO199" s="3471"/>
      <c r="AP199" s="3471"/>
      <c r="AQ199" s="3471"/>
      <c r="AR199" s="3471"/>
      <c r="AS199" s="3471"/>
      <c r="AT199" s="3471"/>
      <c r="AU199" s="3471"/>
      <c r="AV199" s="3471"/>
      <c r="AW199" s="3492"/>
      <c r="BA199" s="1447"/>
      <c r="BB199" s="1447"/>
    </row>
    <row r="200" spans="1:54" ht="12.6" customHeight="1">
      <c r="A200" s="1456"/>
      <c r="B200" s="444"/>
      <c r="C200" s="444"/>
      <c r="D200" s="444"/>
      <c r="E200" s="444"/>
      <c r="F200" s="444"/>
      <c r="G200" s="444"/>
      <c r="H200" s="444"/>
      <c r="I200" s="445"/>
      <c r="J200" s="445"/>
      <c r="K200" s="445"/>
      <c r="L200" s="445"/>
      <c r="M200" s="445"/>
      <c r="N200" s="445"/>
      <c r="O200" s="445"/>
      <c r="P200" s="445"/>
      <c r="Q200" s="445"/>
      <c r="R200" s="445"/>
      <c r="S200" s="445"/>
      <c r="T200" s="445"/>
      <c r="U200" s="445"/>
      <c r="V200" s="445"/>
      <c r="W200" s="445"/>
      <c r="X200" s="445"/>
      <c r="Y200" s="445"/>
      <c r="Z200" s="445"/>
      <c r="AA200" s="445"/>
      <c r="AB200" s="445"/>
      <c r="AC200" s="445"/>
      <c r="AD200" s="445"/>
      <c r="AE200" s="445"/>
      <c r="AF200" s="2476"/>
      <c r="AG200" s="2477"/>
      <c r="AH200" s="2477"/>
      <c r="AI200" s="2477"/>
      <c r="AJ200" s="1455"/>
      <c r="AK200" s="1455"/>
      <c r="AL200" s="1455"/>
      <c r="AM200" s="3491"/>
      <c r="AN200" s="3471"/>
      <c r="AO200" s="3471"/>
      <c r="AP200" s="3471"/>
      <c r="AQ200" s="3471"/>
      <c r="AR200" s="3471"/>
      <c r="AS200" s="3471"/>
      <c r="AT200" s="3471"/>
      <c r="AU200" s="3471"/>
      <c r="AV200" s="3471"/>
      <c r="AW200" s="3492"/>
      <c r="BA200" s="1447"/>
      <c r="BB200" s="1447"/>
    </row>
    <row r="201" spans="1:54" ht="22.5" customHeight="1">
      <c r="A201" s="1454" t="s">
        <v>667</v>
      </c>
      <c r="B201" s="1197" t="s">
        <v>1300</v>
      </c>
      <c r="C201" s="444"/>
      <c r="D201" s="444"/>
      <c r="E201" s="444"/>
      <c r="F201" s="444"/>
      <c r="G201" s="444"/>
      <c r="H201" s="444"/>
      <c r="I201" s="444"/>
      <c r="J201" s="1197">
        <f>+トップ!X3</f>
        <v>4</v>
      </c>
      <c r="K201" s="1197" t="str">
        <f>+トップ!Y3</f>
        <v>月</v>
      </c>
      <c r="L201" s="1197">
        <f>+トップ!Z3</f>
        <v>1</v>
      </c>
      <c r="M201" s="1197" t="str">
        <f>+トップ!AA3</f>
        <v>日</v>
      </c>
      <c r="N201" s="1197" t="str">
        <f>+トップ!AB3</f>
        <v>～</v>
      </c>
      <c r="O201" s="1197">
        <f>+トップ!AF3</f>
        <v>3</v>
      </c>
      <c r="P201" s="1197" t="str">
        <f>+トップ!AG3</f>
        <v>月</v>
      </c>
      <c r="Q201" s="1197">
        <f>+トップ!AH3</f>
        <v>31</v>
      </c>
      <c r="R201" s="1197" t="str">
        <f>+トップ!AI3</f>
        <v>日</v>
      </c>
      <c r="T201" s="1455"/>
      <c r="U201" s="1455"/>
      <c r="V201" s="1455"/>
      <c r="X201" s="444"/>
      <c r="Y201" s="444"/>
      <c r="Z201" s="444"/>
      <c r="AA201" s="444"/>
      <c r="AB201" s="444"/>
      <c r="AC201" s="444"/>
      <c r="AD201" s="444"/>
      <c r="AE201" s="444"/>
      <c r="AF201" s="444"/>
      <c r="AG201" s="444"/>
      <c r="AH201" s="444"/>
      <c r="AI201" s="444"/>
      <c r="AJ201" s="444"/>
      <c r="AK201" s="444"/>
      <c r="AL201" s="1455"/>
      <c r="AM201" s="3491"/>
      <c r="AN201" s="3471"/>
      <c r="AO201" s="3471"/>
      <c r="AP201" s="3471"/>
      <c r="AQ201" s="3471"/>
      <c r="AR201" s="3471"/>
      <c r="AS201" s="3471"/>
      <c r="AT201" s="3471"/>
      <c r="AU201" s="3471"/>
      <c r="AV201" s="3471"/>
      <c r="AW201" s="3492"/>
      <c r="AX201" s="1455"/>
      <c r="AY201" s="1455"/>
      <c r="AZ201" s="1455"/>
      <c r="BA201" s="1447"/>
      <c r="BB201" s="1447"/>
    </row>
    <row r="202" spans="1:54" ht="14.25" customHeight="1">
      <c r="A202" s="1454"/>
      <c r="B202" s="444"/>
      <c r="C202" s="444"/>
      <c r="D202" s="444"/>
      <c r="E202" s="444"/>
      <c r="F202" s="444"/>
      <c r="G202" s="444"/>
      <c r="H202" s="444"/>
      <c r="I202" s="444"/>
      <c r="M202" s="445"/>
      <c r="N202" s="445"/>
      <c r="O202" s="445"/>
      <c r="P202" s="445"/>
      <c r="Q202" s="445"/>
      <c r="R202" s="445"/>
      <c r="S202" s="444"/>
      <c r="T202" s="444"/>
      <c r="U202" s="444"/>
      <c r="V202" s="444"/>
      <c r="W202" s="444"/>
      <c r="X202" s="444"/>
      <c r="Y202" s="444"/>
      <c r="Z202" s="444"/>
      <c r="AA202" s="444"/>
      <c r="AB202" s="444"/>
      <c r="AC202" s="444"/>
      <c r="AD202" s="444"/>
      <c r="AE202" s="444"/>
      <c r="AF202" s="444"/>
      <c r="AG202" s="444"/>
      <c r="AH202" s="444"/>
      <c r="AI202" s="444"/>
      <c r="AJ202" s="444"/>
      <c r="AK202" s="444"/>
      <c r="AL202" s="1455"/>
      <c r="AM202" s="3491"/>
      <c r="AN202" s="3471"/>
      <c r="AO202" s="3471"/>
      <c r="AP202" s="3471"/>
      <c r="AQ202" s="3471"/>
      <c r="AR202" s="3471"/>
      <c r="AS202" s="3471"/>
      <c r="AT202" s="3471"/>
      <c r="AU202" s="3471"/>
      <c r="AV202" s="3471"/>
      <c r="AW202" s="3492"/>
      <c r="AX202" s="1455"/>
      <c r="AY202" s="1455"/>
      <c r="AZ202" s="1455"/>
      <c r="BA202" s="1447"/>
      <c r="BB202" s="1447"/>
    </row>
    <row r="203" spans="1:54" ht="15" customHeight="1">
      <c r="A203" s="2471" t="s">
        <v>390</v>
      </c>
      <c r="B203" s="444"/>
      <c r="C203" s="444"/>
      <c r="D203" s="444"/>
      <c r="E203" s="444"/>
      <c r="F203" s="444"/>
      <c r="G203" s="444"/>
      <c r="H203" s="444"/>
      <c r="I203" s="444"/>
      <c r="M203" s="445"/>
      <c r="N203" s="445"/>
      <c r="O203" s="445"/>
      <c r="P203" s="445"/>
      <c r="Q203" s="445"/>
      <c r="R203" s="445"/>
      <c r="S203" s="444"/>
      <c r="T203" s="444"/>
      <c r="U203" s="444"/>
      <c r="V203" s="444"/>
      <c r="W203" s="444"/>
      <c r="X203" s="444"/>
      <c r="Y203" s="444"/>
      <c r="Z203" s="444"/>
      <c r="AA203" s="444"/>
      <c r="AB203" s="444"/>
      <c r="AC203" s="444"/>
      <c r="AD203" s="444"/>
      <c r="AE203" s="444"/>
      <c r="AF203" s="444"/>
      <c r="AG203" s="444"/>
      <c r="AH203" s="444"/>
      <c r="AI203" s="444"/>
      <c r="AJ203" s="444"/>
      <c r="AK203" s="444"/>
      <c r="AL203" s="1455"/>
      <c r="AM203" s="3491"/>
      <c r="AN203" s="3471"/>
      <c r="AO203" s="3471"/>
      <c r="AP203" s="3471"/>
      <c r="AQ203" s="3471"/>
      <c r="AR203" s="3471"/>
      <c r="AS203" s="3471"/>
      <c r="AT203" s="3471"/>
      <c r="AU203" s="3471"/>
      <c r="AV203" s="3471"/>
      <c r="AW203" s="3492"/>
      <c r="AX203" s="1455"/>
      <c r="AY203" s="1455"/>
      <c r="AZ203" s="1455"/>
      <c r="BA203" s="1447"/>
      <c r="BB203" s="1447"/>
    </row>
    <row r="204" spans="1:54" ht="18" customHeight="1">
      <c r="A204" s="2471"/>
      <c r="B204" s="444"/>
      <c r="C204" s="444"/>
      <c r="D204" s="444"/>
      <c r="E204" s="444"/>
      <c r="F204" s="444"/>
      <c r="G204" s="444"/>
      <c r="H204" s="444"/>
      <c r="I204" s="444"/>
      <c r="M204" s="445"/>
      <c r="N204" s="445"/>
      <c r="O204" s="445"/>
      <c r="P204" s="445"/>
      <c r="Q204" s="445"/>
      <c r="R204" s="445"/>
      <c r="S204" s="444"/>
      <c r="T204" s="444"/>
      <c r="U204" s="444"/>
      <c r="V204" s="444"/>
      <c r="W204" s="444"/>
      <c r="X204" s="444"/>
      <c r="Y204" s="444"/>
      <c r="Z204" s="444"/>
      <c r="AA204" s="444"/>
      <c r="AB204" s="444"/>
      <c r="AC204" s="444"/>
      <c r="AD204" s="444"/>
      <c r="AE204" s="444"/>
      <c r="AF204" s="444"/>
      <c r="AG204" s="444"/>
      <c r="AH204" s="444"/>
      <c r="AI204" s="444"/>
      <c r="AJ204" s="444"/>
      <c r="AK204" s="444"/>
      <c r="AL204" s="1455"/>
      <c r="AM204" s="3491"/>
      <c r="AN204" s="3471"/>
      <c r="AO204" s="3471"/>
      <c r="AP204" s="3471"/>
      <c r="AQ204" s="3471"/>
      <c r="AR204" s="3471"/>
      <c r="AS204" s="3471"/>
      <c r="AT204" s="3471"/>
      <c r="AU204" s="3471"/>
      <c r="AV204" s="3471"/>
      <c r="AW204" s="3492"/>
      <c r="AX204" s="1455"/>
      <c r="AY204" s="1455"/>
      <c r="AZ204" s="1455"/>
      <c r="BA204" s="1447"/>
      <c r="BB204" s="1447"/>
    </row>
    <row r="205" spans="1:54" ht="18" customHeight="1">
      <c r="A205" s="1455"/>
      <c r="B205" s="444" t="s">
        <v>1301</v>
      </c>
      <c r="C205" s="444"/>
      <c r="D205" s="444"/>
      <c r="E205" s="444"/>
      <c r="F205" s="444"/>
      <c r="G205" s="444"/>
      <c r="H205" s="1455"/>
      <c r="I205" s="1455"/>
      <c r="J205" s="444" t="str">
        <f>+B178</f>
        <v>ABC建設株式会社</v>
      </c>
      <c r="M205" s="445"/>
      <c r="N205" s="445"/>
      <c r="O205" s="445"/>
      <c r="P205" s="445"/>
      <c r="Q205" s="445"/>
      <c r="R205" s="445"/>
      <c r="S205" s="444"/>
      <c r="T205" s="444"/>
      <c r="U205" s="444"/>
      <c r="V205" s="444"/>
      <c r="W205" s="444"/>
      <c r="X205" s="444"/>
      <c r="Y205" s="444"/>
      <c r="Z205" s="444"/>
      <c r="AA205" s="444"/>
      <c r="AB205" s="444"/>
      <c r="AC205" s="444"/>
      <c r="AD205" s="444"/>
      <c r="AE205" s="444"/>
      <c r="AF205" s="444"/>
      <c r="AG205" s="444"/>
      <c r="AH205" s="444"/>
      <c r="AI205" s="444"/>
      <c r="AJ205" s="444"/>
      <c r="AK205" s="444"/>
      <c r="AL205" s="1455"/>
      <c r="AM205" s="3491"/>
      <c r="AN205" s="3471"/>
      <c r="AO205" s="3471"/>
      <c r="AP205" s="3471"/>
      <c r="AQ205" s="3471"/>
      <c r="AR205" s="3471"/>
      <c r="AS205" s="3471"/>
      <c r="AT205" s="3471"/>
      <c r="AU205" s="3471"/>
      <c r="AV205" s="3471"/>
      <c r="AW205" s="3492"/>
      <c r="AX205" s="1455"/>
      <c r="AY205" s="1455"/>
      <c r="AZ205" s="1455"/>
      <c r="BA205" s="1447"/>
      <c r="BB205" s="1447"/>
    </row>
    <row r="206" spans="1:54" ht="18" customHeight="1">
      <c r="A206" s="1455"/>
      <c r="B206" s="444" t="s">
        <v>1302</v>
      </c>
      <c r="C206" s="444"/>
      <c r="D206" s="444"/>
      <c r="E206" s="444"/>
      <c r="F206" s="444"/>
      <c r="G206" s="444"/>
      <c r="H206" s="1455"/>
      <c r="I206" s="1455"/>
      <c r="J206" s="444" t="str">
        <f>+B182</f>
        <v>本　　　社</v>
      </c>
      <c r="M206" s="445"/>
      <c r="N206" s="445"/>
      <c r="O206" s="445"/>
      <c r="P206" s="445"/>
      <c r="Q206" s="445"/>
      <c r="R206" s="445"/>
      <c r="S206" s="444"/>
      <c r="T206" s="444"/>
      <c r="U206" s="444"/>
      <c r="V206" s="444"/>
      <c r="W206" s="444"/>
      <c r="X206" s="444"/>
      <c r="Y206" s="444"/>
      <c r="Z206" s="444"/>
      <c r="AA206" s="444"/>
      <c r="AB206" s="444"/>
      <c r="AC206" s="444"/>
      <c r="AD206" s="444"/>
      <c r="AE206" s="444"/>
      <c r="AF206" s="444"/>
      <c r="AG206" s="444"/>
      <c r="AH206" s="444"/>
      <c r="AI206" s="444"/>
      <c r="AJ206" s="444"/>
      <c r="AK206" s="444"/>
      <c r="AL206" s="1455"/>
      <c r="AM206" s="3491"/>
      <c r="AN206" s="3471"/>
      <c r="AO206" s="3471"/>
      <c r="AP206" s="3471"/>
      <c r="AQ206" s="3471"/>
      <c r="AR206" s="3471"/>
      <c r="AS206" s="3471"/>
      <c r="AT206" s="3471"/>
      <c r="AU206" s="3471"/>
      <c r="AV206" s="3471"/>
      <c r="AW206" s="3492"/>
      <c r="AX206" s="1455"/>
      <c r="AY206" s="1455"/>
      <c r="AZ206" s="1455"/>
      <c r="BA206" s="1447"/>
      <c r="BB206" s="1447"/>
    </row>
    <row r="207" spans="1:54" ht="18" customHeight="1">
      <c r="A207" s="443"/>
      <c r="B207" s="444"/>
      <c r="C207" s="445"/>
      <c r="D207" s="445"/>
      <c r="E207" s="445"/>
      <c r="F207" s="445"/>
      <c r="G207" s="445"/>
      <c r="H207" s="1455"/>
      <c r="I207" s="1455"/>
      <c r="J207" s="444" t="str">
        <f>+B183</f>
        <v>○○支店</v>
      </c>
      <c r="M207" s="445"/>
      <c r="N207" s="445"/>
      <c r="O207" s="445"/>
      <c r="P207" s="445"/>
      <c r="Q207" s="445"/>
      <c r="R207" s="445"/>
      <c r="S207" s="444"/>
      <c r="T207" s="444"/>
      <c r="U207" s="444"/>
      <c r="V207" s="444"/>
      <c r="W207" s="444"/>
      <c r="X207" s="444"/>
      <c r="Y207" s="444"/>
      <c r="Z207" s="444"/>
      <c r="AA207" s="444"/>
      <c r="AB207" s="444"/>
      <c r="AC207" s="444"/>
      <c r="AD207" s="444"/>
      <c r="AE207" s="444"/>
      <c r="AF207" s="444"/>
      <c r="AG207" s="444"/>
      <c r="AH207" s="444"/>
      <c r="AI207" s="444"/>
      <c r="AJ207" s="444"/>
      <c r="AK207" s="444"/>
      <c r="AL207" s="1455"/>
      <c r="AM207" s="3491"/>
      <c r="AN207" s="3471"/>
      <c r="AO207" s="3471"/>
      <c r="AP207" s="3471"/>
      <c r="AQ207" s="3471"/>
      <c r="AR207" s="3471"/>
      <c r="AS207" s="3471"/>
      <c r="AT207" s="3471"/>
      <c r="AU207" s="3471"/>
      <c r="AV207" s="3471"/>
      <c r="AW207" s="3492"/>
      <c r="AX207" s="1455"/>
      <c r="AY207" s="1455"/>
      <c r="AZ207" s="1455"/>
      <c r="BA207" s="1447"/>
      <c r="BB207" s="1447"/>
    </row>
    <row r="208" spans="1:54" ht="18" customHeight="1">
      <c r="A208" s="443"/>
      <c r="B208" s="444"/>
      <c r="C208" s="444"/>
      <c r="D208" s="444"/>
      <c r="E208" s="444"/>
      <c r="F208" s="444"/>
      <c r="G208" s="444"/>
      <c r="H208" s="1455"/>
      <c r="I208" s="1455"/>
      <c r="K208" s="444"/>
      <c r="L208" s="444"/>
      <c r="M208" s="445"/>
      <c r="N208" s="445"/>
      <c r="O208" s="445"/>
      <c r="P208" s="445"/>
      <c r="Q208" s="445"/>
      <c r="R208" s="445"/>
      <c r="S208" s="444"/>
      <c r="T208" s="444"/>
      <c r="U208" s="444"/>
      <c r="V208" s="444"/>
      <c r="W208" s="444"/>
      <c r="X208" s="444"/>
      <c r="Y208" s="444"/>
      <c r="Z208" s="444"/>
      <c r="AA208" s="444"/>
      <c r="AB208" s="444"/>
      <c r="AC208" s="444"/>
      <c r="AD208" s="444"/>
      <c r="AE208" s="444"/>
      <c r="AF208" s="444"/>
      <c r="AG208" s="444"/>
      <c r="AH208" s="444"/>
      <c r="AI208" s="444"/>
      <c r="AJ208" s="444"/>
      <c r="AK208" s="444"/>
      <c r="AL208" s="1455"/>
      <c r="AM208" s="3491"/>
      <c r="AN208" s="3471"/>
      <c r="AO208" s="3471"/>
      <c r="AP208" s="3471"/>
      <c r="AQ208" s="3471"/>
      <c r="AR208" s="3471"/>
      <c r="AS208" s="3471"/>
      <c r="AT208" s="3471"/>
      <c r="AU208" s="3471"/>
      <c r="AV208" s="3471"/>
      <c r="AW208" s="3492"/>
      <c r="AX208" s="1455"/>
      <c r="AY208" s="1455"/>
      <c r="AZ208" s="1455"/>
      <c r="BA208" s="1447"/>
      <c r="BB208" s="1447"/>
    </row>
    <row r="209" spans="1:54" ht="18" customHeight="1">
      <c r="A209" s="443"/>
      <c r="B209" s="444"/>
      <c r="C209" s="444"/>
      <c r="D209" s="444"/>
      <c r="E209" s="444"/>
      <c r="F209" s="444"/>
      <c r="G209" s="444"/>
      <c r="H209" s="1455"/>
      <c r="I209" s="1455"/>
      <c r="J209" s="444"/>
      <c r="K209" s="444"/>
      <c r="L209" s="444"/>
      <c r="M209" s="445"/>
      <c r="N209" s="445"/>
      <c r="O209" s="445"/>
      <c r="P209" s="445"/>
      <c r="Q209" s="445"/>
      <c r="R209" s="445"/>
      <c r="S209" s="444"/>
      <c r="T209" s="444"/>
      <c r="U209" s="444"/>
      <c r="V209" s="444"/>
      <c r="W209" s="444"/>
      <c r="X209" s="444"/>
      <c r="Y209" s="444"/>
      <c r="Z209" s="444"/>
      <c r="AA209" s="444"/>
      <c r="AB209" s="444"/>
      <c r="AC209" s="444"/>
      <c r="AD209" s="444"/>
      <c r="AE209" s="444"/>
      <c r="AF209" s="444"/>
      <c r="AG209" s="444"/>
      <c r="AH209" s="444"/>
      <c r="AI209" s="444"/>
      <c r="AJ209" s="444"/>
      <c r="AK209" s="444"/>
      <c r="AL209" s="1440" t="s">
        <v>791</v>
      </c>
      <c r="AM209" s="3491"/>
      <c r="AN209" s="3471"/>
      <c r="AO209" s="3471"/>
      <c r="AP209" s="3471"/>
      <c r="AQ209" s="3471"/>
      <c r="AR209" s="3471"/>
      <c r="AS209" s="3471"/>
      <c r="AT209" s="3471"/>
      <c r="AU209" s="3471"/>
      <c r="AV209" s="3471"/>
      <c r="AW209" s="3492"/>
      <c r="AX209" s="1455"/>
      <c r="AY209" s="1455"/>
      <c r="AZ209" s="1455"/>
      <c r="BA209" s="1447"/>
      <c r="BB209" s="1447"/>
    </row>
    <row r="210" spans="1:54" ht="18" customHeight="1">
      <c r="A210" s="443"/>
      <c r="B210" s="444" t="s">
        <v>1303</v>
      </c>
      <c r="C210" s="444"/>
      <c r="D210" s="444"/>
      <c r="E210" s="444"/>
      <c r="F210" s="444"/>
      <c r="G210" s="444"/>
      <c r="H210" s="1455"/>
      <c r="I210" s="1455"/>
      <c r="J210" s="444" t="str">
        <f>+B184</f>
        <v>○○支店</v>
      </c>
      <c r="K210" s="444"/>
      <c r="L210" s="444"/>
      <c r="M210" s="445"/>
      <c r="N210" s="445"/>
      <c r="O210" s="445"/>
      <c r="P210" s="2739" t="s">
        <v>3236</v>
      </c>
      <c r="Q210" s="445"/>
      <c r="R210" s="445"/>
      <c r="S210" s="444"/>
      <c r="T210" s="444"/>
      <c r="U210" s="444"/>
      <c r="V210" s="444"/>
      <c r="W210" s="444"/>
      <c r="X210" s="444"/>
      <c r="Y210" s="444"/>
      <c r="Z210" s="444"/>
      <c r="AA210" s="444"/>
      <c r="AB210" s="444"/>
      <c r="AC210" s="444"/>
      <c r="AD210" s="444"/>
      <c r="AE210" s="444"/>
      <c r="AF210" s="444"/>
      <c r="AG210" s="444"/>
      <c r="AH210" s="444"/>
      <c r="AI210" s="444"/>
      <c r="AJ210" s="444"/>
      <c r="AK210" s="444"/>
      <c r="AL210" s="1440"/>
      <c r="AM210" s="3491"/>
      <c r="AN210" s="3471"/>
      <c r="AO210" s="3471"/>
      <c r="AP210" s="3471"/>
      <c r="AQ210" s="3471"/>
      <c r="AR210" s="3471"/>
      <c r="AS210" s="3471"/>
      <c r="AT210" s="3471"/>
      <c r="AU210" s="3471"/>
      <c r="AV210" s="3471"/>
      <c r="AW210" s="3492"/>
      <c r="AX210" s="1455"/>
      <c r="AY210" s="1455"/>
      <c r="AZ210" s="1455"/>
      <c r="BA210" s="1447"/>
      <c r="BB210" s="1447"/>
    </row>
    <row r="211" spans="1:54" ht="18" customHeight="1">
      <c r="A211" s="443"/>
      <c r="B211" s="444" t="s">
        <v>1304</v>
      </c>
      <c r="C211" s="444"/>
      <c r="D211" s="444"/>
      <c r="E211" s="444"/>
      <c r="F211" s="444"/>
      <c r="G211" s="444"/>
      <c r="H211" s="1455"/>
      <c r="I211" s="1455"/>
      <c r="J211" s="444" t="str">
        <f>+B193</f>
        <v>一般建築業</v>
      </c>
      <c r="K211" s="444"/>
      <c r="L211" s="444"/>
      <c r="M211" s="445"/>
      <c r="N211" s="445"/>
      <c r="O211" s="445"/>
      <c r="P211" s="445"/>
      <c r="Q211" s="445"/>
      <c r="R211" s="445"/>
      <c r="S211" s="444"/>
      <c r="T211" s="444"/>
      <c r="U211" s="444"/>
      <c r="V211" s="444"/>
      <c r="W211" s="444"/>
      <c r="X211" s="444"/>
      <c r="Y211" s="444"/>
      <c r="Z211" s="444"/>
      <c r="AA211" s="444"/>
      <c r="AB211" s="444"/>
      <c r="AC211" s="444"/>
      <c r="AD211" s="444"/>
      <c r="AE211" s="444"/>
      <c r="AF211" s="444"/>
      <c r="AG211" s="444"/>
      <c r="AH211" s="444"/>
      <c r="AI211" s="444"/>
      <c r="AJ211" s="444"/>
      <c r="AK211" s="444"/>
      <c r="AL211" s="1455"/>
      <c r="AM211" s="3493"/>
      <c r="AN211" s="3494"/>
      <c r="AO211" s="3494"/>
      <c r="AP211" s="3494"/>
      <c r="AQ211" s="3494"/>
      <c r="AR211" s="3494"/>
      <c r="AS211" s="3494"/>
      <c r="AT211" s="3494"/>
      <c r="AU211" s="3494"/>
      <c r="AV211" s="3494"/>
      <c r="AW211" s="3495"/>
      <c r="AX211" s="1455"/>
      <c r="AY211" s="1455"/>
      <c r="AZ211" s="1455"/>
      <c r="BA211" s="1447"/>
      <c r="BB211" s="1447"/>
    </row>
    <row r="212" spans="1:54" ht="18" customHeight="1">
      <c r="A212" s="443"/>
      <c r="B212" s="444"/>
      <c r="C212" s="444"/>
      <c r="D212" s="444"/>
      <c r="E212" s="444"/>
      <c r="F212" s="444"/>
      <c r="G212" s="444"/>
      <c r="H212" s="1455"/>
      <c r="I212" s="1455"/>
      <c r="J212" s="444"/>
      <c r="K212" s="444"/>
      <c r="L212" s="444"/>
      <c r="M212" s="445"/>
      <c r="N212" s="445"/>
      <c r="O212" s="445"/>
      <c r="P212" s="445"/>
      <c r="Q212" s="445"/>
      <c r="R212" s="445"/>
      <c r="S212" s="444"/>
      <c r="T212" s="444"/>
      <c r="U212" s="444"/>
      <c r="V212" s="444"/>
      <c r="W212" s="444"/>
      <c r="X212" s="444"/>
      <c r="Y212" s="444"/>
      <c r="Z212" s="444"/>
      <c r="AA212" s="444"/>
      <c r="AB212" s="444"/>
      <c r="AC212" s="444"/>
      <c r="AD212" s="444"/>
      <c r="AE212" s="444"/>
      <c r="AF212" s="444"/>
      <c r="AG212" s="444"/>
      <c r="AH212" s="444"/>
      <c r="AI212" s="444"/>
      <c r="AJ212" s="444"/>
      <c r="AK212" s="444"/>
      <c r="AL212" s="1455"/>
      <c r="AM212" s="2084" t="s">
        <v>2355</v>
      </c>
      <c r="AN212" s="2081"/>
      <c r="AO212" s="2081"/>
      <c r="AP212" s="2081"/>
      <c r="AQ212" s="2081"/>
      <c r="AR212" s="2081"/>
      <c r="AS212" s="2081"/>
      <c r="AT212" s="2081"/>
      <c r="AU212" s="2081"/>
      <c r="AV212" s="2081"/>
      <c r="AW212" s="2082"/>
      <c r="AX212" s="1455"/>
      <c r="AY212" s="1455"/>
      <c r="AZ212" s="1455"/>
      <c r="BA212" s="1447"/>
      <c r="BB212" s="1447"/>
    </row>
    <row r="213" spans="1:54" ht="18" customHeight="1">
      <c r="A213" s="2744" t="s">
        <v>3124</v>
      </c>
      <c r="B213" s="2739"/>
      <c r="C213" s="2739"/>
      <c r="D213" s="2739"/>
      <c r="E213" s="2739"/>
      <c r="F213" s="2739"/>
      <c r="G213" s="2739"/>
      <c r="H213" s="1406"/>
      <c r="I213" s="1406"/>
      <c r="J213" s="2745"/>
      <c r="K213" s="2745"/>
      <c r="L213" s="2745"/>
      <c r="M213" s="2746"/>
      <c r="N213" s="2745"/>
      <c r="O213" s="2745"/>
      <c r="P213" s="2745"/>
      <c r="Q213" s="2745"/>
      <c r="R213" s="2745"/>
      <c r="S213" s="2745"/>
      <c r="T213" s="2745"/>
      <c r="U213" s="2745"/>
      <c r="V213" s="2745"/>
      <c r="W213" s="2745"/>
      <c r="X213" s="2745"/>
      <c r="Y213" s="2745"/>
      <c r="Z213" s="2745"/>
      <c r="AA213" s="2745"/>
      <c r="AB213" s="2745"/>
      <c r="AC213" s="2745"/>
      <c r="AD213" s="2745"/>
      <c r="AE213" s="2739"/>
      <c r="AF213" s="2739"/>
      <c r="AG213" s="2739"/>
      <c r="AH213" s="2739"/>
      <c r="AI213" s="2739"/>
      <c r="AJ213" s="2739"/>
      <c r="AK213" s="2739"/>
      <c r="AL213" s="1455"/>
      <c r="AM213" s="2080"/>
      <c r="AN213" s="2085" t="s">
        <v>2356</v>
      </c>
      <c r="AO213" s="2086"/>
      <c r="AP213" s="2086"/>
      <c r="AQ213" s="2087"/>
      <c r="AR213" s="2085"/>
      <c r="AS213" s="2086" t="s">
        <v>2357</v>
      </c>
      <c r="AT213" s="2086"/>
      <c r="AU213" s="2086"/>
      <c r="AV213" s="2088"/>
      <c r="AW213" s="2082"/>
      <c r="AX213" s="1455"/>
      <c r="AY213" s="1455"/>
      <c r="AZ213" s="1455"/>
      <c r="BA213" s="1447"/>
      <c r="BB213" s="1447"/>
    </row>
    <row r="214" spans="1:54" ht="18" customHeight="1">
      <c r="A214" s="1830"/>
      <c r="B214" s="2739"/>
      <c r="C214" s="2739"/>
      <c r="D214" s="2739"/>
      <c r="E214" s="2739"/>
      <c r="F214" s="2739"/>
      <c r="G214" s="2739"/>
      <c r="H214" s="1406"/>
      <c r="I214" s="1406"/>
      <c r="J214" s="2745"/>
      <c r="K214" s="2745"/>
      <c r="L214" s="2745"/>
      <c r="M214" s="2746"/>
      <c r="N214" s="2745"/>
      <c r="O214" s="2745"/>
      <c r="P214" s="2745"/>
      <c r="Q214" s="2745"/>
      <c r="R214" s="2745"/>
      <c r="S214" s="2745"/>
      <c r="T214" s="2745"/>
      <c r="U214" s="2745"/>
      <c r="V214" s="2745"/>
      <c r="W214" s="2745"/>
      <c r="X214" s="2745"/>
      <c r="Y214" s="2745"/>
      <c r="Z214" s="2745"/>
      <c r="AA214" s="2745"/>
      <c r="AB214" s="2745"/>
      <c r="AC214" s="2745"/>
      <c r="AD214" s="2745"/>
      <c r="AE214" s="2739"/>
      <c r="AF214" s="2739"/>
      <c r="AG214" s="2739"/>
      <c r="AH214" s="2739"/>
      <c r="AI214" s="2739"/>
      <c r="AJ214" s="2739"/>
      <c r="AK214" s="2739"/>
      <c r="AL214" s="1455"/>
      <c r="AM214" s="2080"/>
      <c r="AN214" s="3496" t="s">
        <v>2358</v>
      </c>
      <c r="AO214" s="3496"/>
      <c r="AP214" s="3496"/>
      <c r="AQ214" s="3496"/>
      <c r="AR214" s="3496" t="s">
        <v>2359</v>
      </c>
      <c r="AS214" s="3496"/>
      <c r="AT214" s="3496"/>
      <c r="AU214" s="3496"/>
      <c r="AV214" s="3496"/>
      <c r="AW214" s="2082"/>
      <c r="AX214" s="1455"/>
      <c r="AY214" s="1455"/>
      <c r="AZ214" s="1455"/>
      <c r="BA214" s="1447"/>
      <c r="BB214" s="1447"/>
    </row>
    <row r="215" spans="1:54" ht="18" customHeight="1">
      <c r="A215" s="443"/>
      <c r="B215" s="444"/>
      <c r="C215" s="444"/>
      <c r="D215" s="444"/>
      <c r="E215" s="444"/>
      <c r="F215" s="444"/>
      <c r="G215" s="444"/>
      <c r="H215" s="1455"/>
      <c r="I215" s="1455"/>
      <c r="J215" s="444"/>
      <c r="K215" s="444"/>
      <c r="L215" s="444"/>
      <c r="M215" s="445"/>
      <c r="N215" s="445"/>
      <c r="O215" s="445"/>
      <c r="P215" s="445"/>
      <c r="Q215" s="445"/>
      <c r="R215" s="445"/>
      <c r="S215" s="444"/>
      <c r="T215" s="444"/>
      <c r="U215" s="444"/>
      <c r="V215" s="444"/>
      <c r="W215" s="444"/>
      <c r="X215" s="444"/>
      <c r="Y215" s="444"/>
      <c r="Z215" s="444"/>
      <c r="AA215" s="444"/>
      <c r="AB215" s="444"/>
      <c r="AC215" s="444"/>
      <c r="AD215" s="444"/>
      <c r="AE215" s="444"/>
      <c r="AF215" s="444"/>
      <c r="AG215" s="444"/>
      <c r="AH215" s="444"/>
      <c r="AI215" s="444"/>
      <c r="AJ215" s="444"/>
      <c r="AK215" s="444"/>
      <c r="AL215" s="1455"/>
      <c r="AM215" s="2080"/>
      <c r="AN215" s="3496"/>
      <c r="AO215" s="3496"/>
      <c r="AP215" s="3496"/>
      <c r="AQ215" s="3496"/>
      <c r="AR215" s="3496"/>
      <c r="AS215" s="3496"/>
      <c r="AT215" s="3496"/>
      <c r="AU215" s="3496"/>
      <c r="AV215" s="3496"/>
      <c r="AW215" s="2082"/>
      <c r="AX215" s="1455"/>
      <c r="AY215" s="1455"/>
      <c r="AZ215" s="1455"/>
      <c r="BA215" s="1447"/>
      <c r="BB215" s="1447"/>
    </row>
    <row r="216" spans="1:54" ht="18" customHeight="1">
      <c r="A216" s="443"/>
      <c r="B216" s="444"/>
      <c r="C216" s="444"/>
      <c r="D216" s="444"/>
      <c r="E216" s="444"/>
      <c r="F216" s="444"/>
      <c r="G216" s="444"/>
      <c r="H216" s="1455"/>
      <c r="I216" s="1455"/>
      <c r="J216" s="444"/>
      <c r="K216" s="444"/>
      <c r="L216" s="444"/>
      <c r="M216" s="445"/>
      <c r="N216" s="445"/>
      <c r="O216" s="445"/>
      <c r="P216" s="445"/>
      <c r="Q216" s="445"/>
      <c r="R216" s="445"/>
      <c r="S216" s="444"/>
      <c r="T216" s="444"/>
      <c r="U216" s="444"/>
      <c r="V216" s="444"/>
      <c r="W216" s="444"/>
      <c r="X216" s="444"/>
      <c r="Y216" s="444"/>
      <c r="Z216" s="444"/>
      <c r="AA216" s="444"/>
      <c r="AB216" s="444"/>
      <c r="AC216" s="444"/>
      <c r="AD216" s="444"/>
      <c r="AE216" s="444"/>
      <c r="AF216" s="444"/>
      <c r="AG216" s="444"/>
      <c r="AH216" s="444"/>
      <c r="AI216" s="444"/>
      <c r="AJ216" s="444"/>
      <c r="AK216" s="444"/>
      <c r="AL216" s="1455"/>
      <c r="AM216" s="2080"/>
      <c r="AN216" s="3496"/>
      <c r="AO216" s="3496"/>
      <c r="AP216" s="3496"/>
      <c r="AQ216" s="3496"/>
      <c r="AR216" s="3496"/>
      <c r="AS216" s="3496"/>
      <c r="AT216" s="3496"/>
      <c r="AU216" s="3496"/>
      <c r="AV216" s="3496"/>
      <c r="AW216" s="2082"/>
      <c r="AX216" s="1455"/>
      <c r="AY216" s="1455"/>
      <c r="AZ216" s="1455"/>
      <c r="BA216" s="1447"/>
      <c r="BB216" s="1447"/>
    </row>
    <row r="217" spans="1:54" ht="18" customHeight="1">
      <c r="A217" s="443"/>
      <c r="B217" s="444"/>
      <c r="C217" s="444"/>
      <c r="D217" s="444"/>
      <c r="E217" s="444"/>
      <c r="F217" s="444"/>
      <c r="G217" s="444"/>
      <c r="H217" s="1455"/>
      <c r="I217" s="1455"/>
      <c r="J217" s="444"/>
      <c r="K217" s="444"/>
      <c r="L217" s="444"/>
      <c r="M217" s="445"/>
      <c r="N217" s="445"/>
      <c r="O217" s="445"/>
      <c r="P217" s="445"/>
      <c r="Q217" s="445"/>
      <c r="R217" s="445"/>
      <c r="S217" s="444"/>
      <c r="T217" s="444"/>
      <c r="U217" s="444"/>
      <c r="V217" s="444"/>
      <c r="W217" s="444"/>
      <c r="X217" s="444"/>
      <c r="Y217" s="444"/>
      <c r="Z217" s="444"/>
      <c r="AA217" s="444"/>
      <c r="AB217" s="444"/>
      <c r="AC217" s="444"/>
      <c r="AD217" s="444"/>
      <c r="AE217" s="444"/>
      <c r="AF217" s="444"/>
      <c r="AG217" s="444"/>
      <c r="AH217" s="444"/>
      <c r="AI217" s="444"/>
      <c r="AJ217" s="444"/>
      <c r="AK217" s="444"/>
      <c r="AL217" s="1455"/>
      <c r="AM217" s="2080"/>
      <c r="AN217" s="3496" t="s">
        <v>2360</v>
      </c>
      <c r="AO217" s="3496"/>
      <c r="AP217" s="3496"/>
      <c r="AQ217" s="3496"/>
      <c r="AR217" s="3496" t="s">
        <v>2361</v>
      </c>
      <c r="AS217" s="3496"/>
      <c r="AT217" s="3496"/>
      <c r="AU217" s="3496"/>
      <c r="AV217" s="3496"/>
      <c r="AW217" s="2082"/>
      <c r="AX217" s="1455"/>
      <c r="AY217" s="1455"/>
      <c r="AZ217" s="1455"/>
    </row>
    <row r="218" spans="1:54" ht="18" customHeight="1">
      <c r="A218" s="443"/>
      <c r="B218" s="444"/>
      <c r="C218" s="444"/>
      <c r="D218" s="444"/>
      <c r="E218" s="444"/>
      <c r="F218" s="444"/>
      <c r="G218" s="444"/>
      <c r="H218" s="1455"/>
      <c r="I218" s="1455"/>
      <c r="J218" s="444"/>
      <c r="K218" s="444"/>
      <c r="L218" s="444"/>
      <c r="M218" s="445"/>
      <c r="N218" s="445"/>
      <c r="O218" s="445"/>
      <c r="P218" s="445"/>
      <c r="Q218" s="445"/>
      <c r="R218" s="445"/>
      <c r="S218" s="444"/>
      <c r="T218" s="444"/>
      <c r="U218" s="444"/>
      <c r="V218" s="444"/>
      <c r="W218" s="444"/>
      <c r="X218" s="444"/>
      <c r="Y218" s="444"/>
      <c r="Z218" s="444"/>
      <c r="AA218" s="444"/>
      <c r="AB218" s="444"/>
      <c r="AC218" s="444"/>
      <c r="AD218" s="444"/>
      <c r="AE218" s="444"/>
      <c r="AF218" s="444"/>
      <c r="AG218" s="444"/>
      <c r="AH218" s="444"/>
      <c r="AI218" s="444"/>
      <c r="AJ218" s="444"/>
      <c r="AK218" s="444"/>
      <c r="AL218" s="1455"/>
      <c r="AM218" s="2080"/>
      <c r="AN218" s="3496"/>
      <c r="AO218" s="3496"/>
      <c r="AP218" s="3496"/>
      <c r="AQ218" s="3496"/>
      <c r="AR218" s="3496"/>
      <c r="AS218" s="3496"/>
      <c r="AT218" s="3496"/>
      <c r="AU218" s="3496"/>
      <c r="AV218" s="3496"/>
      <c r="AW218" s="2082"/>
      <c r="AX218" s="1455"/>
      <c r="AY218" s="1455"/>
      <c r="AZ218" s="1455"/>
    </row>
    <row r="219" spans="1:54" ht="18" customHeight="1">
      <c r="A219" s="443"/>
      <c r="B219" s="444"/>
      <c r="C219" s="444"/>
      <c r="D219" s="444"/>
      <c r="E219" s="444"/>
      <c r="F219" s="444"/>
      <c r="G219" s="444"/>
      <c r="H219" s="1455"/>
      <c r="I219" s="1455"/>
      <c r="J219" s="444"/>
      <c r="K219" s="444"/>
      <c r="L219" s="444"/>
      <c r="M219" s="445"/>
      <c r="N219" s="445"/>
      <c r="O219" s="445"/>
      <c r="P219" s="445"/>
      <c r="Q219" s="445"/>
      <c r="R219" s="445"/>
      <c r="S219" s="444"/>
      <c r="T219" s="444"/>
      <c r="U219" s="444"/>
      <c r="V219" s="444"/>
      <c r="W219" s="444"/>
      <c r="X219" s="444"/>
      <c r="Y219" s="444"/>
      <c r="Z219" s="444"/>
      <c r="AA219" s="444"/>
      <c r="AB219" s="444"/>
      <c r="AC219" s="444"/>
      <c r="AD219" s="444"/>
      <c r="AE219" s="444"/>
      <c r="AF219" s="444"/>
      <c r="AG219" s="444"/>
      <c r="AH219" s="444"/>
      <c r="AI219" s="444"/>
      <c r="AJ219" s="444"/>
      <c r="AK219" s="444"/>
      <c r="AL219" s="1455"/>
      <c r="AM219" s="3488" t="s">
        <v>2362</v>
      </c>
      <c r="AN219" s="3489"/>
      <c r="AO219" s="3489"/>
      <c r="AP219" s="3489"/>
      <c r="AQ219" s="3489"/>
      <c r="AR219" s="3489"/>
      <c r="AS219" s="3489"/>
      <c r="AT219" s="3489"/>
      <c r="AU219" s="3489"/>
      <c r="AV219" s="3489"/>
      <c r="AW219" s="3490"/>
      <c r="AX219" s="1455"/>
      <c r="AY219" s="1455"/>
      <c r="AZ219" s="1455"/>
    </row>
    <row r="220" spans="1:54" ht="18" customHeight="1">
      <c r="A220" s="443"/>
      <c r="B220" s="444"/>
      <c r="C220" s="444"/>
      <c r="D220" s="444"/>
      <c r="E220" s="444"/>
      <c r="F220" s="444"/>
      <c r="G220" s="444"/>
      <c r="H220" s="1455"/>
      <c r="I220" s="1455"/>
      <c r="J220" s="444"/>
      <c r="K220" s="444"/>
      <c r="L220" s="444"/>
      <c r="M220" s="445"/>
      <c r="N220" s="445"/>
      <c r="O220" s="445"/>
      <c r="P220" s="445"/>
      <c r="Q220" s="445"/>
      <c r="R220" s="445"/>
      <c r="S220" s="444"/>
      <c r="T220" s="444"/>
      <c r="U220" s="444"/>
      <c r="V220" s="444"/>
      <c r="W220" s="444"/>
      <c r="X220" s="444"/>
      <c r="Y220" s="444"/>
      <c r="Z220" s="444"/>
      <c r="AA220" s="444"/>
      <c r="AB220" s="444"/>
      <c r="AC220" s="444"/>
      <c r="AD220" s="444"/>
      <c r="AE220" s="444"/>
      <c r="AF220" s="444"/>
      <c r="AG220" s="444"/>
      <c r="AH220" s="444"/>
      <c r="AI220" s="444"/>
      <c r="AJ220" s="444"/>
      <c r="AK220" s="444"/>
      <c r="AL220" s="1455"/>
      <c r="AM220" s="3491"/>
      <c r="AN220" s="3471"/>
      <c r="AO220" s="3471"/>
      <c r="AP220" s="3471"/>
      <c r="AQ220" s="3471"/>
      <c r="AR220" s="3471"/>
      <c r="AS220" s="3471"/>
      <c r="AT220" s="3471"/>
      <c r="AU220" s="3471"/>
      <c r="AV220" s="3471"/>
      <c r="AW220" s="3492"/>
      <c r="AX220" s="1455"/>
      <c r="AY220" s="1455"/>
      <c r="AZ220" s="1455"/>
    </row>
    <row r="221" spans="1:54" ht="18" customHeight="1">
      <c r="A221" s="443"/>
      <c r="B221" s="444"/>
      <c r="C221" s="444"/>
      <c r="D221" s="444"/>
      <c r="E221" s="444"/>
      <c r="F221" s="444"/>
      <c r="G221" s="444"/>
      <c r="H221" s="1455"/>
      <c r="I221" s="1455"/>
      <c r="J221" s="444"/>
      <c r="K221" s="444"/>
      <c r="L221" s="444"/>
      <c r="M221" s="445"/>
      <c r="N221" s="445"/>
      <c r="O221" s="445"/>
      <c r="P221" s="445"/>
      <c r="Q221" s="445"/>
      <c r="R221" s="445"/>
      <c r="S221" s="444"/>
      <c r="T221" s="444"/>
      <c r="U221" s="444"/>
      <c r="V221" s="444"/>
      <c r="W221" s="444"/>
      <c r="X221" s="444"/>
      <c r="Y221" s="444"/>
      <c r="Z221" s="444"/>
      <c r="AA221" s="444"/>
      <c r="AB221" s="444"/>
      <c r="AC221" s="444"/>
      <c r="AD221" s="444"/>
      <c r="AE221" s="444"/>
      <c r="AF221" s="444"/>
      <c r="AG221" s="444"/>
      <c r="AH221" s="444"/>
      <c r="AI221" s="444"/>
      <c r="AJ221" s="444"/>
      <c r="AK221" s="444"/>
      <c r="AL221" s="1455"/>
      <c r="AM221" s="3491"/>
      <c r="AN221" s="3471"/>
      <c r="AO221" s="3471"/>
      <c r="AP221" s="3471"/>
      <c r="AQ221" s="3471"/>
      <c r="AR221" s="3471"/>
      <c r="AS221" s="3471"/>
      <c r="AT221" s="3471"/>
      <c r="AU221" s="3471"/>
      <c r="AV221" s="3471"/>
      <c r="AW221" s="3492"/>
      <c r="AX221" s="1455"/>
      <c r="AY221" s="1455"/>
      <c r="AZ221" s="1455"/>
    </row>
    <row r="222" spans="1:54" ht="18" customHeight="1">
      <c r="A222" s="443"/>
      <c r="B222" s="444"/>
      <c r="C222" s="444"/>
      <c r="D222" s="444"/>
      <c r="E222" s="444"/>
      <c r="F222" s="444"/>
      <c r="G222" s="444"/>
      <c r="H222" s="1455"/>
      <c r="I222" s="1455"/>
      <c r="J222" s="444"/>
      <c r="K222" s="444"/>
      <c r="L222" s="444"/>
      <c r="M222" s="445"/>
      <c r="N222" s="445"/>
      <c r="O222" s="445"/>
      <c r="P222" s="445"/>
      <c r="Q222" s="445"/>
      <c r="R222" s="445"/>
      <c r="S222" s="444"/>
      <c r="T222" s="444"/>
      <c r="U222" s="444"/>
      <c r="V222" s="444"/>
      <c r="W222" s="444"/>
      <c r="X222" s="444"/>
      <c r="Y222" s="444"/>
      <c r="Z222" s="444"/>
      <c r="AA222" s="444"/>
      <c r="AB222" s="444"/>
      <c r="AC222" s="444"/>
      <c r="AD222" s="444"/>
      <c r="AE222" s="444"/>
      <c r="AF222" s="444"/>
      <c r="AG222" s="444"/>
      <c r="AH222" s="444"/>
      <c r="AI222" s="444"/>
      <c r="AJ222" s="444"/>
      <c r="AK222" s="444"/>
      <c r="AL222" s="1455"/>
      <c r="AM222" s="3491"/>
      <c r="AN222" s="3471"/>
      <c r="AO222" s="3471"/>
      <c r="AP222" s="3471"/>
      <c r="AQ222" s="3471"/>
      <c r="AR222" s="3471"/>
      <c r="AS222" s="3471"/>
      <c r="AT222" s="3471"/>
      <c r="AU222" s="3471"/>
      <c r="AV222" s="3471"/>
      <c r="AW222" s="3492"/>
      <c r="AX222" s="1455"/>
      <c r="AY222" s="1455"/>
      <c r="AZ222" s="1455"/>
    </row>
    <row r="223" spans="1:54" ht="20.25" customHeight="1">
      <c r="A223" s="443"/>
      <c r="B223" s="444"/>
      <c r="C223" s="444"/>
      <c r="D223" s="444"/>
      <c r="E223" s="444"/>
      <c r="F223" s="444"/>
      <c r="G223" s="444"/>
      <c r="H223" s="1455"/>
      <c r="I223" s="1455"/>
      <c r="J223" s="444"/>
      <c r="K223" s="444"/>
      <c r="L223" s="444"/>
      <c r="M223" s="445"/>
      <c r="N223" s="445"/>
      <c r="O223" s="445"/>
      <c r="P223" s="445"/>
      <c r="Q223" s="445"/>
      <c r="R223" s="445"/>
      <c r="S223" s="444"/>
      <c r="T223" s="444"/>
      <c r="U223" s="444"/>
      <c r="V223" s="444"/>
      <c r="W223" s="444"/>
      <c r="X223" s="444"/>
      <c r="Y223" s="444"/>
      <c r="Z223" s="444"/>
      <c r="AA223" s="444"/>
      <c r="AB223" s="444"/>
      <c r="AC223" s="444"/>
      <c r="AD223" s="444"/>
      <c r="AE223" s="444"/>
      <c r="AF223" s="444"/>
      <c r="AG223" s="444"/>
      <c r="AH223" s="444"/>
      <c r="AI223" s="444"/>
      <c r="AJ223" s="444"/>
      <c r="AK223" s="444"/>
      <c r="AL223" s="1455"/>
      <c r="AM223" s="3491"/>
      <c r="AN223" s="3471"/>
      <c r="AO223" s="3471"/>
      <c r="AP223" s="3471"/>
      <c r="AQ223" s="3471"/>
      <c r="AR223" s="3471"/>
      <c r="AS223" s="3471"/>
      <c r="AT223" s="3471"/>
      <c r="AU223" s="3471"/>
      <c r="AV223" s="3471"/>
      <c r="AW223" s="3492"/>
      <c r="AX223" s="1455"/>
      <c r="AY223" s="1455"/>
      <c r="AZ223" s="1455"/>
    </row>
    <row r="224" spans="1:54" ht="20.25" customHeight="1">
      <c r="A224" s="443"/>
      <c r="B224" s="444"/>
      <c r="C224" s="444"/>
      <c r="D224" s="444"/>
      <c r="E224" s="444"/>
      <c r="F224" s="444"/>
      <c r="G224" s="444"/>
      <c r="H224" s="1455"/>
      <c r="I224" s="1455"/>
      <c r="J224" s="444"/>
      <c r="K224" s="444"/>
      <c r="L224" s="444"/>
      <c r="M224" s="445"/>
      <c r="N224" s="445"/>
      <c r="O224" s="445"/>
      <c r="P224" s="445"/>
      <c r="Q224" s="445"/>
      <c r="R224" s="445"/>
      <c r="S224" s="444"/>
      <c r="T224" s="444"/>
      <c r="U224" s="444"/>
      <c r="V224" s="444"/>
      <c r="W224" s="444"/>
      <c r="X224" s="444"/>
      <c r="Y224" s="444"/>
      <c r="Z224" s="444"/>
      <c r="AA224" s="444"/>
      <c r="AB224" s="444"/>
      <c r="AC224" s="444"/>
      <c r="AD224" s="444"/>
      <c r="AE224" s="444"/>
      <c r="AF224" s="444"/>
      <c r="AG224" s="444"/>
      <c r="AH224" s="444"/>
      <c r="AI224" s="444"/>
      <c r="AJ224" s="444"/>
      <c r="AK224" s="444"/>
      <c r="AL224" s="1455"/>
      <c r="AM224" s="3491"/>
      <c r="AN224" s="3471"/>
      <c r="AO224" s="3471"/>
      <c r="AP224" s="3471"/>
      <c r="AQ224" s="3471"/>
      <c r="AR224" s="3471"/>
      <c r="AS224" s="3471"/>
      <c r="AT224" s="3471"/>
      <c r="AU224" s="3471"/>
      <c r="AV224" s="3471"/>
      <c r="AW224" s="3492"/>
      <c r="AX224" s="1455"/>
      <c r="AY224" s="1455"/>
      <c r="AZ224" s="1455"/>
    </row>
    <row r="225" spans="1:61" ht="30.75" customHeight="1">
      <c r="A225" s="2741"/>
      <c r="B225" s="3723" t="s">
        <v>3235</v>
      </c>
      <c r="C225" s="3643"/>
      <c r="D225" s="3643"/>
      <c r="E225" s="3643"/>
      <c r="F225" s="3643"/>
      <c r="G225" s="3643"/>
      <c r="H225" s="3643"/>
      <c r="I225" s="3643"/>
      <c r="J225" s="3643"/>
      <c r="K225" s="3643"/>
      <c r="L225" s="3643"/>
      <c r="M225" s="3643"/>
      <c r="N225" s="3643"/>
      <c r="O225" s="3643"/>
      <c r="P225" s="3643"/>
      <c r="Q225" s="3643"/>
      <c r="R225" s="3643"/>
      <c r="S225" s="3643"/>
      <c r="T225" s="3643"/>
      <c r="U225" s="3643"/>
      <c r="V225" s="3643"/>
      <c r="W225" s="3643"/>
      <c r="X225" s="3643"/>
      <c r="Y225" s="3643"/>
      <c r="Z225" s="3643"/>
      <c r="AA225" s="3643"/>
      <c r="AB225" s="3643"/>
      <c r="AC225" s="3643"/>
      <c r="AD225" s="3643"/>
      <c r="AE225" s="3643"/>
      <c r="AF225" s="3643"/>
      <c r="AG225" s="3643"/>
      <c r="AH225" s="3643"/>
      <c r="AI225" s="3643"/>
      <c r="AJ225" s="2747"/>
      <c r="AK225" s="2741"/>
      <c r="AL225" s="1455"/>
      <c r="AM225" s="3491"/>
      <c r="AN225" s="3471"/>
      <c r="AO225" s="3471"/>
      <c r="AP225" s="3471"/>
      <c r="AQ225" s="3471"/>
      <c r="AR225" s="3471"/>
      <c r="AS225" s="3471"/>
      <c r="AT225" s="3471"/>
      <c r="AU225" s="3471"/>
      <c r="AV225" s="3471"/>
      <c r="AW225" s="3492"/>
      <c r="AX225" s="1455"/>
      <c r="AY225" s="1455"/>
      <c r="AZ225" s="1455"/>
    </row>
    <row r="226" spans="1:61" ht="30.75" customHeight="1">
      <c r="A226" s="2741"/>
      <c r="B226" s="3643"/>
      <c r="C226" s="3643"/>
      <c r="D226" s="3643"/>
      <c r="E226" s="3643"/>
      <c r="F226" s="3643"/>
      <c r="G226" s="3643"/>
      <c r="H226" s="3643"/>
      <c r="I226" s="3643"/>
      <c r="J226" s="3643"/>
      <c r="K226" s="3643"/>
      <c r="L226" s="3643"/>
      <c r="M226" s="3643"/>
      <c r="N226" s="3643"/>
      <c r="O226" s="3643"/>
      <c r="P226" s="3643"/>
      <c r="Q226" s="3643"/>
      <c r="R226" s="3643"/>
      <c r="S226" s="3643"/>
      <c r="T226" s="3643"/>
      <c r="U226" s="3643"/>
      <c r="V226" s="3643"/>
      <c r="W226" s="3643"/>
      <c r="X226" s="3643"/>
      <c r="Y226" s="3643"/>
      <c r="Z226" s="3643"/>
      <c r="AA226" s="3643"/>
      <c r="AB226" s="3643"/>
      <c r="AC226" s="3643"/>
      <c r="AD226" s="3643"/>
      <c r="AE226" s="3643"/>
      <c r="AF226" s="3643"/>
      <c r="AG226" s="3643"/>
      <c r="AH226" s="3643"/>
      <c r="AI226" s="3643"/>
      <c r="AJ226" s="2747"/>
      <c r="AK226" s="2741"/>
      <c r="AL226" s="1455"/>
      <c r="AM226" s="3491"/>
      <c r="AN226" s="3471"/>
      <c r="AO226" s="3471"/>
      <c r="AP226" s="3471"/>
      <c r="AQ226" s="3471"/>
      <c r="AR226" s="3471"/>
      <c r="AS226" s="3471"/>
      <c r="AT226" s="3471"/>
      <c r="AU226" s="3471"/>
      <c r="AV226" s="3471"/>
      <c r="AW226" s="3492"/>
      <c r="AX226" s="1455"/>
      <c r="AY226" s="1455"/>
      <c r="AZ226" s="1455"/>
      <c r="BA226" s="2469"/>
      <c r="BB226" s="2469"/>
      <c r="BC226" s="2469"/>
      <c r="BD226" s="2469"/>
      <c r="BE226" s="2469"/>
      <c r="BF226" s="2469"/>
      <c r="BG226" s="2469"/>
      <c r="BH226" s="2469"/>
      <c r="BI226" s="2469"/>
    </row>
    <row r="227" spans="1:61" ht="12.6" customHeight="1">
      <c r="A227" s="3060"/>
      <c r="B227" s="2739"/>
      <c r="C227" s="2739"/>
      <c r="D227" s="2739"/>
      <c r="E227" s="2739"/>
      <c r="F227" s="2739"/>
      <c r="G227" s="2739"/>
      <c r="H227" s="1406"/>
      <c r="I227" s="1406"/>
      <c r="J227" s="2739"/>
      <c r="K227" s="2739"/>
      <c r="L227" s="2739"/>
      <c r="M227" s="2746"/>
      <c r="N227" s="2746"/>
      <c r="O227" s="2746"/>
      <c r="P227" s="2746"/>
      <c r="Q227" s="2746"/>
      <c r="R227" s="2746"/>
      <c r="S227" s="2739"/>
      <c r="T227" s="2739"/>
      <c r="U227" s="2739"/>
      <c r="V227" s="2739"/>
      <c r="W227" s="2739"/>
      <c r="X227" s="2739"/>
      <c r="Y227" s="2739"/>
      <c r="Z227" s="2739"/>
      <c r="AA227" s="2739"/>
      <c r="AB227" s="2739"/>
      <c r="AC227" s="2739"/>
      <c r="AD227" s="2746" t="s">
        <v>370</v>
      </c>
      <c r="AE227" s="3724" t="s">
        <v>2529</v>
      </c>
      <c r="AF227" s="3724"/>
      <c r="AG227" s="3724"/>
      <c r="AH227" s="3724"/>
      <c r="AI227" s="3724"/>
      <c r="AJ227" s="3724"/>
      <c r="AK227" s="2739"/>
      <c r="AL227" s="1455"/>
      <c r="AM227" s="3513"/>
      <c r="AN227" s="3514"/>
      <c r="AO227" s="3514"/>
      <c r="AP227" s="3514"/>
      <c r="AQ227" s="3514"/>
      <c r="AR227" s="3514"/>
      <c r="AS227" s="3514"/>
      <c r="AT227" s="3514"/>
      <c r="AU227" s="3514"/>
      <c r="AV227" s="3514"/>
      <c r="AW227" s="3515"/>
      <c r="AX227" s="1455"/>
      <c r="AY227" s="1455"/>
      <c r="AZ227" s="1455"/>
      <c r="BA227" s="2469"/>
      <c r="BB227" s="2469"/>
      <c r="BC227" s="2469"/>
      <c r="BD227" s="2469"/>
      <c r="BE227" s="2469"/>
      <c r="BF227" s="2469"/>
      <c r="BG227" s="2469"/>
      <c r="BH227" s="2469"/>
      <c r="BI227" s="2469"/>
    </row>
    <row r="228" spans="1:61" s="2469" customFormat="1" ht="23.45" customHeight="1">
      <c r="A228" s="443"/>
      <c r="B228" s="1459"/>
      <c r="C228" s="776"/>
      <c r="D228" s="776"/>
      <c r="E228" s="776"/>
      <c r="F228" s="776"/>
      <c r="G228" s="776"/>
      <c r="H228" s="1455"/>
      <c r="I228" s="1455"/>
      <c r="J228" s="2656" t="s">
        <v>211</v>
      </c>
      <c r="K228" s="2657"/>
      <c r="L228" s="2658"/>
      <c r="M228" s="2658"/>
      <c r="N228" s="2658"/>
      <c r="O228" s="2659"/>
      <c r="P228" s="776"/>
      <c r="Q228" s="776"/>
      <c r="R228" s="776"/>
      <c r="S228" s="776"/>
      <c r="T228" s="1455"/>
      <c r="U228" s="1455"/>
      <c r="V228" s="1455"/>
      <c r="W228" s="776"/>
      <c r="X228" s="776"/>
      <c r="Y228" s="776"/>
      <c r="Z228" s="776"/>
      <c r="AA228" s="776"/>
      <c r="AB228" s="1455"/>
      <c r="AC228" s="776"/>
      <c r="AD228" s="776"/>
      <c r="AE228" s="444"/>
      <c r="AF228" s="444"/>
      <c r="AG228" s="444"/>
      <c r="AH228" s="444"/>
      <c r="AI228" s="1455"/>
      <c r="AJ228" s="444"/>
      <c r="AK228" s="444"/>
      <c r="AL228" s="1455"/>
      <c r="AM228" s="3051"/>
      <c r="AN228" s="3051"/>
      <c r="AO228" s="3051"/>
      <c r="AP228" s="3051"/>
      <c r="AQ228" s="3051"/>
      <c r="AR228" s="3051"/>
      <c r="AS228" s="3051"/>
      <c r="AT228" s="3051"/>
      <c r="AU228" s="3051"/>
      <c r="AV228" s="3051"/>
      <c r="AW228" s="3051"/>
      <c r="AX228" s="1455"/>
      <c r="AY228" s="1455"/>
      <c r="AZ228" s="1455"/>
      <c r="BA228" s="1197"/>
      <c r="BB228" s="1197"/>
      <c r="BC228" s="1197"/>
      <c r="BD228" s="1197"/>
      <c r="BE228" s="1197"/>
      <c r="BF228" s="1197"/>
      <c r="BG228" s="1197"/>
      <c r="BH228" s="1197"/>
      <c r="BI228" s="1197"/>
    </row>
    <row r="229" spans="1:61" s="2469" customFormat="1" ht="23.45" customHeight="1">
      <c r="A229" s="443"/>
      <c r="B229" s="1459"/>
      <c r="C229" s="776"/>
      <c r="D229" s="776"/>
      <c r="E229" s="776"/>
      <c r="F229" s="776"/>
      <c r="G229" s="776"/>
      <c r="H229" s="1455"/>
      <c r="I229" s="1455"/>
      <c r="J229" s="3607" t="s">
        <v>455</v>
      </c>
      <c r="K229" s="3608"/>
      <c r="L229" s="3608"/>
      <c r="M229" s="3384" t="s">
        <v>1420</v>
      </c>
      <c r="N229" s="3384"/>
      <c r="O229" s="3385"/>
      <c r="P229" s="776"/>
      <c r="Q229" s="776"/>
      <c r="R229" s="776"/>
      <c r="S229" s="776"/>
      <c r="T229" s="1455"/>
      <c r="U229" s="1455"/>
      <c r="V229" s="1455"/>
      <c r="W229" s="776"/>
      <c r="X229" s="776"/>
      <c r="Y229" s="776"/>
      <c r="Z229" s="776"/>
      <c r="AA229" s="776"/>
      <c r="AB229" s="1455"/>
      <c r="AC229" s="776"/>
      <c r="AD229" s="776"/>
      <c r="AE229" s="444"/>
      <c r="AF229" s="444"/>
      <c r="AG229" s="444"/>
      <c r="AH229" s="444"/>
      <c r="AI229" s="1455"/>
      <c r="AJ229" s="444"/>
      <c r="AK229" s="444"/>
      <c r="AL229" s="1455"/>
      <c r="AM229" s="1299" t="s">
        <v>1640</v>
      </c>
      <c r="AN229" s="1455"/>
      <c r="AO229" s="1455"/>
      <c r="AP229" s="1455"/>
      <c r="AQ229" s="1455"/>
      <c r="AR229" s="1455"/>
      <c r="AS229" s="1455"/>
      <c r="AT229" s="1455"/>
      <c r="AU229" s="1455"/>
      <c r="AV229" s="1455"/>
      <c r="AW229" s="1455"/>
      <c r="AX229" s="1455"/>
      <c r="AY229" s="1455"/>
      <c r="AZ229" s="1455"/>
      <c r="BA229" s="1197"/>
      <c r="BB229" s="1197"/>
      <c r="BC229" s="1197"/>
      <c r="BD229" s="1197"/>
      <c r="BE229" s="1197"/>
      <c r="BF229" s="1197"/>
      <c r="BG229" s="1197"/>
      <c r="BH229" s="1197"/>
      <c r="BI229" s="1197"/>
    </row>
    <row r="230" spans="1:61" ht="13.5" customHeight="1">
      <c r="A230" s="443"/>
      <c r="B230" s="1459"/>
      <c r="C230" s="776"/>
      <c r="D230" s="776"/>
      <c r="E230" s="776"/>
      <c r="F230" s="776"/>
      <c r="G230" s="776"/>
      <c r="H230" s="1455"/>
      <c r="I230" s="1455"/>
      <c r="J230" s="777"/>
      <c r="K230" s="777"/>
      <c r="L230" s="1460"/>
      <c r="M230" s="1461"/>
      <c r="N230" s="1455"/>
      <c r="O230" s="1395"/>
      <c r="P230" s="780"/>
      <c r="Q230" s="2656" t="s">
        <v>1468</v>
      </c>
      <c r="R230" s="2657"/>
      <c r="S230" s="2657"/>
      <c r="T230" s="2658"/>
      <c r="U230" s="2658"/>
      <c r="V230" s="2660"/>
      <c r="W230" s="776"/>
      <c r="X230" s="776"/>
      <c r="Y230" s="776"/>
      <c r="Z230" s="776"/>
      <c r="AA230" s="776"/>
      <c r="AB230" s="1455"/>
      <c r="AC230" s="776"/>
      <c r="AD230" s="776"/>
      <c r="AE230" s="444"/>
      <c r="AF230" s="444"/>
      <c r="AG230" s="444"/>
      <c r="AH230" s="444"/>
      <c r="AI230" s="1455"/>
      <c r="AJ230" s="444"/>
      <c r="AK230" s="444"/>
      <c r="AL230" s="1455"/>
      <c r="AM230" s="3471" t="s">
        <v>1687</v>
      </c>
      <c r="AN230" s="3289"/>
      <c r="AO230" s="3289"/>
      <c r="AP230" s="3289"/>
      <c r="AQ230" s="3289"/>
      <c r="AR230" s="3289"/>
      <c r="AS230" s="3289"/>
      <c r="AT230" s="3289"/>
      <c r="AU230" s="3289"/>
      <c r="AV230" s="3289"/>
      <c r="AW230" s="3289"/>
      <c r="AX230" s="1455"/>
      <c r="AY230" s="1455"/>
      <c r="AZ230" s="1455"/>
    </row>
    <row r="231" spans="1:61" ht="14.25">
      <c r="A231" s="443"/>
      <c r="B231" s="1459"/>
      <c r="C231" s="776"/>
      <c r="D231" s="776"/>
      <c r="E231" s="776"/>
      <c r="F231" s="776"/>
      <c r="G231" s="776"/>
      <c r="H231" s="1455"/>
      <c r="I231" s="1455"/>
      <c r="J231" s="777"/>
      <c r="K231" s="777"/>
      <c r="L231" s="1462"/>
      <c r="M231" s="1455"/>
      <c r="N231" s="1458"/>
      <c r="O231" s="777"/>
      <c r="P231" s="776"/>
      <c r="Q231" s="3688" t="s">
        <v>693</v>
      </c>
      <c r="R231" s="3384"/>
      <c r="S231" s="3384"/>
      <c r="T231" s="3384"/>
      <c r="U231" s="3384"/>
      <c r="V231" s="3385"/>
      <c r="W231" s="776"/>
      <c r="X231" s="776"/>
      <c r="Y231" s="776"/>
      <c r="Z231" s="776"/>
      <c r="AA231" s="776"/>
      <c r="AB231" s="1455"/>
      <c r="AC231" s="776"/>
      <c r="AD231" s="776"/>
      <c r="AE231" s="444"/>
      <c r="AF231" s="444"/>
      <c r="AG231" s="444"/>
      <c r="AH231" s="444"/>
      <c r="AI231" s="1455"/>
      <c r="AJ231" s="444"/>
      <c r="AK231" s="444"/>
      <c r="AL231" s="1455"/>
      <c r="AM231" s="3289"/>
      <c r="AN231" s="3289"/>
      <c r="AO231" s="3289"/>
      <c r="AP231" s="3289"/>
      <c r="AQ231" s="3289"/>
      <c r="AR231" s="3289"/>
      <c r="AS231" s="3289"/>
      <c r="AT231" s="3289"/>
      <c r="AU231" s="3289"/>
      <c r="AV231" s="3289"/>
      <c r="AW231" s="3289"/>
      <c r="AX231" s="1455"/>
      <c r="AY231" s="1455"/>
      <c r="AZ231" s="1455"/>
    </row>
    <row r="232" spans="1:61" ht="13.5" customHeight="1">
      <c r="A232" s="443"/>
      <c r="B232" s="1459"/>
      <c r="C232" s="776"/>
      <c r="D232" s="776"/>
      <c r="E232" s="776"/>
      <c r="F232" s="776"/>
      <c r="G232" s="776"/>
      <c r="H232" s="1455"/>
      <c r="I232" s="1455"/>
      <c r="J232" s="2656" t="s">
        <v>456</v>
      </c>
      <c r="K232" s="2657"/>
      <c r="L232" s="2658"/>
      <c r="M232" s="2658"/>
      <c r="N232" s="2658"/>
      <c r="O232" s="2659"/>
      <c r="P232" s="776"/>
      <c r="Q232" s="776"/>
      <c r="R232" s="776"/>
      <c r="S232" s="776"/>
      <c r="T232" s="1455"/>
      <c r="U232" s="1455"/>
      <c r="V232" s="1455"/>
      <c r="W232" s="776"/>
      <c r="X232" s="776"/>
      <c r="Y232" s="776"/>
      <c r="Z232" s="776"/>
      <c r="AA232" s="776"/>
      <c r="AB232" s="1455"/>
      <c r="AC232" s="776"/>
      <c r="AD232" s="776"/>
      <c r="AE232" s="444"/>
      <c r="AF232" s="444"/>
      <c r="AG232" s="444"/>
      <c r="AH232" s="444"/>
      <c r="AI232" s="1455"/>
      <c r="AJ232" s="444"/>
      <c r="AK232" s="444"/>
      <c r="AL232" s="1455"/>
      <c r="AM232" s="3289"/>
      <c r="AN232" s="3289"/>
      <c r="AO232" s="3289"/>
      <c r="AP232" s="3289"/>
      <c r="AQ232" s="3289"/>
      <c r="AR232" s="3289"/>
      <c r="AS232" s="3289"/>
      <c r="AT232" s="3289"/>
      <c r="AU232" s="3289"/>
      <c r="AV232" s="3289"/>
      <c r="AW232" s="3289"/>
      <c r="AX232" s="1455"/>
      <c r="AY232" s="1455"/>
      <c r="AZ232" s="1455"/>
    </row>
    <row r="233" spans="1:61" ht="13.5" customHeight="1">
      <c r="A233" s="443"/>
      <c r="B233" s="1459"/>
      <c r="C233" s="776"/>
      <c r="D233" s="776"/>
      <c r="E233" s="776"/>
      <c r="F233" s="776"/>
      <c r="G233" s="776"/>
      <c r="H233" s="1455"/>
      <c r="I233" s="1455"/>
      <c r="J233" s="3607"/>
      <c r="K233" s="3608"/>
      <c r="L233" s="3608"/>
      <c r="M233" s="3384" t="s">
        <v>1420</v>
      </c>
      <c r="N233" s="3384"/>
      <c r="O233" s="3385"/>
      <c r="P233" s="776"/>
      <c r="Q233" s="776"/>
      <c r="R233" s="776"/>
      <c r="S233" s="776"/>
      <c r="T233" s="1455"/>
      <c r="U233" s="1455"/>
      <c r="V233" s="1455"/>
      <c r="W233" s="776"/>
      <c r="X233" s="776"/>
      <c r="Y233" s="776"/>
      <c r="Z233" s="776"/>
      <c r="AA233" s="776"/>
      <c r="AB233" s="1455"/>
      <c r="AC233" s="776"/>
      <c r="AD233" s="776"/>
      <c r="AE233" s="444"/>
      <c r="AF233" s="444"/>
      <c r="AG233" s="444"/>
      <c r="AH233" s="444"/>
      <c r="AI233" s="1455"/>
      <c r="AJ233" s="444"/>
      <c r="AK233" s="444"/>
      <c r="AL233" s="1455"/>
      <c r="AM233" s="3289"/>
      <c r="AN233" s="3289"/>
      <c r="AO233" s="3289"/>
      <c r="AP233" s="3289"/>
      <c r="AQ233" s="3289"/>
      <c r="AR233" s="3289"/>
      <c r="AS233" s="3289"/>
      <c r="AT233" s="3289"/>
      <c r="AU233" s="3289"/>
      <c r="AV233" s="3289"/>
      <c r="AW233" s="3289"/>
      <c r="AX233" s="1455"/>
      <c r="AY233" s="1455"/>
      <c r="AZ233" s="1455"/>
    </row>
    <row r="234" spans="1:61" ht="14.25">
      <c r="A234" s="443"/>
      <c r="B234" s="1459"/>
      <c r="C234" s="776"/>
      <c r="D234" s="776"/>
      <c r="E234" s="776"/>
      <c r="F234" s="776"/>
      <c r="G234" s="776"/>
      <c r="H234" s="1455"/>
      <c r="I234" s="1455"/>
      <c r="J234" s="777"/>
      <c r="K234" s="777"/>
      <c r="L234" s="1463"/>
      <c r="M234" s="1461"/>
      <c r="N234" s="1455"/>
      <c r="O234" s="1395"/>
      <c r="P234" s="780"/>
      <c r="Q234" s="2656" t="s">
        <v>54</v>
      </c>
      <c r="R234" s="2657"/>
      <c r="S234" s="2657"/>
      <c r="T234" s="2658"/>
      <c r="U234" s="2658"/>
      <c r="V234" s="2660"/>
      <c r="W234" s="777"/>
      <c r="X234" s="777"/>
      <c r="Y234" s="777"/>
      <c r="Z234" s="777"/>
      <c r="AA234" s="777"/>
      <c r="AB234" s="1455"/>
      <c r="AC234" s="777"/>
      <c r="AD234" s="777"/>
      <c r="AE234" s="444"/>
      <c r="AF234" s="444"/>
      <c r="AG234" s="444"/>
      <c r="AH234" s="444"/>
      <c r="AI234" s="1455"/>
      <c r="AJ234" s="444"/>
      <c r="AK234" s="444"/>
      <c r="AL234" s="1455"/>
      <c r="AM234" s="3289"/>
      <c r="AN234" s="3289"/>
      <c r="AO234" s="3289"/>
      <c r="AP234" s="3289"/>
      <c r="AQ234" s="3289"/>
      <c r="AR234" s="3289"/>
      <c r="AS234" s="3289"/>
      <c r="AT234" s="3289"/>
      <c r="AU234" s="3289"/>
      <c r="AV234" s="3289"/>
      <c r="AW234" s="3289"/>
      <c r="AX234" s="1455"/>
      <c r="AY234" s="1455"/>
      <c r="AZ234" s="1455"/>
    </row>
    <row r="235" spans="1:61" ht="13.5" customHeight="1">
      <c r="A235" s="443"/>
      <c r="B235" s="1459"/>
      <c r="C235" s="776"/>
      <c r="D235" s="776"/>
      <c r="E235" s="776"/>
      <c r="F235" s="776"/>
      <c r="G235" s="776"/>
      <c r="H235" s="1455"/>
      <c r="I235" s="1455"/>
      <c r="J235" s="777"/>
      <c r="K235" s="777"/>
      <c r="L235" s="1462"/>
      <c r="M235" s="1455"/>
      <c r="N235" s="1458"/>
      <c r="O235" s="777"/>
      <c r="P235" s="776"/>
      <c r="Q235" s="778"/>
      <c r="R235" s="779"/>
      <c r="S235" s="779"/>
      <c r="T235" s="3384" t="s">
        <v>1420</v>
      </c>
      <c r="U235" s="3384"/>
      <c r="V235" s="3385"/>
      <c r="W235" s="777"/>
      <c r="X235" s="777"/>
      <c r="Y235" s="777"/>
      <c r="Z235" s="777"/>
      <c r="AA235" s="777"/>
      <c r="AB235" s="1455"/>
      <c r="AC235" s="777"/>
      <c r="AD235" s="777"/>
      <c r="AE235" s="444"/>
      <c r="AF235" s="444"/>
      <c r="AG235" s="444"/>
      <c r="AH235" s="444"/>
      <c r="AI235" s="1455"/>
      <c r="AJ235" s="444"/>
      <c r="AK235" s="444"/>
      <c r="AL235" s="1455"/>
      <c r="AM235" s="1300" t="s">
        <v>1507</v>
      </c>
      <c r="AN235" s="1455"/>
      <c r="AO235" s="1455"/>
      <c r="AP235" s="1455"/>
      <c r="AQ235" s="1455"/>
      <c r="AR235" s="1455"/>
      <c r="AS235" s="1455"/>
      <c r="AT235" s="1455"/>
      <c r="AU235" s="1455"/>
      <c r="AV235" s="1455"/>
      <c r="AW235" s="1455"/>
      <c r="AX235" s="1455"/>
      <c r="AY235" s="1455"/>
      <c r="AZ235" s="1455"/>
    </row>
    <row r="236" spans="1:61" ht="15" thickBot="1">
      <c r="A236" s="443"/>
      <c r="B236" s="1459"/>
      <c r="C236" s="776"/>
      <c r="D236" s="776"/>
      <c r="E236" s="776"/>
      <c r="F236" s="776"/>
      <c r="G236" s="776"/>
      <c r="H236" s="1455"/>
      <c r="I236" s="1455"/>
      <c r="J236" s="3685" t="s">
        <v>1455</v>
      </c>
      <c r="K236" s="3686"/>
      <c r="L236" s="3686"/>
      <c r="M236" s="3686"/>
      <c r="N236" s="3686"/>
      <c r="O236" s="3687"/>
      <c r="P236" s="776"/>
      <c r="Q236" s="776"/>
      <c r="R236" s="776"/>
      <c r="S236" s="776"/>
      <c r="T236" s="1455"/>
      <c r="U236" s="1455"/>
      <c r="V236" s="1455"/>
      <c r="W236" s="776"/>
      <c r="X236" s="776"/>
      <c r="Y236" s="776"/>
      <c r="Z236" s="776"/>
      <c r="AA236" s="776"/>
      <c r="AB236" s="1455"/>
      <c r="AC236" s="776"/>
      <c r="AD236" s="776"/>
      <c r="AE236" s="444"/>
      <c r="AF236" s="444"/>
      <c r="AG236" s="444"/>
      <c r="AH236" s="444"/>
      <c r="AI236" s="1455"/>
      <c r="AJ236" s="444"/>
      <c r="AK236" s="444"/>
      <c r="AL236" s="1455"/>
      <c r="AM236" s="1300"/>
      <c r="AN236" s="1455"/>
      <c r="AO236" s="1455"/>
      <c r="AP236" s="1455"/>
      <c r="AQ236" s="1455"/>
      <c r="AR236" s="1455"/>
      <c r="AS236" s="1455"/>
      <c r="AT236" s="1455"/>
      <c r="AU236" s="1455"/>
      <c r="AV236" s="1455"/>
      <c r="AW236" s="1455"/>
      <c r="AX236" s="1455"/>
      <c r="AY236" s="1455"/>
      <c r="AZ236" s="1455"/>
    </row>
    <row r="237" spans="1:61" ht="18.75" customHeight="1">
      <c r="A237" s="443"/>
      <c r="B237" s="1459"/>
      <c r="C237" s="776"/>
      <c r="D237" s="776"/>
      <c r="E237" s="776"/>
      <c r="F237" s="776"/>
      <c r="G237" s="776"/>
      <c r="H237" s="1455"/>
      <c r="I237" s="1455"/>
      <c r="J237" s="778"/>
      <c r="K237" s="779"/>
      <c r="L237" s="1461"/>
      <c r="M237" s="3384" t="s">
        <v>1420</v>
      </c>
      <c r="N237" s="3384"/>
      <c r="O237" s="3385"/>
      <c r="P237" s="776"/>
      <c r="Q237" s="776"/>
      <c r="R237" s="776"/>
      <c r="S237" s="776"/>
      <c r="T237" s="1455"/>
      <c r="U237" s="1455"/>
      <c r="V237" s="1455"/>
      <c r="W237" s="776"/>
      <c r="X237" s="776"/>
      <c r="Y237" s="776"/>
      <c r="Z237" s="776"/>
      <c r="AA237" s="776"/>
      <c r="AB237" s="1455"/>
      <c r="AC237" s="776"/>
      <c r="AD237" s="776"/>
      <c r="AE237" s="444"/>
      <c r="AF237" s="444"/>
      <c r="AG237" s="444"/>
      <c r="AH237" s="444"/>
      <c r="AI237" s="1455"/>
      <c r="AJ237" s="444"/>
      <c r="AK237" s="444"/>
      <c r="AL237" s="1455"/>
      <c r="AM237" s="3472" t="s">
        <v>1728</v>
      </c>
      <c r="AN237" s="3735"/>
      <c r="AO237" s="3735"/>
      <c r="AP237" s="3735"/>
      <c r="AQ237" s="3735"/>
      <c r="AR237" s="3735"/>
      <c r="AS237" s="3735"/>
      <c r="AT237" s="3735"/>
      <c r="AU237" s="3735"/>
      <c r="AV237" s="3735"/>
      <c r="AW237" s="3736"/>
      <c r="AX237" s="1455"/>
      <c r="AY237" s="1455"/>
      <c r="AZ237" s="1455"/>
    </row>
    <row r="238" spans="1:61" ht="14.25">
      <c r="A238" s="443"/>
      <c r="B238" s="1459"/>
      <c r="C238" s="776"/>
      <c r="D238" s="776"/>
      <c r="E238" s="776"/>
      <c r="F238" s="776"/>
      <c r="G238" s="776"/>
      <c r="H238" s="1455"/>
      <c r="I238" s="1455"/>
      <c r="J238" s="777"/>
      <c r="K238" s="777"/>
      <c r="L238" s="1455"/>
      <c r="M238" s="2514"/>
      <c r="N238" s="1455"/>
      <c r="O238" s="777"/>
      <c r="P238" s="776"/>
      <c r="Q238" s="776"/>
      <c r="R238" s="776"/>
      <c r="S238" s="776"/>
      <c r="T238" s="1455"/>
      <c r="U238" s="1455"/>
      <c r="V238" s="1455"/>
      <c r="W238" s="776"/>
      <c r="X238" s="776"/>
      <c r="Y238" s="776"/>
      <c r="Z238" s="776"/>
      <c r="AA238" s="776"/>
      <c r="AB238" s="1455"/>
      <c r="AC238" s="776"/>
      <c r="AD238" s="776"/>
      <c r="AE238" s="444"/>
      <c r="AF238" s="444"/>
      <c r="AG238" s="444"/>
      <c r="AH238" s="444"/>
      <c r="AI238" s="1455"/>
      <c r="AJ238" s="444"/>
      <c r="AK238" s="444"/>
      <c r="AL238" s="1455"/>
      <c r="AM238" s="3737"/>
      <c r="AN238" s="3738"/>
      <c r="AO238" s="3738"/>
      <c r="AP238" s="3738"/>
      <c r="AQ238" s="3738"/>
      <c r="AR238" s="3738"/>
      <c r="AS238" s="3738"/>
      <c r="AT238" s="3738"/>
      <c r="AU238" s="3738"/>
      <c r="AV238" s="3738"/>
      <c r="AW238" s="3739"/>
      <c r="AX238" s="1455"/>
      <c r="AY238" s="1455"/>
      <c r="AZ238" s="1455"/>
    </row>
    <row r="239" spans="1:61" ht="14.25">
      <c r="A239" s="443"/>
      <c r="B239" s="1459"/>
      <c r="C239" s="776"/>
      <c r="D239" s="776"/>
      <c r="E239" s="776"/>
      <c r="F239" s="776"/>
      <c r="G239" s="776"/>
      <c r="H239" s="1455"/>
      <c r="I239" s="1455"/>
      <c r="J239" s="777"/>
      <c r="K239" s="777"/>
      <c r="L239" s="1455"/>
      <c r="M239" s="2515"/>
      <c r="N239" s="1455"/>
      <c r="O239" s="777"/>
      <c r="P239" s="776"/>
      <c r="Q239" s="776"/>
      <c r="R239" s="776"/>
      <c r="S239" s="776"/>
      <c r="T239" s="1455"/>
      <c r="U239" s="1455"/>
      <c r="V239" s="1455"/>
      <c r="W239" s="776"/>
      <c r="X239" s="776"/>
      <c r="Y239" s="776"/>
      <c r="Z239" s="776"/>
      <c r="AA239" s="776"/>
      <c r="AB239" s="1455"/>
      <c r="AC239" s="776"/>
      <c r="AD239" s="776"/>
      <c r="AE239" s="444"/>
      <c r="AF239" s="444"/>
      <c r="AG239" s="444"/>
      <c r="AH239" s="444"/>
      <c r="AI239" s="1455"/>
      <c r="AJ239" s="444"/>
      <c r="AK239" s="444"/>
      <c r="AL239" s="1455"/>
      <c r="AM239" s="3737"/>
      <c r="AN239" s="3738"/>
      <c r="AO239" s="3738"/>
      <c r="AP239" s="3738"/>
      <c r="AQ239" s="3738"/>
      <c r="AR239" s="3738"/>
      <c r="AS239" s="3738"/>
      <c r="AT239" s="3738"/>
      <c r="AU239" s="3738"/>
      <c r="AV239" s="3738"/>
      <c r="AW239" s="3739"/>
      <c r="AX239" s="1455"/>
      <c r="AY239" s="1455"/>
      <c r="AZ239" s="1455"/>
    </row>
    <row r="240" spans="1:61" ht="14.25">
      <c r="A240" s="443"/>
      <c r="B240" s="1459"/>
      <c r="C240" s="776"/>
      <c r="D240" s="776"/>
      <c r="E240" s="776"/>
      <c r="F240" s="776"/>
      <c r="G240" s="776"/>
      <c r="H240" s="1455"/>
      <c r="I240" s="1455"/>
      <c r="J240" s="777"/>
      <c r="K240" s="777"/>
      <c r="L240" s="1455"/>
      <c r="M240" s="2515"/>
      <c r="N240" s="1455"/>
      <c r="O240" s="777"/>
      <c r="P240" s="776"/>
      <c r="Q240" s="776"/>
      <c r="R240" s="776"/>
      <c r="S240" s="776"/>
      <c r="T240" s="1455"/>
      <c r="U240" s="1455"/>
      <c r="V240" s="1455"/>
      <c r="W240" s="776"/>
      <c r="X240" s="776"/>
      <c r="Y240" s="776"/>
      <c r="Z240" s="776"/>
      <c r="AA240" s="776"/>
      <c r="AB240" s="1455"/>
      <c r="AC240" s="776"/>
      <c r="AD240" s="776"/>
      <c r="AE240" s="444"/>
      <c r="AF240" s="444"/>
      <c r="AG240" s="444"/>
      <c r="AH240" s="444"/>
      <c r="AI240" s="1455"/>
      <c r="AJ240" s="444"/>
      <c r="AK240" s="444"/>
      <c r="AL240" s="1455"/>
      <c r="AM240" s="3737"/>
      <c r="AN240" s="3738"/>
      <c r="AO240" s="3738"/>
      <c r="AP240" s="3738"/>
      <c r="AQ240" s="3738"/>
      <c r="AR240" s="3738"/>
      <c r="AS240" s="3738"/>
      <c r="AT240" s="3738"/>
      <c r="AU240" s="3738"/>
      <c r="AV240" s="3738"/>
      <c r="AW240" s="3739"/>
      <c r="AX240" s="1455"/>
      <c r="AY240" s="1455"/>
      <c r="AZ240" s="1455"/>
    </row>
    <row r="241" spans="1:61" ht="14.25">
      <c r="A241" s="443"/>
      <c r="B241" s="1459"/>
      <c r="C241" s="776"/>
      <c r="D241" s="776"/>
      <c r="E241" s="776"/>
      <c r="F241" s="776"/>
      <c r="G241" s="776"/>
      <c r="H241" s="1455"/>
      <c r="I241" s="1455"/>
      <c r="J241" s="777"/>
      <c r="K241" s="777"/>
      <c r="L241" s="1455"/>
      <c r="M241" s="2515"/>
      <c r="N241" s="1455"/>
      <c r="O241" s="777"/>
      <c r="P241" s="776"/>
      <c r="Q241" s="776"/>
      <c r="R241" s="776"/>
      <c r="S241" s="776"/>
      <c r="T241" s="1455"/>
      <c r="U241" s="1455"/>
      <c r="V241" s="1455"/>
      <c r="W241" s="776"/>
      <c r="X241" s="776"/>
      <c r="Y241" s="776"/>
      <c r="Z241" s="776"/>
      <c r="AA241" s="776"/>
      <c r="AB241" s="1455"/>
      <c r="AC241" s="776"/>
      <c r="AD241" s="776"/>
      <c r="AE241" s="444"/>
      <c r="AF241" s="444"/>
      <c r="AG241" s="444"/>
      <c r="AH241" s="444"/>
      <c r="AI241" s="1455"/>
      <c r="AJ241" s="444"/>
      <c r="AK241" s="444"/>
      <c r="AL241" s="1455"/>
      <c r="AM241" s="3737"/>
      <c r="AN241" s="3738"/>
      <c r="AO241" s="3738"/>
      <c r="AP241" s="3738"/>
      <c r="AQ241" s="3738"/>
      <c r="AR241" s="3738"/>
      <c r="AS241" s="3738"/>
      <c r="AT241" s="3738"/>
      <c r="AU241" s="3738"/>
      <c r="AV241" s="3738"/>
      <c r="AW241" s="3739"/>
      <c r="AX241" s="1455"/>
      <c r="AY241" s="1455"/>
      <c r="AZ241" s="1455"/>
    </row>
    <row r="242" spans="1:61" ht="14.25">
      <c r="A242" s="443"/>
      <c r="B242" s="1459"/>
      <c r="C242" s="776"/>
      <c r="D242" s="776"/>
      <c r="E242" s="776"/>
      <c r="F242" s="776"/>
      <c r="G242" s="776"/>
      <c r="H242" s="1455"/>
      <c r="I242" s="1455"/>
      <c r="J242" s="777"/>
      <c r="K242" s="777"/>
      <c r="L242" s="1455"/>
      <c r="M242" s="2515"/>
      <c r="N242" s="1455"/>
      <c r="O242" s="777"/>
      <c r="P242" s="776"/>
      <c r="Q242" s="776"/>
      <c r="R242" s="776"/>
      <c r="S242" s="776"/>
      <c r="T242" s="1455"/>
      <c r="U242" s="1455"/>
      <c r="V242" s="1455"/>
      <c r="W242" s="776"/>
      <c r="X242" s="776"/>
      <c r="Y242" s="776"/>
      <c r="Z242" s="776"/>
      <c r="AA242" s="776"/>
      <c r="AB242" s="1455"/>
      <c r="AC242" s="776"/>
      <c r="AD242" s="776"/>
      <c r="AE242" s="444"/>
      <c r="AF242" s="444"/>
      <c r="AG242" s="444"/>
      <c r="AH242" s="444"/>
      <c r="AI242" s="1455"/>
      <c r="AJ242" s="444"/>
      <c r="AK242" s="444"/>
      <c r="AL242" s="2985"/>
      <c r="AM242" s="3737"/>
      <c r="AN242" s="3738"/>
      <c r="AO242" s="3738"/>
      <c r="AP242" s="3738"/>
      <c r="AQ242" s="3738"/>
      <c r="AR242" s="3738"/>
      <c r="AS242" s="3738"/>
      <c r="AT242" s="3738"/>
      <c r="AU242" s="3738"/>
      <c r="AV242" s="3738"/>
      <c r="AW242" s="3739"/>
      <c r="AX242" s="1455"/>
      <c r="AY242" s="1455"/>
      <c r="AZ242" s="1455"/>
    </row>
    <row r="243" spans="1:61" ht="15" thickBot="1">
      <c r="A243" s="1830"/>
      <c r="B243" s="3126"/>
      <c r="C243" s="3127"/>
      <c r="D243" s="3128"/>
      <c r="E243" s="3128"/>
      <c r="F243" s="3128"/>
      <c r="G243" s="3128"/>
      <c r="H243" s="3129"/>
      <c r="I243" s="3129"/>
      <c r="J243" s="3130"/>
      <c r="K243" s="3130"/>
      <c r="L243" s="3129"/>
      <c r="M243" s="3131"/>
      <c r="N243" s="3129"/>
      <c r="O243" s="3130"/>
      <c r="P243" s="3128"/>
      <c r="Q243" s="3128"/>
      <c r="R243" s="3128"/>
      <c r="S243" s="3128"/>
      <c r="T243" s="3129"/>
      <c r="U243" s="3129"/>
      <c r="V243" s="3129"/>
      <c r="W243" s="3128"/>
      <c r="X243" s="3128"/>
      <c r="Y243" s="3128"/>
      <c r="Z243" s="3128"/>
      <c r="AA243" s="3128"/>
      <c r="AB243" s="3129"/>
      <c r="AC243" s="3128"/>
      <c r="AD243" s="3128"/>
      <c r="AE243" s="3132"/>
      <c r="AF243" s="2739"/>
      <c r="AG243" s="2739"/>
      <c r="AH243" s="2739"/>
      <c r="AI243" s="1406"/>
      <c r="AJ243" s="2739"/>
      <c r="AK243" s="444"/>
      <c r="AL243" s="2985"/>
      <c r="AM243" s="3740"/>
      <c r="AN243" s="3741"/>
      <c r="AO243" s="3741"/>
      <c r="AP243" s="3741"/>
      <c r="AQ243" s="3741"/>
      <c r="AR243" s="3741"/>
      <c r="AS243" s="3741"/>
      <c r="AT243" s="3741"/>
      <c r="AU243" s="3741"/>
      <c r="AV243" s="3741"/>
      <c r="AW243" s="3742"/>
      <c r="AX243" s="1455"/>
      <c r="AY243" s="1455"/>
      <c r="AZ243" s="1455"/>
      <c r="BA243" s="1455"/>
      <c r="BB243" s="1455"/>
      <c r="BC243" s="1455"/>
      <c r="BD243" s="1455"/>
      <c r="BE243" s="1455"/>
      <c r="BF243" s="1455"/>
      <c r="BG243" s="1455"/>
      <c r="BH243" s="1455"/>
      <c r="BI243" s="1455"/>
    </row>
    <row r="244" spans="1:61" ht="14.25">
      <c r="A244" s="1830"/>
      <c r="B244" s="3126"/>
      <c r="C244" s="3127"/>
      <c r="D244" s="3133"/>
      <c r="E244" s="3127"/>
      <c r="F244" s="3127"/>
      <c r="G244" s="1406"/>
      <c r="H244" s="1406"/>
      <c r="I244" s="1406"/>
      <c r="J244" s="3133"/>
      <c r="K244" s="3134"/>
      <c r="L244" s="1406"/>
      <c r="M244" s="1406"/>
      <c r="N244" s="1406"/>
      <c r="O244" s="3133"/>
      <c r="P244" s="3127"/>
      <c r="Q244" s="3127"/>
      <c r="R244" s="3127"/>
      <c r="S244" s="1406"/>
      <c r="T244" s="1406"/>
      <c r="U244" s="1406"/>
      <c r="V244" s="1406"/>
      <c r="W244" s="3127"/>
      <c r="X244" s="3127"/>
      <c r="Y244" s="3127"/>
      <c r="Z244" s="3133"/>
      <c r="AA244" s="1406"/>
      <c r="AB244" s="1406"/>
      <c r="AC244" s="1406"/>
      <c r="AD244" s="3127"/>
      <c r="AE244" s="3127"/>
      <c r="AF244" s="3135"/>
      <c r="AG244" s="3127"/>
      <c r="AH244" s="2739"/>
      <c r="AI244" s="1406"/>
      <c r="AJ244" s="2739"/>
      <c r="AK244" s="444"/>
      <c r="AL244" s="1455"/>
      <c r="AM244" s="1455"/>
      <c r="AN244" s="1455"/>
      <c r="AO244" s="1455"/>
      <c r="AP244" s="1455"/>
      <c r="AQ244" s="1455"/>
      <c r="AR244" s="1455"/>
      <c r="AS244" s="1455"/>
      <c r="AT244" s="1455"/>
      <c r="AU244" s="1455"/>
      <c r="AV244" s="1455"/>
      <c r="AW244" s="1455"/>
      <c r="AX244" s="1455"/>
      <c r="AY244" s="1455"/>
      <c r="AZ244" s="1455"/>
      <c r="BA244" s="1455"/>
      <c r="BB244" s="1455"/>
      <c r="BC244" s="1455"/>
      <c r="BD244" s="1455"/>
      <c r="BE244" s="1455"/>
      <c r="BF244" s="1455"/>
      <c r="BG244" s="1455"/>
      <c r="BH244" s="1455"/>
      <c r="BI244" s="1455"/>
    </row>
    <row r="245" spans="1:61" s="1455" customFormat="1" ht="13.5" customHeight="1">
      <c r="A245" s="1830"/>
      <c r="B245" s="3136" t="s">
        <v>3266</v>
      </c>
      <c r="C245" s="3137"/>
      <c r="D245" s="3137"/>
      <c r="E245" s="3138"/>
      <c r="F245" s="3134"/>
      <c r="G245" s="1406"/>
      <c r="H245" s="3136" t="s">
        <v>3267</v>
      </c>
      <c r="I245" s="3137"/>
      <c r="J245" s="3137"/>
      <c r="K245" s="3138"/>
      <c r="L245" s="1406"/>
      <c r="M245" s="3136" t="s">
        <v>3270</v>
      </c>
      <c r="N245" s="3137"/>
      <c r="O245" s="3137"/>
      <c r="P245" s="3138"/>
      <c r="Q245" s="3143"/>
      <c r="R245" s="3136" t="s">
        <v>3271</v>
      </c>
      <c r="S245" s="3137"/>
      <c r="T245" s="3137"/>
      <c r="U245" s="3138"/>
      <c r="V245" s="1406"/>
      <c r="W245" s="1406"/>
      <c r="X245" s="3136" t="s">
        <v>3268</v>
      </c>
      <c r="Y245" s="3137"/>
      <c r="Z245" s="3137"/>
      <c r="AA245" s="3138"/>
      <c r="AB245" s="1406"/>
      <c r="AC245" s="1406"/>
      <c r="AD245" s="3136" t="s">
        <v>3268</v>
      </c>
      <c r="AE245" s="3137"/>
      <c r="AF245" s="3137"/>
      <c r="AG245" s="3138"/>
      <c r="AH245" s="2739"/>
      <c r="AI245" s="1406"/>
      <c r="AJ245" s="2739"/>
      <c r="AK245" s="444"/>
      <c r="AM245" s="309" t="s">
        <v>1509</v>
      </c>
      <c r="AX245" s="1406"/>
    </row>
    <row r="246" spans="1:61" s="1455" customFormat="1" ht="14.25" customHeight="1">
      <c r="A246" s="1830"/>
      <c r="B246" s="3139" t="s">
        <v>3269</v>
      </c>
      <c r="C246" s="3140"/>
      <c r="D246" s="3140"/>
      <c r="E246" s="3141"/>
      <c r="F246" s="3134"/>
      <c r="G246" s="1406"/>
      <c r="H246" s="3139" t="s">
        <v>3269</v>
      </c>
      <c r="I246" s="3140"/>
      <c r="J246" s="3140"/>
      <c r="K246" s="3141"/>
      <c r="L246" s="1406"/>
      <c r="M246" s="3139" t="s">
        <v>3269</v>
      </c>
      <c r="N246" s="3140"/>
      <c r="O246" s="3140"/>
      <c r="P246" s="3141"/>
      <c r="Q246" s="3127"/>
      <c r="R246" s="3139" t="s">
        <v>3269</v>
      </c>
      <c r="S246" s="3140"/>
      <c r="T246" s="3140"/>
      <c r="U246" s="3141"/>
      <c r="V246" s="1406"/>
      <c r="W246" s="1406"/>
      <c r="X246" s="3139" t="s">
        <v>3269</v>
      </c>
      <c r="Y246" s="3140"/>
      <c r="Z246" s="3140"/>
      <c r="AA246" s="3141"/>
      <c r="AB246" s="1406"/>
      <c r="AC246" s="1406"/>
      <c r="AD246" s="3139" t="s">
        <v>3269</v>
      </c>
      <c r="AE246" s="3140"/>
      <c r="AF246" s="3140"/>
      <c r="AG246" s="3141"/>
      <c r="AH246" s="2739"/>
      <c r="AI246" s="1406"/>
      <c r="AJ246" s="2739"/>
      <c r="AK246" s="444"/>
      <c r="AM246" s="3488" t="s">
        <v>2391</v>
      </c>
      <c r="AN246" s="3489"/>
      <c r="AO246" s="3489"/>
      <c r="AP246" s="3489"/>
      <c r="AQ246" s="3489"/>
      <c r="AR246" s="3489"/>
      <c r="AS246" s="3489"/>
      <c r="AT246" s="3489"/>
      <c r="AU246" s="3489"/>
      <c r="AV246" s="3489"/>
      <c r="AW246" s="3490"/>
      <c r="AX246" s="1406"/>
    </row>
    <row r="247" spans="1:61" s="1455" customFormat="1" ht="14.25">
      <c r="A247" s="1830"/>
      <c r="B247" s="3135"/>
      <c r="C247" s="3128"/>
      <c r="D247" s="3128"/>
      <c r="E247" s="3142"/>
      <c r="F247" s="3127"/>
      <c r="G247" s="1406"/>
      <c r="H247" s="3135"/>
      <c r="I247" s="3128"/>
      <c r="J247" s="3128"/>
      <c r="K247" s="3142"/>
      <c r="L247" s="1406"/>
      <c r="M247" s="3135"/>
      <c r="N247" s="3128"/>
      <c r="O247" s="3128"/>
      <c r="P247" s="3142"/>
      <c r="Q247" s="3127"/>
      <c r="R247" s="3135"/>
      <c r="S247" s="3128"/>
      <c r="T247" s="3128"/>
      <c r="U247" s="3142"/>
      <c r="V247" s="1406"/>
      <c r="W247" s="1406"/>
      <c r="X247" s="3135"/>
      <c r="Y247" s="3128"/>
      <c r="Z247" s="3128"/>
      <c r="AA247" s="3142"/>
      <c r="AB247" s="1406"/>
      <c r="AC247" s="1406"/>
      <c r="AD247" s="3135"/>
      <c r="AE247" s="3128"/>
      <c r="AF247" s="3128"/>
      <c r="AG247" s="3142"/>
      <c r="AH247" s="2739"/>
      <c r="AI247" s="1406"/>
      <c r="AJ247" s="2739"/>
      <c r="AK247" s="444"/>
      <c r="AM247" s="3491"/>
      <c r="AN247" s="3471"/>
      <c r="AO247" s="3471"/>
      <c r="AP247" s="3471"/>
      <c r="AQ247" s="3471"/>
      <c r="AR247" s="3471"/>
      <c r="AS247" s="3471"/>
      <c r="AT247" s="3471"/>
      <c r="AU247" s="3471"/>
      <c r="AV247" s="3471"/>
      <c r="AW247" s="3492"/>
    </row>
    <row r="248" spans="1:61" s="1455" customFormat="1" ht="14.25">
      <c r="A248" s="443"/>
      <c r="B248" s="1459"/>
      <c r="C248" s="1459"/>
      <c r="D248" s="1459"/>
      <c r="E248" s="1459"/>
      <c r="F248" s="1459"/>
      <c r="G248" s="1459"/>
      <c r="H248" s="3609"/>
      <c r="I248" s="3609"/>
      <c r="J248" s="1459"/>
      <c r="K248" s="1459"/>
      <c r="L248" s="1459"/>
      <c r="M248" s="1459"/>
      <c r="N248" s="1459"/>
      <c r="O248" s="1459"/>
      <c r="P248" s="1459"/>
      <c r="Q248" s="1459"/>
      <c r="R248" s="1459"/>
      <c r="S248" s="1459"/>
      <c r="T248" s="1459"/>
      <c r="U248" s="444"/>
      <c r="V248" s="444"/>
      <c r="W248" s="444"/>
      <c r="X248" s="444"/>
      <c r="Y248" s="444"/>
      <c r="Z248" s="444"/>
      <c r="AA248" s="444"/>
      <c r="AB248" s="444"/>
      <c r="AC248" s="444"/>
      <c r="AD248" s="444"/>
      <c r="AE248" s="444"/>
      <c r="AF248" s="444"/>
      <c r="AG248" s="444"/>
      <c r="AH248" s="444"/>
      <c r="AI248" s="444"/>
      <c r="AJ248" s="444"/>
      <c r="AK248" s="444"/>
      <c r="AM248" s="3491"/>
      <c r="AN248" s="3471"/>
      <c r="AO248" s="3471"/>
      <c r="AP248" s="3471"/>
      <c r="AQ248" s="3471"/>
      <c r="AR248" s="3471"/>
      <c r="AS248" s="3471"/>
      <c r="AT248" s="3471"/>
      <c r="AU248" s="3471"/>
      <c r="AV248" s="3471"/>
      <c r="AW248" s="3492"/>
    </row>
    <row r="249" spans="1:61" s="1455" customFormat="1" ht="13.5" customHeight="1">
      <c r="A249" s="443"/>
      <c r="B249" s="1459"/>
      <c r="C249" s="1459"/>
      <c r="D249" s="1459"/>
      <c r="E249" s="1459"/>
      <c r="F249" s="1459"/>
      <c r="G249" s="1459"/>
      <c r="H249" s="1464"/>
      <c r="I249" s="1464"/>
      <c r="J249" s="1459"/>
      <c r="K249" s="1459"/>
      <c r="L249" s="1459"/>
      <c r="M249" s="1459"/>
      <c r="N249" s="1459"/>
      <c r="O249" s="1459"/>
      <c r="P249" s="1459"/>
      <c r="Q249" s="1459"/>
      <c r="R249" s="1459"/>
      <c r="S249" s="1459"/>
      <c r="T249" s="1459"/>
      <c r="U249" s="444"/>
      <c r="V249" s="444"/>
      <c r="W249" s="444"/>
      <c r="X249" s="444"/>
      <c r="Y249" s="444"/>
      <c r="Z249" s="444"/>
      <c r="AA249" s="444"/>
      <c r="AB249" s="444"/>
      <c r="AC249" s="444"/>
      <c r="AD249" s="444"/>
      <c r="AE249" s="444"/>
      <c r="AF249" s="444"/>
      <c r="AG249" s="444"/>
      <c r="AH249" s="444"/>
      <c r="AI249" s="444"/>
      <c r="AJ249" s="444"/>
      <c r="AK249" s="444"/>
      <c r="AM249" s="3491"/>
      <c r="AN249" s="3471"/>
      <c r="AO249" s="3471"/>
      <c r="AP249" s="3471"/>
      <c r="AQ249" s="3471"/>
      <c r="AR249" s="3471"/>
      <c r="AS249" s="3471"/>
      <c r="AT249" s="3471"/>
      <c r="AU249" s="3471"/>
      <c r="AV249" s="3471"/>
      <c r="AW249" s="3492"/>
    </row>
    <row r="250" spans="1:61" s="1455" customFormat="1" ht="14.25">
      <c r="A250" s="443"/>
      <c r="B250" s="1459"/>
      <c r="C250" s="1459"/>
      <c r="D250" s="1459"/>
      <c r="E250" s="1459"/>
      <c r="F250" s="1459"/>
      <c r="G250" s="1459"/>
      <c r="H250" s="1464"/>
      <c r="I250" s="1464"/>
      <c r="J250" s="1459"/>
      <c r="K250" s="1459"/>
      <c r="L250" s="1459"/>
      <c r="M250" s="1459"/>
      <c r="N250" s="1459"/>
      <c r="O250" s="1459"/>
      <c r="P250" s="1459"/>
      <c r="Q250" s="1459"/>
      <c r="R250" s="1459"/>
      <c r="S250" s="1459"/>
      <c r="T250" s="1459"/>
      <c r="U250" s="444"/>
      <c r="V250" s="444"/>
      <c r="W250" s="444"/>
      <c r="X250" s="444"/>
      <c r="Y250" s="444"/>
      <c r="Z250" s="444"/>
      <c r="AA250" s="444"/>
      <c r="AB250" s="444"/>
      <c r="AC250" s="444"/>
      <c r="AD250" s="444"/>
      <c r="AE250" s="444"/>
      <c r="AF250" s="444"/>
      <c r="AG250" s="444"/>
      <c r="AH250" s="444"/>
      <c r="AI250" s="444"/>
      <c r="AJ250" s="444"/>
      <c r="AK250" s="444"/>
      <c r="AM250" s="3491"/>
      <c r="AN250" s="3471"/>
      <c r="AO250" s="3471"/>
      <c r="AP250" s="3471"/>
      <c r="AQ250" s="3471"/>
      <c r="AR250" s="3471"/>
      <c r="AS250" s="3471"/>
      <c r="AT250" s="3471"/>
      <c r="AU250" s="3471"/>
      <c r="AV250" s="3471"/>
      <c r="AW250" s="3492"/>
    </row>
    <row r="251" spans="1:61" s="1455" customFormat="1" ht="13.5" customHeight="1">
      <c r="A251" s="443"/>
      <c r="B251" s="1459"/>
      <c r="C251" s="1459"/>
      <c r="D251" s="1459"/>
      <c r="E251" s="1459"/>
      <c r="F251" s="1459"/>
      <c r="G251" s="1459"/>
      <c r="H251" s="1464"/>
      <c r="I251" s="1464"/>
      <c r="J251" s="1459"/>
      <c r="K251" s="1459"/>
      <c r="L251" s="1459"/>
      <c r="M251" s="1459"/>
      <c r="N251" s="1459"/>
      <c r="O251" s="1459"/>
      <c r="P251" s="1459"/>
      <c r="Q251" s="1459"/>
      <c r="R251" s="1459"/>
      <c r="S251" s="1459"/>
      <c r="T251" s="1459"/>
      <c r="U251" s="444"/>
      <c r="V251" s="444"/>
      <c r="W251" s="444"/>
      <c r="X251" s="444"/>
      <c r="Y251" s="444"/>
      <c r="Z251" s="444"/>
      <c r="AA251" s="444"/>
      <c r="AB251" s="444"/>
      <c r="AC251" s="444"/>
      <c r="AD251" s="444"/>
      <c r="AE251" s="444"/>
      <c r="AF251" s="444"/>
      <c r="AG251" s="444"/>
      <c r="AH251" s="444"/>
      <c r="AI251" s="444"/>
      <c r="AJ251" s="444"/>
      <c r="AK251" s="444"/>
      <c r="AL251" s="2672"/>
      <c r="AM251" s="3491"/>
      <c r="AN251" s="3471"/>
      <c r="AO251" s="3471"/>
      <c r="AP251" s="3471"/>
      <c r="AQ251" s="3471"/>
      <c r="AR251" s="3471"/>
      <c r="AS251" s="3471"/>
      <c r="AT251" s="3471"/>
      <c r="AU251" s="3471"/>
      <c r="AV251" s="3471"/>
      <c r="AW251" s="3492"/>
    </row>
    <row r="252" spans="1:61" s="1455" customFormat="1" ht="14.25">
      <c r="A252" s="443"/>
      <c r="B252" s="1459"/>
      <c r="C252" s="1459"/>
      <c r="D252" s="1459"/>
      <c r="E252" s="1459"/>
      <c r="F252" s="1459"/>
      <c r="G252" s="1459"/>
      <c r="H252" s="1464"/>
      <c r="I252" s="1464"/>
      <c r="J252" s="1459"/>
      <c r="K252" s="1459"/>
      <c r="L252" s="1459"/>
      <c r="M252" s="1459"/>
      <c r="N252" s="1459"/>
      <c r="O252" s="1459"/>
      <c r="P252" s="1459"/>
      <c r="Q252" s="1459"/>
      <c r="R252" s="1459"/>
      <c r="S252" s="1459"/>
      <c r="T252" s="1459"/>
      <c r="U252" s="444"/>
      <c r="V252" s="444"/>
      <c r="W252" s="444"/>
      <c r="X252" s="444"/>
      <c r="Y252" s="444"/>
      <c r="Z252" s="444"/>
      <c r="AA252" s="444"/>
      <c r="AB252" s="444"/>
      <c r="AC252" s="444"/>
      <c r="AD252" s="444"/>
      <c r="AE252" s="444"/>
      <c r="AF252" s="444"/>
      <c r="AG252" s="444"/>
      <c r="AH252" s="444"/>
      <c r="AI252" s="444"/>
      <c r="AJ252" s="444"/>
      <c r="AK252" s="444"/>
      <c r="AL252" s="2672"/>
      <c r="AM252" s="3491"/>
      <c r="AN252" s="3471"/>
      <c r="AO252" s="3471"/>
      <c r="AP252" s="3471"/>
      <c r="AQ252" s="3471"/>
      <c r="AR252" s="3471"/>
      <c r="AS252" s="3471"/>
      <c r="AT252" s="3471"/>
      <c r="AU252" s="3471"/>
      <c r="AV252" s="3471"/>
      <c r="AW252" s="3492"/>
    </row>
    <row r="253" spans="1:61" s="1455" customFormat="1" ht="14.25">
      <c r="A253" s="443"/>
      <c r="B253" s="1459"/>
      <c r="C253" s="1459"/>
      <c r="D253" s="1459"/>
      <c r="E253" s="1459"/>
      <c r="F253" s="1459"/>
      <c r="G253" s="1459"/>
      <c r="H253" s="1459"/>
      <c r="I253" s="1459"/>
      <c r="J253" s="1464"/>
      <c r="K253" s="1464"/>
      <c r="L253" s="1464"/>
      <c r="M253" s="1464"/>
      <c r="N253" s="1459"/>
      <c r="O253" s="1459"/>
      <c r="P253" s="1459"/>
      <c r="Q253" s="1459"/>
      <c r="R253" s="1459"/>
      <c r="S253" s="1459"/>
      <c r="T253" s="1459"/>
      <c r="U253" s="444"/>
      <c r="V253" s="444"/>
      <c r="W253" s="444"/>
      <c r="X253" s="444"/>
      <c r="Y253" s="444"/>
      <c r="Z253" s="444"/>
      <c r="AA253" s="444"/>
      <c r="AB253" s="444"/>
      <c r="AC253" s="444"/>
      <c r="AD253" s="444"/>
      <c r="AE253" s="444"/>
      <c r="AF253" s="444"/>
      <c r="AG253" s="444"/>
      <c r="AH253" s="444"/>
      <c r="AI253" s="444"/>
      <c r="AJ253" s="444"/>
      <c r="AK253" s="444"/>
      <c r="AL253" s="2672"/>
      <c r="AM253" s="3491"/>
      <c r="AN253" s="3471"/>
      <c r="AO253" s="3471"/>
      <c r="AP253" s="3471"/>
      <c r="AQ253" s="3471"/>
      <c r="AR253" s="3471"/>
      <c r="AS253" s="3471"/>
      <c r="AT253" s="3471"/>
      <c r="AU253" s="3471"/>
      <c r="AV253" s="3471"/>
      <c r="AW253" s="3492"/>
    </row>
    <row r="254" spans="1:61" s="1455" customFormat="1" ht="14.25">
      <c r="A254" s="443"/>
      <c r="B254" s="1459"/>
      <c r="C254" s="1459"/>
      <c r="D254" s="1459"/>
      <c r="E254" s="1459"/>
      <c r="F254" s="1459"/>
      <c r="G254" s="1459"/>
      <c r="H254" s="1459"/>
      <c r="I254" s="1459"/>
      <c r="J254" s="1464"/>
      <c r="K254" s="1464"/>
      <c r="L254" s="1464"/>
      <c r="M254" s="1464"/>
      <c r="N254" s="1459"/>
      <c r="O254" s="1459"/>
      <c r="P254" s="1459"/>
      <c r="Q254" s="1459"/>
      <c r="R254" s="1459"/>
      <c r="S254" s="1459"/>
      <c r="T254" s="1459"/>
      <c r="U254" s="444"/>
      <c r="V254" s="444"/>
      <c r="W254" s="444"/>
      <c r="X254" s="444"/>
      <c r="Y254" s="444"/>
      <c r="Z254" s="444"/>
      <c r="AA254" s="444"/>
      <c r="AB254" s="444"/>
      <c r="AC254" s="444"/>
      <c r="AD254" s="444"/>
      <c r="AE254" s="444"/>
      <c r="AF254" s="444"/>
      <c r="AG254" s="444"/>
      <c r="AH254" s="444"/>
      <c r="AI254" s="444"/>
      <c r="AJ254" s="444"/>
      <c r="AK254" s="444"/>
      <c r="AL254" s="2672"/>
      <c r="AM254" s="3491"/>
      <c r="AN254" s="3471"/>
      <c r="AO254" s="3471"/>
      <c r="AP254" s="3471"/>
      <c r="AQ254" s="3471"/>
      <c r="AR254" s="3471"/>
      <c r="AS254" s="3471"/>
      <c r="AT254" s="3471"/>
      <c r="AU254" s="3471"/>
      <c r="AV254" s="3471"/>
      <c r="AW254" s="3492"/>
      <c r="AX254" s="1407"/>
    </row>
    <row r="255" spans="1:61" s="1455" customFormat="1" ht="14.25">
      <c r="A255" s="443"/>
      <c r="B255" s="1459"/>
      <c r="C255" s="1459"/>
      <c r="D255" s="1459"/>
      <c r="E255" s="1459"/>
      <c r="F255" s="1459"/>
      <c r="G255" s="1459"/>
      <c r="H255" s="1459"/>
      <c r="I255" s="1459"/>
      <c r="J255" s="1464"/>
      <c r="K255" s="1464"/>
      <c r="L255" s="1464"/>
      <c r="M255" s="1464"/>
      <c r="N255" s="1459"/>
      <c r="O255" s="1459"/>
      <c r="P255" s="1459"/>
      <c r="Q255" s="1459"/>
      <c r="R255" s="1459"/>
      <c r="S255" s="1459"/>
      <c r="T255" s="1459"/>
      <c r="U255" s="444"/>
      <c r="V255" s="444"/>
      <c r="W255" s="444"/>
      <c r="X255" s="444"/>
      <c r="Y255" s="444"/>
      <c r="Z255" s="444"/>
      <c r="AA255" s="444"/>
      <c r="AB255" s="444"/>
      <c r="AC255" s="444"/>
      <c r="AD255" s="444"/>
      <c r="AE255" s="444"/>
      <c r="AF255" s="444"/>
      <c r="AG255" s="444"/>
      <c r="AH255" s="444"/>
      <c r="AI255" s="444"/>
      <c r="AJ255" s="444"/>
      <c r="AK255" s="444"/>
      <c r="AL255" s="1406"/>
      <c r="AM255" s="3491"/>
      <c r="AN255" s="3471"/>
      <c r="AO255" s="3471"/>
      <c r="AP255" s="3471"/>
      <c r="AQ255" s="3471"/>
      <c r="AR255" s="3471"/>
      <c r="AS255" s="3471"/>
      <c r="AT255" s="3471"/>
      <c r="AU255" s="3471"/>
      <c r="AV255" s="3471"/>
      <c r="AW255" s="3492"/>
      <c r="AX255" s="1407"/>
    </row>
    <row r="256" spans="1:61" s="1455" customFormat="1" ht="21.95" customHeight="1">
      <c r="A256" s="443"/>
      <c r="B256" s="1459"/>
      <c r="C256" s="1459"/>
      <c r="D256" s="1459"/>
      <c r="E256" s="1459"/>
      <c r="F256" s="1459"/>
      <c r="G256" s="1459"/>
      <c r="H256" s="1459"/>
      <c r="I256" s="1459"/>
      <c r="J256" s="1464"/>
      <c r="K256" s="1464"/>
      <c r="L256" s="1464"/>
      <c r="M256" s="1464"/>
      <c r="N256" s="1459"/>
      <c r="O256" s="1459"/>
      <c r="P256" s="1459"/>
      <c r="Q256" s="1459"/>
      <c r="R256" s="1459"/>
      <c r="S256" s="1459"/>
      <c r="T256" s="1459"/>
      <c r="U256" s="444"/>
      <c r="V256" s="444"/>
      <c r="W256" s="444"/>
      <c r="X256" s="444"/>
      <c r="Y256" s="444"/>
      <c r="Z256" s="444"/>
      <c r="AA256" s="444"/>
      <c r="AB256" s="444"/>
      <c r="AC256" s="444"/>
      <c r="AD256" s="444"/>
      <c r="AE256" s="444"/>
      <c r="AF256" s="444"/>
      <c r="AG256" s="444"/>
      <c r="AH256" s="444"/>
      <c r="AI256" s="444"/>
      <c r="AJ256" s="444"/>
      <c r="AK256" s="444"/>
      <c r="AL256" s="1406"/>
      <c r="AM256" s="3491"/>
      <c r="AN256" s="3471"/>
      <c r="AO256" s="3471"/>
      <c r="AP256" s="3471"/>
      <c r="AQ256" s="3471"/>
      <c r="AR256" s="3471"/>
      <c r="AS256" s="3471"/>
      <c r="AT256" s="3471"/>
      <c r="AU256" s="3471"/>
      <c r="AV256" s="3471"/>
      <c r="AW256" s="3492"/>
      <c r="AX256" s="1407"/>
    </row>
    <row r="257" spans="1:50" s="1455" customFormat="1" ht="10.5" customHeight="1">
      <c r="A257" s="443"/>
      <c r="B257" s="1459"/>
      <c r="C257" s="1459"/>
      <c r="D257" s="1459"/>
      <c r="E257" s="1459"/>
      <c r="F257" s="1459"/>
      <c r="G257" s="1459"/>
      <c r="H257" s="1459"/>
      <c r="I257" s="1459"/>
      <c r="J257" s="1464"/>
      <c r="K257" s="1464"/>
      <c r="L257" s="1464"/>
      <c r="M257" s="1464"/>
      <c r="N257" s="1459"/>
      <c r="O257" s="1459"/>
      <c r="P257" s="1459"/>
      <c r="Q257" s="1459"/>
      <c r="R257" s="1459"/>
      <c r="S257" s="1459"/>
      <c r="T257" s="1459"/>
      <c r="U257" s="444"/>
      <c r="V257" s="444"/>
      <c r="W257" s="444"/>
      <c r="X257" s="444"/>
      <c r="Y257" s="444"/>
      <c r="Z257" s="444"/>
      <c r="AA257" s="444"/>
      <c r="AB257" s="444"/>
      <c r="AC257" s="444"/>
      <c r="AD257" s="444"/>
      <c r="AE257" s="444"/>
      <c r="AF257" s="444"/>
      <c r="AG257" s="444"/>
      <c r="AH257" s="444"/>
      <c r="AI257" s="444"/>
      <c r="AJ257" s="444"/>
      <c r="AK257" s="444"/>
      <c r="AL257" s="1406"/>
      <c r="AM257" s="3491"/>
      <c r="AN257" s="3471"/>
      <c r="AO257" s="3471"/>
      <c r="AP257" s="3471"/>
      <c r="AQ257" s="3471"/>
      <c r="AR257" s="3471"/>
      <c r="AS257" s="3471"/>
      <c r="AT257" s="3471"/>
      <c r="AU257" s="3471"/>
      <c r="AV257" s="3471"/>
      <c r="AW257" s="3492"/>
      <c r="AX257" s="1407"/>
    </row>
    <row r="258" spans="1:50" s="1455" customFormat="1" ht="14.25">
      <c r="A258" s="443"/>
      <c r="B258" s="1459"/>
      <c r="C258" s="1459"/>
      <c r="D258" s="1459"/>
      <c r="E258" s="1459"/>
      <c r="F258" s="1459"/>
      <c r="G258" s="1459"/>
      <c r="H258" s="1459"/>
      <c r="I258" s="1459"/>
      <c r="J258" s="1464"/>
      <c r="K258" s="1464"/>
      <c r="L258" s="1464"/>
      <c r="M258" s="1464"/>
      <c r="N258" s="1459"/>
      <c r="O258" s="1459"/>
      <c r="P258" s="1459"/>
      <c r="Q258" s="1459"/>
      <c r="R258" s="1459"/>
      <c r="S258" s="1459"/>
      <c r="T258" s="1459"/>
      <c r="U258" s="444"/>
      <c r="V258" s="444"/>
      <c r="W258" s="444"/>
      <c r="X258" s="444"/>
      <c r="Y258" s="444"/>
      <c r="Z258" s="444"/>
      <c r="AA258" s="444"/>
      <c r="AB258" s="444"/>
      <c r="AC258" s="444"/>
      <c r="AD258" s="444"/>
      <c r="AE258" s="444"/>
      <c r="AF258" s="444"/>
      <c r="AG258" s="444"/>
      <c r="AH258" s="444"/>
      <c r="AI258" s="444"/>
      <c r="AJ258" s="444"/>
      <c r="AK258" s="444"/>
      <c r="AL258" s="1406"/>
      <c r="AM258" s="3491"/>
      <c r="AN258" s="3471"/>
      <c r="AO258" s="3471"/>
      <c r="AP258" s="3471"/>
      <c r="AQ258" s="3471"/>
      <c r="AR258" s="3471"/>
      <c r="AS258" s="3471"/>
      <c r="AT258" s="3471"/>
      <c r="AU258" s="3471"/>
      <c r="AV258" s="3471"/>
      <c r="AW258" s="3492"/>
      <c r="AX258" s="1406"/>
    </row>
    <row r="259" spans="1:50" s="1455" customFormat="1" ht="14.25">
      <c r="A259" s="443"/>
      <c r="B259" s="1459"/>
      <c r="C259" s="1459"/>
      <c r="D259" s="1459"/>
      <c r="E259" s="1459"/>
      <c r="F259" s="1459"/>
      <c r="G259" s="1459"/>
      <c r="H259" s="1459"/>
      <c r="I259" s="1459"/>
      <c r="J259" s="1464"/>
      <c r="K259" s="1464"/>
      <c r="L259" s="1464"/>
      <c r="M259" s="1464"/>
      <c r="N259" s="1459"/>
      <c r="O259" s="1459"/>
      <c r="P259" s="1459"/>
      <c r="Q259" s="1459"/>
      <c r="R259" s="1459"/>
      <c r="S259" s="1459"/>
      <c r="T259" s="1459"/>
      <c r="U259" s="444"/>
      <c r="V259" s="444"/>
      <c r="W259" s="444"/>
      <c r="X259" s="444"/>
      <c r="Y259" s="444"/>
      <c r="Z259" s="444"/>
      <c r="AA259" s="444"/>
      <c r="AB259" s="444"/>
      <c r="AC259" s="444"/>
      <c r="AD259" s="444"/>
      <c r="AE259" s="444"/>
      <c r="AF259" s="444"/>
      <c r="AG259" s="444"/>
      <c r="AH259" s="444"/>
      <c r="AI259" s="444"/>
      <c r="AJ259" s="444"/>
      <c r="AK259" s="444"/>
      <c r="AL259" s="1406"/>
      <c r="AM259" s="3513"/>
      <c r="AN259" s="3514"/>
      <c r="AO259" s="3514"/>
      <c r="AP259" s="3514"/>
      <c r="AQ259" s="3514"/>
      <c r="AR259" s="3514"/>
      <c r="AS259" s="3514"/>
      <c r="AT259" s="3514"/>
      <c r="AU259" s="3514"/>
      <c r="AV259" s="3514"/>
      <c r="AW259" s="3515"/>
      <c r="AX259" s="1406"/>
    </row>
    <row r="260" spans="1:50" s="1455" customFormat="1" ht="14.25">
      <c r="A260" s="443"/>
      <c r="B260" s="1459"/>
      <c r="C260" s="1459"/>
      <c r="D260" s="1459"/>
      <c r="E260" s="1459"/>
      <c r="F260" s="1459"/>
      <c r="G260" s="1459"/>
      <c r="H260" s="1459"/>
      <c r="I260" s="1459"/>
      <c r="J260" s="1464"/>
      <c r="K260" s="1464"/>
      <c r="L260" s="1464"/>
      <c r="M260" s="1464"/>
      <c r="N260" s="1459"/>
      <c r="O260" s="1459"/>
      <c r="P260" s="1459"/>
      <c r="Q260" s="1459"/>
      <c r="R260" s="1459"/>
      <c r="S260" s="1459"/>
      <c r="T260" s="1459"/>
      <c r="U260" s="444"/>
      <c r="V260" s="444"/>
      <c r="W260" s="444"/>
      <c r="X260" s="444"/>
      <c r="Y260" s="444"/>
      <c r="Z260" s="444"/>
      <c r="AA260" s="444"/>
      <c r="AB260" s="444"/>
      <c r="AC260" s="444"/>
      <c r="AD260" s="444"/>
      <c r="AE260" s="444"/>
      <c r="AF260" s="444"/>
      <c r="AG260" s="444"/>
      <c r="AH260" s="444"/>
      <c r="AI260" s="444"/>
      <c r="AJ260" s="444"/>
      <c r="AK260" s="444"/>
      <c r="AL260" s="1406"/>
      <c r="AM260" s="2108"/>
      <c r="AN260" s="2108"/>
      <c r="AO260" s="2108"/>
      <c r="AP260" s="2108"/>
      <c r="AQ260" s="2108"/>
      <c r="AR260" s="2108"/>
      <c r="AS260" s="2108"/>
      <c r="AT260" s="2108"/>
      <c r="AU260" s="2108"/>
      <c r="AV260" s="2108"/>
      <c r="AW260" s="2108"/>
      <c r="AX260" s="1406"/>
    </row>
    <row r="261" spans="1:50" s="1455" customFormat="1" ht="14.25" customHeight="1">
      <c r="A261" s="443"/>
      <c r="B261" s="1459"/>
      <c r="C261" s="1459"/>
      <c r="D261" s="1459"/>
      <c r="E261" s="1459"/>
      <c r="F261" s="1459"/>
      <c r="G261" s="1459"/>
      <c r="H261" s="1459"/>
      <c r="I261" s="1459"/>
      <c r="J261" s="1464"/>
      <c r="K261" s="1464"/>
      <c r="L261" s="1464"/>
      <c r="M261" s="1464"/>
      <c r="N261" s="1459"/>
      <c r="O261" s="1459"/>
      <c r="P261" s="1459"/>
      <c r="Q261" s="1459"/>
      <c r="R261" s="1459"/>
      <c r="S261" s="1459"/>
      <c r="T261" s="1459"/>
      <c r="U261" s="444"/>
      <c r="V261" s="444"/>
      <c r="W261" s="444"/>
      <c r="X261" s="444"/>
      <c r="Y261" s="444"/>
      <c r="Z261" s="444"/>
      <c r="AA261" s="444"/>
      <c r="AB261" s="444"/>
      <c r="AC261" s="444"/>
      <c r="AD261" s="444"/>
      <c r="AE261" s="444"/>
      <c r="AF261" s="444"/>
      <c r="AG261" s="444"/>
      <c r="AH261" s="444"/>
      <c r="AI261" s="444"/>
      <c r="AJ261" s="444"/>
      <c r="AK261" s="444"/>
      <c r="AL261" s="1406"/>
      <c r="AX261" s="1406"/>
    </row>
    <row r="262" spans="1:50" s="1455" customFormat="1" ht="14.25" customHeight="1">
      <c r="A262" s="443"/>
      <c r="B262" s="1459"/>
      <c r="C262" s="1459"/>
      <c r="D262" s="1459"/>
      <c r="E262" s="1459"/>
      <c r="F262" s="1459"/>
      <c r="G262" s="1459"/>
      <c r="H262" s="1459"/>
      <c r="I262" s="1459"/>
      <c r="J262" s="1464"/>
      <c r="K262" s="1464"/>
      <c r="L262" s="1464"/>
      <c r="M262" s="1464"/>
      <c r="N262" s="1459"/>
      <c r="O262" s="1459"/>
      <c r="P262" s="1459"/>
      <c r="Q262" s="1459"/>
      <c r="R262" s="1459"/>
      <c r="S262" s="1459"/>
      <c r="T262" s="1459"/>
      <c r="U262" s="444"/>
      <c r="V262" s="444"/>
      <c r="W262" s="444"/>
      <c r="X262" s="444"/>
      <c r="Y262" s="444"/>
      <c r="Z262" s="444"/>
      <c r="AA262" s="444"/>
      <c r="AB262" s="444"/>
      <c r="AC262" s="444"/>
      <c r="AD262" s="444"/>
      <c r="AE262" s="444"/>
      <c r="AF262" s="444"/>
      <c r="AG262" s="444"/>
      <c r="AH262" s="444"/>
      <c r="AI262" s="444"/>
      <c r="AJ262" s="444"/>
      <c r="AK262" s="444"/>
      <c r="AL262" s="1406"/>
      <c r="AM262" s="1299" t="s">
        <v>1506</v>
      </c>
      <c r="AX262" s="1406"/>
    </row>
    <row r="263" spans="1:50" s="1455" customFormat="1" ht="14.25">
      <c r="A263" s="443"/>
      <c r="B263" s="1459"/>
      <c r="C263" s="1459"/>
      <c r="D263" s="1459"/>
      <c r="E263" s="1459"/>
      <c r="F263" s="1459"/>
      <c r="G263" s="1459"/>
      <c r="H263" s="1459"/>
      <c r="I263" s="1459"/>
      <c r="J263" s="1464"/>
      <c r="K263" s="1464"/>
      <c r="L263" s="1464"/>
      <c r="M263" s="1464"/>
      <c r="N263" s="1459"/>
      <c r="O263" s="1459"/>
      <c r="P263" s="1459"/>
      <c r="Q263" s="1459"/>
      <c r="R263" s="1459"/>
      <c r="S263" s="1459"/>
      <c r="T263" s="1459"/>
      <c r="U263" s="444"/>
      <c r="V263" s="444"/>
      <c r="W263" s="444"/>
      <c r="X263" s="444"/>
      <c r="Y263" s="444"/>
      <c r="Z263" s="444"/>
      <c r="AA263" s="444"/>
      <c r="AB263" s="444"/>
      <c r="AC263" s="444"/>
      <c r="AD263" s="444"/>
      <c r="AE263" s="444"/>
      <c r="AF263" s="444"/>
      <c r="AG263" s="444"/>
      <c r="AH263" s="444"/>
      <c r="AI263" s="444"/>
      <c r="AJ263" s="444"/>
      <c r="AK263" s="444"/>
      <c r="AL263" s="1406"/>
      <c r="AM263" s="3285" t="s">
        <v>1527</v>
      </c>
      <c r="AN263" s="3286"/>
      <c r="AO263" s="3286"/>
      <c r="AP263" s="3286"/>
      <c r="AQ263" s="3286"/>
      <c r="AR263" s="3286"/>
      <c r="AS263" s="3286"/>
      <c r="AT263" s="3286"/>
      <c r="AU263" s="3286"/>
      <c r="AV263" s="3286"/>
      <c r="AW263" s="3287"/>
      <c r="AX263" s="1406"/>
    </row>
    <row r="264" spans="1:50" s="1455" customFormat="1" ht="14.25" customHeight="1">
      <c r="A264" s="443"/>
      <c r="B264" s="1459"/>
      <c r="C264" s="1459"/>
      <c r="D264" s="1459"/>
      <c r="E264" s="1459"/>
      <c r="F264" s="1459"/>
      <c r="G264" s="1459"/>
      <c r="H264" s="1459"/>
      <c r="I264" s="1459"/>
      <c r="J264" s="1464"/>
      <c r="K264" s="1464"/>
      <c r="L264" s="1464"/>
      <c r="M264" s="1464"/>
      <c r="N264" s="1459"/>
      <c r="O264" s="1459"/>
      <c r="P264" s="1459"/>
      <c r="Q264" s="1459"/>
      <c r="R264" s="1459"/>
      <c r="S264" s="1459"/>
      <c r="T264" s="1459"/>
      <c r="U264" s="444"/>
      <c r="V264" s="444"/>
      <c r="W264" s="444"/>
      <c r="X264" s="444"/>
      <c r="Y264" s="444"/>
      <c r="Z264" s="444"/>
      <c r="AA264" s="444"/>
      <c r="AB264" s="444"/>
      <c r="AC264" s="444"/>
      <c r="AD264" s="444"/>
      <c r="AE264" s="444"/>
      <c r="AF264" s="444"/>
      <c r="AG264" s="444"/>
      <c r="AH264" s="444"/>
      <c r="AI264" s="444"/>
      <c r="AJ264" s="444"/>
      <c r="AK264" s="444"/>
      <c r="AL264" s="2672"/>
      <c r="AM264" s="3288"/>
      <c r="AN264" s="3289"/>
      <c r="AO264" s="3289"/>
      <c r="AP264" s="3289"/>
      <c r="AQ264" s="3289"/>
      <c r="AR264" s="3289"/>
      <c r="AS264" s="3289"/>
      <c r="AT264" s="3289"/>
      <c r="AU264" s="3289"/>
      <c r="AV264" s="3289"/>
      <c r="AW264" s="3290"/>
      <c r="AX264" s="1406"/>
    </row>
    <row r="265" spans="1:50" s="1455" customFormat="1" ht="14.25">
      <c r="A265" s="443"/>
      <c r="B265" s="1459"/>
      <c r="C265" s="1459"/>
      <c r="D265" s="1459"/>
      <c r="E265" s="1459"/>
      <c r="F265" s="1459"/>
      <c r="G265" s="1459"/>
      <c r="H265" s="1459"/>
      <c r="I265" s="1459"/>
      <c r="J265" s="1464"/>
      <c r="K265" s="1464"/>
      <c r="L265" s="1464"/>
      <c r="M265" s="1464"/>
      <c r="N265" s="1459"/>
      <c r="O265" s="1459"/>
      <c r="P265" s="1459"/>
      <c r="Q265" s="1459"/>
      <c r="R265" s="1459"/>
      <c r="S265" s="1459"/>
      <c r="T265" s="1459"/>
      <c r="U265" s="444"/>
      <c r="V265" s="444"/>
      <c r="W265" s="444"/>
      <c r="X265" s="444"/>
      <c r="Y265" s="444"/>
      <c r="Z265" s="444"/>
      <c r="AA265" s="444"/>
      <c r="AB265" s="444"/>
      <c r="AC265" s="444"/>
      <c r="AD265" s="444"/>
      <c r="AE265" s="444"/>
      <c r="AF265" s="444"/>
      <c r="AG265" s="444"/>
      <c r="AH265" s="444"/>
      <c r="AI265" s="444"/>
      <c r="AJ265" s="444"/>
      <c r="AK265" s="444"/>
      <c r="AL265" s="2672"/>
      <c r="AM265" s="3288"/>
      <c r="AN265" s="3289"/>
      <c r="AO265" s="3289"/>
      <c r="AP265" s="3289"/>
      <c r="AQ265" s="3289"/>
      <c r="AR265" s="3289"/>
      <c r="AS265" s="3289"/>
      <c r="AT265" s="3289"/>
      <c r="AU265" s="3289"/>
      <c r="AV265" s="3289"/>
      <c r="AW265" s="3290"/>
      <c r="AX265" s="1406"/>
    </row>
    <row r="266" spans="1:50" s="1455" customFormat="1" ht="14.25">
      <c r="A266" s="443"/>
      <c r="B266" s="1459"/>
      <c r="C266" s="1459"/>
      <c r="D266" s="1459"/>
      <c r="E266" s="1459"/>
      <c r="F266" s="1459"/>
      <c r="G266" s="1459"/>
      <c r="H266" s="1459"/>
      <c r="I266" s="1459"/>
      <c r="J266" s="1464"/>
      <c r="K266" s="1464"/>
      <c r="L266" s="1464"/>
      <c r="M266" s="1464"/>
      <c r="N266" s="1459"/>
      <c r="O266" s="1459"/>
      <c r="P266" s="1459"/>
      <c r="Q266" s="1459"/>
      <c r="R266" s="1459"/>
      <c r="S266" s="1459"/>
      <c r="T266" s="1459"/>
      <c r="U266" s="444"/>
      <c r="V266" s="444"/>
      <c r="W266" s="444"/>
      <c r="X266" s="444"/>
      <c r="Y266" s="444"/>
      <c r="Z266" s="444"/>
      <c r="AA266" s="444"/>
      <c r="AB266" s="444"/>
      <c r="AC266" s="444"/>
      <c r="AD266" s="444"/>
      <c r="AE266" s="444"/>
      <c r="AF266" s="444"/>
      <c r="AG266" s="444"/>
      <c r="AH266" s="444"/>
      <c r="AI266" s="444"/>
      <c r="AJ266" s="444"/>
      <c r="AK266" s="444"/>
      <c r="AM266" s="3291"/>
      <c r="AN266" s="3292"/>
      <c r="AO266" s="3292"/>
      <c r="AP266" s="3292"/>
      <c r="AQ266" s="3292"/>
      <c r="AR266" s="3292"/>
      <c r="AS266" s="3292"/>
      <c r="AT266" s="3292"/>
      <c r="AU266" s="3292"/>
      <c r="AV266" s="3292"/>
      <c r="AW266" s="3293"/>
      <c r="AX266" s="1406"/>
    </row>
    <row r="267" spans="1:50" s="1455" customFormat="1" ht="14.25">
      <c r="A267" s="443"/>
      <c r="B267" s="1459"/>
      <c r="C267" s="1459"/>
      <c r="D267" s="1459"/>
      <c r="E267" s="1459"/>
      <c r="F267" s="1459"/>
      <c r="G267" s="1459"/>
      <c r="H267" s="1459"/>
      <c r="I267" s="1459"/>
      <c r="J267" s="1464"/>
      <c r="K267" s="1464"/>
      <c r="L267" s="1464"/>
      <c r="M267" s="1464"/>
      <c r="N267" s="1459"/>
      <c r="O267" s="1459"/>
      <c r="P267" s="1459"/>
      <c r="Q267" s="1459"/>
      <c r="R267" s="1459"/>
      <c r="S267" s="1459"/>
      <c r="T267" s="1459"/>
      <c r="U267" s="444"/>
      <c r="V267" s="444"/>
      <c r="W267" s="444"/>
      <c r="X267" s="444"/>
      <c r="Y267" s="444"/>
      <c r="Z267" s="444"/>
      <c r="AA267" s="444"/>
      <c r="AB267" s="444"/>
      <c r="AC267" s="444"/>
      <c r="AD267" s="444"/>
      <c r="AE267" s="444"/>
      <c r="AF267" s="444"/>
      <c r="AG267" s="444"/>
      <c r="AH267" s="444"/>
      <c r="AI267" s="444"/>
      <c r="AJ267" s="444"/>
      <c r="AK267" s="444"/>
      <c r="AM267" s="1197"/>
      <c r="AN267" s="1197"/>
      <c r="AO267" s="1197"/>
      <c r="AP267" s="1197"/>
      <c r="AQ267" s="1197"/>
      <c r="AR267" s="1197"/>
      <c r="AS267" s="1197"/>
      <c r="AT267" s="1197"/>
      <c r="AU267" s="1197"/>
      <c r="AV267" s="1197"/>
      <c r="AW267" s="1197"/>
      <c r="AX267" s="1407"/>
    </row>
    <row r="268" spans="1:50" s="1455" customFormat="1" ht="14.25">
      <c r="A268" s="443"/>
      <c r="B268" s="1459"/>
      <c r="C268" s="1459"/>
      <c r="D268" s="1459"/>
      <c r="E268" s="1459"/>
      <c r="F268" s="1459"/>
      <c r="G268" s="1459"/>
      <c r="H268" s="1459"/>
      <c r="I268" s="1459"/>
      <c r="J268" s="1464"/>
      <c r="K268" s="1464"/>
      <c r="L268" s="1464"/>
      <c r="M268" s="1464"/>
      <c r="N268" s="1459"/>
      <c r="O268" s="1459"/>
      <c r="P268" s="1459"/>
      <c r="Q268" s="1459"/>
      <c r="R268" s="1459"/>
      <c r="S268" s="1459"/>
      <c r="T268" s="1459"/>
      <c r="U268" s="444"/>
      <c r="V268" s="444"/>
      <c r="W268" s="444"/>
      <c r="X268" s="444"/>
      <c r="Y268" s="444"/>
      <c r="Z268" s="444"/>
      <c r="AA268" s="444"/>
      <c r="AB268" s="444"/>
      <c r="AC268" s="444"/>
      <c r="AD268" s="444"/>
      <c r="AE268" s="444"/>
      <c r="AF268" s="444"/>
      <c r="AG268" s="444"/>
      <c r="AH268" s="444"/>
      <c r="AI268" s="444"/>
      <c r="AJ268" s="444"/>
      <c r="AK268" s="444"/>
      <c r="AM268" s="1197"/>
      <c r="AN268" s="1197"/>
      <c r="AO268" s="1197"/>
      <c r="AP268" s="1197"/>
      <c r="AQ268" s="1197"/>
      <c r="AR268" s="1197"/>
      <c r="AS268" s="1197"/>
      <c r="AT268" s="1197"/>
      <c r="AU268" s="1197"/>
      <c r="AV268" s="1197"/>
      <c r="AW268" s="1197"/>
      <c r="AX268" s="1407"/>
    </row>
    <row r="269" spans="1:50" s="1455" customFormat="1" ht="15" customHeight="1">
      <c r="A269" s="443"/>
      <c r="B269" s="1459"/>
      <c r="C269" s="1459"/>
      <c r="D269" s="1459"/>
      <c r="E269" s="1459"/>
      <c r="F269" s="1459"/>
      <c r="G269" s="1459"/>
      <c r="H269" s="1459"/>
      <c r="I269" s="1459"/>
      <c r="J269" s="1464"/>
      <c r="K269" s="1464"/>
      <c r="L269" s="1464"/>
      <c r="M269" s="1464"/>
      <c r="N269" s="1459"/>
      <c r="O269" s="1459"/>
      <c r="P269" s="1459"/>
      <c r="Q269" s="1459"/>
      <c r="R269" s="1459"/>
      <c r="S269" s="1459"/>
      <c r="T269" s="1459"/>
      <c r="U269" s="444"/>
      <c r="V269" s="444"/>
      <c r="W269" s="444"/>
      <c r="X269" s="444"/>
      <c r="Y269" s="444"/>
      <c r="Z269" s="444"/>
      <c r="AA269" s="444"/>
      <c r="AB269" s="444"/>
      <c r="AC269" s="444"/>
      <c r="AD269" s="444"/>
      <c r="AE269" s="444"/>
      <c r="AF269" s="444"/>
      <c r="AG269" s="444"/>
      <c r="AH269" s="444"/>
      <c r="AI269" s="444"/>
      <c r="AJ269" s="444"/>
      <c r="AK269" s="444"/>
      <c r="AM269" s="1197"/>
      <c r="AN269" s="1197"/>
      <c r="AO269" s="1197"/>
      <c r="AP269" s="1197"/>
      <c r="AQ269" s="1197"/>
      <c r="AR269" s="1197"/>
      <c r="AS269" s="1197"/>
      <c r="AT269" s="1197"/>
      <c r="AU269" s="1197"/>
      <c r="AV269" s="1197"/>
      <c r="AW269" s="1197"/>
    </row>
    <row r="270" spans="1:50" s="1455" customFormat="1" ht="14.25">
      <c r="A270" s="443"/>
      <c r="B270" s="1459"/>
      <c r="C270" s="1459"/>
      <c r="D270" s="1459"/>
      <c r="E270" s="1459"/>
      <c r="F270" s="1459"/>
      <c r="G270" s="1459"/>
      <c r="H270" s="1459"/>
      <c r="I270" s="1459"/>
      <c r="J270" s="1464"/>
      <c r="K270" s="1464"/>
      <c r="L270" s="1464"/>
      <c r="M270" s="1464"/>
      <c r="N270" s="1459"/>
      <c r="O270" s="1459"/>
      <c r="P270" s="1459"/>
      <c r="Q270" s="1459"/>
      <c r="R270" s="1459"/>
      <c r="S270" s="1459"/>
      <c r="T270" s="1459"/>
      <c r="U270" s="444"/>
      <c r="V270" s="444"/>
      <c r="W270" s="444"/>
      <c r="X270" s="444"/>
      <c r="Y270" s="444"/>
      <c r="Z270" s="444"/>
      <c r="AA270" s="444"/>
      <c r="AB270" s="444"/>
      <c r="AC270" s="444"/>
      <c r="AD270" s="444"/>
      <c r="AE270" s="444"/>
      <c r="AF270" s="444"/>
      <c r="AG270" s="444"/>
      <c r="AH270" s="444"/>
      <c r="AI270" s="444"/>
      <c r="AJ270" s="444"/>
      <c r="AK270" s="444"/>
      <c r="AM270" s="1197"/>
      <c r="AN270" s="1197"/>
      <c r="AO270" s="1197"/>
      <c r="AP270" s="1197"/>
      <c r="AQ270" s="1197"/>
      <c r="AR270" s="1197"/>
      <c r="AS270" s="1197"/>
      <c r="AT270" s="1197"/>
      <c r="AU270" s="1197"/>
      <c r="AV270" s="1197"/>
      <c r="AW270" s="1197"/>
    </row>
    <row r="271" spans="1:50" s="1455" customFormat="1" ht="14.25">
      <c r="A271" s="443"/>
      <c r="B271" s="1459"/>
      <c r="C271" s="1459"/>
      <c r="D271" s="1459"/>
      <c r="E271" s="1459"/>
      <c r="F271" s="1459"/>
      <c r="G271" s="1459"/>
      <c r="H271" s="1459"/>
      <c r="I271" s="1459"/>
      <c r="J271" s="1464"/>
      <c r="K271" s="1464"/>
      <c r="L271" s="1464"/>
      <c r="M271" s="1464"/>
      <c r="N271" s="1459"/>
      <c r="O271" s="1459"/>
      <c r="P271" s="1459"/>
      <c r="Q271" s="1459"/>
      <c r="R271" s="1459"/>
      <c r="S271" s="1459"/>
      <c r="T271" s="1459"/>
      <c r="U271" s="444"/>
      <c r="V271" s="444"/>
      <c r="W271" s="444"/>
      <c r="X271" s="444"/>
      <c r="Y271" s="444"/>
      <c r="Z271" s="444"/>
      <c r="AA271" s="444"/>
      <c r="AB271" s="444"/>
      <c r="AC271" s="444"/>
      <c r="AD271" s="444"/>
      <c r="AE271" s="444"/>
      <c r="AF271" s="444"/>
      <c r="AG271" s="444"/>
      <c r="AH271" s="444"/>
      <c r="AI271" s="444"/>
      <c r="AJ271" s="444"/>
      <c r="AK271" s="444"/>
      <c r="AM271" s="1197"/>
      <c r="AN271" s="1197"/>
      <c r="AO271" s="1197"/>
      <c r="AP271" s="1197"/>
      <c r="AQ271" s="1197"/>
      <c r="AR271" s="1197"/>
      <c r="AS271" s="1197"/>
      <c r="AT271" s="1197"/>
      <c r="AU271" s="1197"/>
      <c r="AV271" s="1197"/>
      <c r="AW271" s="1197"/>
    </row>
    <row r="272" spans="1:50" s="1455" customFormat="1" ht="14.25">
      <c r="A272" s="443"/>
      <c r="B272" s="1459"/>
      <c r="C272" s="1459"/>
      <c r="D272" s="1459"/>
      <c r="E272" s="1459"/>
      <c r="F272" s="1459"/>
      <c r="G272" s="1459"/>
      <c r="H272" s="1459"/>
      <c r="I272" s="1459"/>
      <c r="J272" s="1464"/>
      <c r="K272" s="1464"/>
      <c r="L272" s="1464"/>
      <c r="M272" s="1464"/>
      <c r="N272" s="1459"/>
      <c r="O272" s="1459"/>
      <c r="P272" s="1459"/>
      <c r="Q272" s="1459"/>
      <c r="R272" s="1459"/>
      <c r="S272" s="1459"/>
      <c r="T272" s="1459"/>
      <c r="U272" s="444"/>
      <c r="V272" s="444"/>
      <c r="W272" s="444"/>
      <c r="X272" s="444"/>
      <c r="Y272" s="444"/>
      <c r="Z272" s="444"/>
      <c r="AA272" s="444"/>
      <c r="AB272" s="444"/>
      <c r="AC272" s="444"/>
      <c r="AD272" s="444"/>
      <c r="AE272" s="444"/>
      <c r="AF272" s="444"/>
      <c r="AG272" s="444"/>
      <c r="AH272" s="444"/>
      <c r="AI272" s="444"/>
      <c r="AJ272" s="444"/>
      <c r="AK272" s="444"/>
      <c r="AM272" s="1197"/>
      <c r="AN272" s="1197"/>
      <c r="AO272" s="1197"/>
      <c r="AP272" s="1197"/>
      <c r="AQ272" s="1197"/>
      <c r="AR272" s="1197"/>
      <c r="AS272" s="1197"/>
      <c r="AT272" s="1197"/>
      <c r="AU272" s="1197"/>
      <c r="AV272" s="1197"/>
      <c r="AW272" s="1197"/>
    </row>
    <row r="273" spans="1:52" s="1455" customFormat="1" ht="14.25">
      <c r="A273" s="443"/>
      <c r="B273" s="1459"/>
      <c r="C273" s="1459"/>
      <c r="D273" s="1459"/>
      <c r="E273" s="1459"/>
      <c r="F273" s="1459"/>
      <c r="G273" s="1459"/>
      <c r="H273" s="1459"/>
      <c r="I273" s="1459"/>
      <c r="J273" s="1464"/>
      <c r="K273" s="1464"/>
      <c r="L273" s="1464"/>
      <c r="M273" s="1464"/>
      <c r="N273" s="1459"/>
      <c r="O273" s="1459"/>
      <c r="P273" s="1459"/>
      <c r="Q273" s="1459"/>
      <c r="R273" s="1459"/>
      <c r="S273" s="1459"/>
      <c r="T273" s="1459"/>
      <c r="U273" s="444"/>
      <c r="V273" s="444"/>
      <c r="W273" s="444"/>
      <c r="X273" s="444"/>
      <c r="Y273" s="444"/>
      <c r="Z273" s="444"/>
      <c r="AA273" s="444"/>
      <c r="AB273" s="444"/>
      <c r="AC273" s="444"/>
      <c r="AD273" s="444"/>
      <c r="AE273" s="444"/>
      <c r="AF273" s="444"/>
      <c r="AG273" s="444"/>
      <c r="AH273" s="444"/>
      <c r="AI273" s="444"/>
      <c r="AJ273" s="444"/>
      <c r="AK273" s="444"/>
      <c r="AM273" s="1197"/>
      <c r="AN273" s="1197"/>
      <c r="AO273" s="1197"/>
      <c r="AP273" s="1197"/>
      <c r="AQ273" s="1197"/>
      <c r="AR273" s="1197"/>
      <c r="AS273" s="1197"/>
      <c r="AT273" s="1197"/>
      <c r="AU273" s="1197"/>
      <c r="AV273" s="1197"/>
      <c r="AW273" s="1197"/>
    </row>
    <row r="274" spans="1:52" s="1455" customFormat="1" ht="14.25">
      <c r="A274" s="443"/>
      <c r="B274" s="1459"/>
      <c r="C274" s="1459"/>
      <c r="D274" s="1459"/>
      <c r="E274" s="1459"/>
      <c r="F274" s="1459"/>
      <c r="G274" s="1459"/>
      <c r="H274" s="1459"/>
      <c r="I274" s="1459"/>
      <c r="J274" s="1464"/>
      <c r="K274" s="1464"/>
      <c r="L274" s="1464"/>
      <c r="M274" s="1464"/>
      <c r="N274" s="1459"/>
      <c r="O274" s="1459"/>
      <c r="P274" s="1459"/>
      <c r="Q274" s="1459"/>
      <c r="R274" s="1459"/>
      <c r="S274" s="1459"/>
      <c r="T274" s="1459"/>
      <c r="U274" s="444"/>
      <c r="V274" s="444"/>
      <c r="W274" s="444"/>
      <c r="X274" s="444"/>
      <c r="Y274" s="444"/>
      <c r="Z274" s="444"/>
      <c r="AA274" s="444"/>
      <c r="AB274" s="444"/>
      <c r="AC274" s="444"/>
      <c r="AD274" s="444"/>
      <c r="AE274" s="444"/>
      <c r="AF274" s="444"/>
      <c r="AG274" s="444"/>
      <c r="AH274" s="444"/>
      <c r="AI274" s="444"/>
      <c r="AJ274" s="444"/>
      <c r="AK274" s="444"/>
      <c r="AM274" s="1197"/>
      <c r="AN274" s="1197"/>
      <c r="AO274" s="1197"/>
      <c r="AP274" s="1197"/>
      <c r="AQ274" s="1197"/>
      <c r="AR274" s="1197"/>
      <c r="AS274" s="1197"/>
      <c r="AT274" s="1197"/>
      <c r="AU274" s="1197"/>
      <c r="AV274" s="1197"/>
      <c r="AW274" s="1197"/>
    </row>
    <row r="275" spans="1:52" s="1455" customFormat="1" ht="14.25">
      <c r="A275" s="443"/>
      <c r="B275" s="1459"/>
      <c r="C275" s="1459"/>
      <c r="D275" s="1459"/>
      <c r="E275" s="1459"/>
      <c r="F275" s="1459"/>
      <c r="G275" s="1459"/>
      <c r="H275" s="1459"/>
      <c r="I275" s="1459"/>
      <c r="J275" s="1464"/>
      <c r="K275" s="1464"/>
      <c r="L275" s="1464"/>
      <c r="M275" s="1464"/>
      <c r="N275" s="1459"/>
      <c r="O275" s="1459"/>
      <c r="P275" s="1459"/>
      <c r="Q275" s="1459"/>
      <c r="R275" s="1459"/>
      <c r="S275" s="1459"/>
      <c r="T275" s="1459"/>
      <c r="U275" s="444"/>
      <c r="V275" s="444"/>
      <c r="W275" s="444"/>
      <c r="X275" s="444"/>
      <c r="Y275" s="444"/>
      <c r="Z275" s="444"/>
      <c r="AA275" s="444"/>
      <c r="AB275" s="444"/>
      <c r="AC275" s="444"/>
      <c r="AD275" s="444"/>
      <c r="AE275" s="444"/>
      <c r="AF275" s="444"/>
      <c r="AG275" s="444"/>
      <c r="AH275" s="444"/>
      <c r="AI275" s="444"/>
      <c r="AJ275" s="444"/>
      <c r="AK275" s="444"/>
      <c r="AM275" s="1197"/>
      <c r="AN275" s="1197"/>
      <c r="AO275" s="1197"/>
      <c r="AP275" s="1197"/>
      <c r="AQ275" s="1197"/>
      <c r="AR275" s="1197"/>
      <c r="AS275" s="1197"/>
      <c r="AT275" s="1197"/>
      <c r="AU275" s="1197"/>
      <c r="AV275" s="1197"/>
      <c r="AW275" s="1197"/>
    </row>
    <row r="276" spans="1:52" s="1455" customFormat="1" ht="14.25">
      <c r="A276" s="443"/>
      <c r="B276" s="1459"/>
      <c r="C276" s="1459"/>
      <c r="D276" s="1459"/>
      <c r="E276" s="1459"/>
      <c r="F276" s="1459"/>
      <c r="G276" s="1459"/>
      <c r="H276" s="1459"/>
      <c r="I276" s="1459"/>
      <c r="J276" s="1464"/>
      <c r="K276" s="1464"/>
      <c r="L276" s="1464"/>
      <c r="M276" s="1464"/>
      <c r="N276" s="1459"/>
      <c r="O276" s="1459"/>
      <c r="P276" s="1459"/>
      <c r="Q276" s="1459"/>
      <c r="R276" s="1459"/>
      <c r="S276" s="1459"/>
      <c r="T276" s="1459"/>
      <c r="U276" s="444"/>
      <c r="V276" s="444"/>
      <c r="W276" s="444"/>
      <c r="X276" s="444"/>
      <c r="Y276" s="444"/>
      <c r="Z276" s="444"/>
      <c r="AA276" s="444"/>
      <c r="AB276" s="444"/>
      <c r="AC276" s="444"/>
      <c r="AD276" s="444"/>
      <c r="AE276" s="444"/>
      <c r="AF276" s="444"/>
      <c r="AG276" s="444"/>
      <c r="AH276" s="444"/>
      <c r="AI276" s="444"/>
      <c r="AJ276" s="444"/>
      <c r="AK276" s="444"/>
      <c r="AM276" s="1197"/>
      <c r="AN276" s="1197"/>
      <c r="AO276" s="1197"/>
      <c r="AP276" s="1197"/>
      <c r="AQ276" s="1197"/>
      <c r="AR276" s="1197"/>
      <c r="AS276" s="1197"/>
      <c r="AT276" s="1197"/>
      <c r="AU276" s="1197"/>
      <c r="AV276" s="1197"/>
      <c r="AW276" s="1197"/>
    </row>
    <row r="277" spans="1:52" s="1455" customFormat="1" ht="14.25">
      <c r="A277" s="443"/>
      <c r="B277" s="1459"/>
      <c r="C277" s="1459"/>
      <c r="D277" s="1459"/>
      <c r="E277" s="1459"/>
      <c r="F277" s="1459"/>
      <c r="G277" s="1459"/>
      <c r="H277" s="1459"/>
      <c r="I277" s="1459"/>
      <c r="J277" s="1464"/>
      <c r="K277" s="1464"/>
      <c r="L277" s="1464"/>
      <c r="M277" s="1464"/>
      <c r="N277" s="1459"/>
      <c r="O277" s="1459"/>
      <c r="P277" s="1459"/>
      <c r="Q277" s="1459"/>
      <c r="R277" s="1459"/>
      <c r="S277" s="1459"/>
      <c r="T277" s="1459"/>
      <c r="U277" s="444"/>
      <c r="V277" s="444"/>
      <c r="W277" s="444"/>
      <c r="X277" s="444"/>
      <c r="Y277" s="444"/>
      <c r="Z277" s="444"/>
      <c r="AA277" s="444"/>
      <c r="AB277" s="444"/>
      <c r="AC277" s="444"/>
      <c r="AD277" s="444"/>
      <c r="AE277" s="444"/>
      <c r="AF277" s="444"/>
      <c r="AG277" s="444"/>
      <c r="AH277" s="444"/>
      <c r="AI277" s="444"/>
      <c r="AJ277" s="444"/>
      <c r="AK277" s="444"/>
      <c r="AM277" s="1197"/>
      <c r="AN277" s="1197"/>
      <c r="AO277" s="1197"/>
      <c r="AP277" s="1197"/>
      <c r="AQ277" s="1197"/>
      <c r="AR277" s="1197"/>
      <c r="AS277" s="1197"/>
      <c r="AT277" s="1197"/>
      <c r="AU277" s="1197"/>
      <c r="AV277" s="1197"/>
      <c r="AW277" s="1197"/>
    </row>
    <row r="278" spans="1:52" s="1455" customFormat="1" ht="14.25">
      <c r="A278" s="443"/>
      <c r="B278" s="1459"/>
      <c r="C278" s="1459"/>
      <c r="D278" s="1459"/>
      <c r="E278" s="1459"/>
      <c r="F278" s="1459"/>
      <c r="G278" s="1459"/>
      <c r="H278" s="1459"/>
      <c r="I278" s="1459"/>
      <c r="J278" s="1464"/>
      <c r="K278" s="1464"/>
      <c r="L278" s="1464"/>
      <c r="M278" s="1464"/>
      <c r="N278" s="1459"/>
      <c r="O278" s="1459"/>
      <c r="P278" s="1459"/>
      <c r="Q278" s="1459"/>
      <c r="R278" s="1459"/>
      <c r="S278" s="1459"/>
      <c r="T278" s="1459"/>
      <c r="U278" s="444"/>
      <c r="V278" s="444"/>
      <c r="W278" s="444"/>
      <c r="X278" s="444"/>
      <c r="Y278" s="444"/>
      <c r="Z278" s="444"/>
      <c r="AA278" s="444"/>
      <c r="AB278" s="444"/>
      <c r="AC278" s="444"/>
      <c r="AD278" s="444"/>
      <c r="AE278" s="444"/>
      <c r="AF278" s="444"/>
      <c r="AG278" s="444"/>
      <c r="AH278" s="444"/>
      <c r="AI278" s="444"/>
      <c r="AJ278" s="444"/>
      <c r="AK278" s="444"/>
      <c r="AM278" s="1197"/>
      <c r="AN278" s="1197"/>
      <c r="AO278" s="1197"/>
      <c r="AP278" s="1197"/>
      <c r="AQ278" s="1197"/>
      <c r="AR278" s="1197"/>
      <c r="AS278" s="1197"/>
      <c r="AT278" s="1197"/>
      <c r="AU278" s="1197"/>
      <c r="AV278" s="1197"/>
      <c r="AW278" s="1197"/>
    </row>
    <row r="279" spans="1:52" s="1455" customFormat="1" ht="17.25" customHeight="1">
      <c r="A279" s="443"/>
      <c r="B279" s="1459"/>
      <c r="C279" s="1459"/>
      <c r="D279" s="1459"/>
      <c r="E279" s="1459"/>
      <c r="F279" s="1459"/>
      <c r="G279" s="1459"/>
      <c r="H279" s="1459"/>
      <c r="I279" s="1459"/>
      <c r="J279" s="1464"/>
      <c r="K279" s="1464"/>
      <c r="L279" s="1464"/>
      <c r="M279" s="1464"/>
      <c r="N279" s="1459"/>
      <c r="O279" s="1459"/>
      <c r="P279" s="1459"/>
      <c r="Q279" s="1459"/>
      <c r="R279" s="1459"/>
      <c r="S279" s="1459"/>
      <c r="T279" s="1459"/>
      <c r="U279" s="444"/>
      <c r="V279" s="444"/>
      <c r="W279" s="444"/>
      <c r="X279" s="444"/>
      <c r="Y279" s="444"/>
      <c r="Z279" s="444"/>
      <c r="AA279" s="444"/>
      <c r="AB279" s="444"/>
      <c r="AC279" s="444"/>
      <c r="AD279" s="444"/>
      <c r="AE279" s="444"/>
      <c r="AF279" s="444"/>
      <c r="AG279" s="444"/>
      <c r="AH279" s="444"/>
      <c r="AI279" s="444"/>
      <c r="AJ279" s="444"/>
      <c r="AK279" s="444"/>
      <c r="AM279" s="1197"/>
      <c r="AN279" s="1197"/>
      <c r="AO279" s="1197"/>
      <c r="AP279" s="1197"/>
      <c r="AQ279" s="1197"/>
      <c r="AR279" s="1197"/>
      <c r="AS279" s="1197"/>
      <c r="AT279" s="1197"/>
      <c r="AU279" s="1197"/>
      <c r="AV279" s="1197"/>
      <c r="AW279" s="1197"/>
    </row>
    <row r="280" spans="1:52" s="1455" customFormat="1" ht="15.75">
      <c r="A280" s="2741"/>
      <c r="B280" s="3643" t="s">
        <v>3125</v>
      </c>
      <c r="C280" s="3643"/>
      <c r="D280" s="3643"/>
      <c r="E280" s="3643"/>
      <c r="F280" s="3643"/>
      <c r="G280" s="3643"/>
      <c r="H280" s="3643"/>
      <c r="I280" s="3643"/>
      <c r="J280" s="3643"/>
      <c r="K280" s="3643"/>
      <c r="L280" s="3643"/>
      <c r="M280" s="3643"/>
      <c r="N280" s="3643"/>
      <c r="O280" s="3643"/>
      <c r="P280" s="3643"/>
      <c r="Q280" s="3643"/>
      <c r="R280" s="3643"/>
      <c r="S280" s="3643"/>
      <c r="T280" s="3643"/>
      <c r="U280" s="3643"/>
      <c r="V280" s="3643"/>
      <c r="W280" s="3643"/>
      <c r="X280" s="3643"/>
      <c r="Y280" s="3643"/>
      <c r="Z280" s="3643"/>
      <c r="AA280" s="3643"/>
      <c r="AB280" s="3643"/>
      <c r="AC280" s="3643"/>
      <c r="AD280" s="3643"/>
      <c r="AE280" s="3643"/>
      <c r="AF280" s="3643"/>
      <c r="AG280" s="3643"/>
      <c r="AH280" s="3643"/>
      <c r="AI280" s="3643"/>
      <c r="AJ280" s="2741"/>
      <c r="AK280" s="2741"/>
      <c r="AL280" s="2528"/>
      <c r="AM280" s="1197"/>
      <c r="AN280" s="1197"/>
      <c r="AO280" s="1197"/>
      <c r="AP280" s="1197"/>
      <c r="AQ280" s="1197"/>
      <c r="AR280" s="1197"/>
      <c r="AS280" s="1197"/>
      <c r="AT280" s="1197"/>
      <c r="AU280" s="1197"/>
      <c r="AV280" s="1197"/>
      <c r="AW280" s="1197"/>
    </row>
    <row r="281" spans="1:52" s="1455" customFormat="1" ht="15.75">
      <c r="A281" s="2741"/>
      <c r="B281" s="3643"/>
      <c r="C281" s="3643"/>
      <c r="D281" s="3643"/>
      <c r="E281" s="3643"/>
      <c r="F281" s="3643"/>
      <c r="G281" s="3643"/>
      <c r="H281" s="3643"/>
      <c r="I281" s="3643"/>
      <c r="J281" s="3643"/>
      <c r="K281" s="3643"/>
      <c r="L281" s="3643"/>
      <c r="M281" s="3643"/>
      <c r="N281" s="3643"/>
      <c r="O281" s="3643"/>
      <c r="P281" s="3643"/>
      <c r="Q281" s="3643"/>
      <c r="R281" s="3643"/>
      <c r="S281" s="3643"/>
      <c r="T281" s="3643"/>
      <c r="U281" s="3643"/>
      <c r="V281" s="3643"/>
      <c r="W281" s="3643"/>
      <c r="X281" s="3643"/>
      <c r="Y281" s="3643"/>
      <c r="Z281" s="3643"/>
      <c r="AA281" s="3643"/>
      <c r="AB281" s="3643"/>
      <c r="AC281" s="3643"/>
      <c r="AD281" s="3643"/>
      <c r="AE281" s="3643"/>
      <c r="AF281" s="3643"/>
      <c r="AG281" s="3643"/>
      <c r="AH281" s="3643"/>
      <c r="AI281" s="3643"/>
      <c r="AJ281" s="2741"/>
      <c r="AK281" s="2741"/>
      <c r="AM281" s="1197"/>
      <c r="AN281" s="1197"/>
      <c r="AO281" s="1197"/>
      <c r="AP281" s="1197"/>
      <c r="AQ281" s="1197"/>
      <c r="AR281" s="1197"/>
      <c r="AS281" s="1197"/>
      <c r="AT281" s="1197"/>
      <c r="AU281" s="1197"/>
      <c r="AV281" s="1197"/>
      <c r="AW281" s="1197"/>
    </row>
    <row r="282" spans="1:52" s="1455" customFormat="1" ht="33.75" thickBot="1">
      <c r="A282" s="2741"/>
      <c r="B282" s="2735"/>
      <c r="C282" s="2735"/>
      <c r="D282" s="2735"/>
      <c r="E282" s="2735"/>
      <c r="F282" s="2735"/>
      <c r="G282" s="2735"/>
      <c r="H282" s="2735"/>
      <c r="I282" s="2735"/>
      <c r="J282" s="2735"/>
      <c r="K282" s="2735"/>
      <c r="L282" s="2735"/>
      <c r="M282" s="2735"/>
      <c r="N282" s="2735"/>
      <c r="O282" s="2735"/>
      <c r="P282" s="2735"/>
      <c r="Q282" s="2735"/>
      <c r="R282" s="2735"/>
      <c r="S282" s="2735"/>
      <c r="T282" s="2735"/>
      <c r="U282" s="2735"/>
      <c r="V282" s="2735"/>
      <c r="W282" s="2735"/>
      <c r="X282" s="2735"/>
      <c r="Y282" s="2735"/>
      <c r="Z282" s="2735"/>
      <c r="AA282" s="2735"/>
      <c r="AB282" s="2735"/>
      <c r="AC282" s="2735"/>
      <c r="AD282" s="2735"/>
      <c r="AE282" s="2735"/>
      <c r="AF282" s="2735"/>
      <c r="AG282" s="2735"/>
      <c r="AH282" s="2735"/>
      <c r="AI282" s="2735"/>
      <c r="AJ282" s="2741"/>
      <c r="AK282" s="2741"/>
      <c r="AM282" s="1197"/>
      <c r="AN282" s="1197"/>
      <c r="AO282" s="1197"/>
      <c r="AP282" s="1197"/>
      <c r="AQ282" s="1197"/>
      <c r="AR282" s="1197"/>
      <c r="AS282" s="1197"/>
      <c r="AT282" s="1197"/>
      <c r="AU282" s="1197"/>
      <c r="AV282" s="1197"/>
      <c r="AW282" s="1197"/>
    </row>
    <row r="283" spans="1:52" s="1455" customFormat="1" ht="14.25" thickBot="1">
      <c r="A283" s="1197"/>
      <c r="B283" s="3715" t="s">
        <v>186</v>
      </c>
      <c r="C283" s="3716"/>
      <c r="D283" s="3716"/>
      <c r="E283" s="3716"/>
      <c r="F283" s="3716"/>
      <c r="G283" s="3716"/>
      <c r="H283" s="3716"/>
      <c r="I283" s="3717"/>
      <c r="J283" s="1411"/>
      <c r="K283" s="1411"/>
      <c r="L283" s="1412" t="s">
        <v>187</v>
      </c>
      <c r="M283" s="1413"/>
      <c r="N283" s="3718">
        <f>+S283-1</f>
        <v>2023</v>
      </c>
      <c r="O283" s="3719"/>
      <c r="P283" s="3719"/>
      <c r="Q283" s="3719"/>
      <c r="R283" s="3720"/>
      <c r="S283" s="3718">
        <f>+X283-1</f>
        <v>2024</v>
      </c>
      <c r="T283" s="3719"/>
      <c r="U283" s="3719"/>
      <c r="V283" s="3719"/>
      <c r="W283" s="3720"/>
      <c r="X283" s="3718">
        <f>+B16</f>
        <v>2025</v>
      </c>
      <c r="Y283" s="3719"/>
      <c r="Z283" s="3719"/>
      <c r="AA283" s="3719"/>
      <c r="AB283" s="3720"/>
      <c r="AC283" s="3731"/>
      <c r="AD283" s="3731"/>
      <c r="AE283" s="3731"/>
      <c r="AF283" s="3731"/>
      <c r="AG283" s="3731"/>
      <c r="AH283" s="770"/>
      <c r="AI283" s="1397"/>
      <c r="AJ283" s="770"/>
      <c r="AK283" s="770"/>
      <c r="AM283" s="1197"/>
      <c r="AN283" s="1197"/>
      <c r="AO283" s="1197"/>
      <c r="AP283" s="1197"/>
      <c r="AQ283" s="1197"/>
      <c r="AR283" s="1197"/>
      <c r="AS283" s="1197"/>
      <c r="AT283" s="1197"/>
      <c r="AU283" s="1197"/>
      <c r="AV283" s="1197"/>
      <c r="AW283" s="1197"/>
      <c r="AX283" s="1407"/>
    </row>
    <row r="284" spans="1:52" s="1455" customFormat="1" ht="16.5" thickBot="1">
      <c r="A284" s="1197"/>
      <c r="B284" s="3732" t="s">
        <v>1139</v>
      </c>
      <c r="C284" s="3733"/>
      <c r="D284" s="3733"/>
      <c r="E284" s="3733"/>
      <c r="F284" s="3733"/>
      <c r="G284" s="3733"/>
      <c r="H284" s="3733"/>
      <c r="I284" s="3734"/>
      <c r="J284" s="1417"/>
      <c r="K284" s="1418"/>
      <c r="L284" s="1419" t="s">
        <v>1632</v>
      </c>
      <c r="M284" s="1420"/>
      <c r="N284" s="3610">
        <f>+'4負荷'!H40</f>
        <v>0</v>
      </c>
      <c r="O284" s="3611"/>
      <c r="P284" s="3611"/>
      <c r="Q284" s="3611"/>
      <c r="R284" s="3612"/>
      <c r="S284" s="3610">
        <f>+'4負荷'!I40</f>
        <v>28131.5</v>
      </c>
      <c r="T284" s="3611"/>
      <c r="U284" s="3611"/>
      <c r="V284" s="3611"/>
      <c r="W284" s="3612"/>
      <c r="X284" s="3610">
        <f>+'4負荷'!J40</f>
        <v>25700.350000000002</v>
      </c>
      <c r="Y284" s="3611"/>
      <c r="Z284" s="3611"/>
      <c r="AA284" s="3611"/>
      <c r="AB284" s="3631"/>
      <c r="AC284" s="3439"/>
      <c r="AD284" s="3439"/>
      <c r="AE284" s="3439"/>
      <c r="AF284" s="3439"/>
      <c r="AG284" s="3439"/>
      <c r="AH284" s="772"/>
      <c r="AI284" s="771"/>
      <c r="AJ284" s="772"/>
      <c r="AK284" s="772"/>
      <c r="AM284" s="1197"/>
      <c r="AN284" s="1197"/>
      <c r="AO284" s="1197"/>
      <c r="AP284" s="1197"/>
      <c r="AQ284" s="1197"/>
      <c r="AR284" s="1197"/>
      <c r="AS284" s="1197"/>
      <c r="AT284" s="1197"/>
      <c r="AU284" s="1197"/>
      <c r="AV284" s="1197"/>
      <c r="AW284" s="1197"/>
    </row>
    <row r="285" spans="1:52" s="1455" customFormat="1" ht="15" thickTop="1">
      <c r="A285" s="1406"/>
      <c r="B285" s="2992"/>
      <c r="C285" s="3616" t="s">
        <v>3187</v>
      </c>
      <c r="D285" s="3616"/>
      <c r="E285" s="3616"/>
      <c r="F285" s="3616"/>
      <c r="G285" s="3616"/>
      <c r="H285" s="3616"/>
      <c r="I285" s="3617"/>
      <c r="J285" s="2993"/>
      <c r="K285" s="2993"/>
      <c r="L285" s="2994" t="s">
        <v>1143</v>
      </c>
      <c r="M285" s="2995"/>
      <c r="N285" s="3728">
        <f>+'4負荷'!H46</f>
        <v>0</v>
      </c>
      <c r="O285" s="3729"/>
      <c r="P285" s="3729"/>
      <c r="Q285" s="3729"/>
      <c r="R285" s="3730"/>
      <c r="S285" s="3618">
        <f>+'4負荷'!I46</f>
        <v>23940</v>
      </c>
      <c r="T285" s="3619"/>
      <c r="U285" s="3619"/>
      <c r="V285" s="3619"/>
      <c r="W285" s="3620"/>
      <c r="X285" s="3618">
        <f>+'4負荷'!J46</f>
        <v>21164.400000000001</v>
      </c>
      <c r="Y285" s="3619"/>
      <c r="Z285" s="3619"/>
      <c r="AA285" s="3619"/>
      <c r="AB285" s="3621"/>
      <c r="AC285" s="2996"/>
      <c r="AD285" s="2996"/>
      <c r="AE285" s="2996"/>
      <c r="AF285" s="2996"/>
      <c r="AG285" s="2996"/>
      <c r="AH285" s="2997"/>
      <c r="AI285" s="2998"/>
      <c r="AJ285" s="2997"/>
      <c r="AK285" s="2997"/>
      <c r="AM285" s="1197"/>
      <c r="AN285" s="1197"/>
      <c r="AO285" s="1197"/>
      <c r="AP285" s="1197"/>
      <c r="AQ285" s="1197"/>
      <c r="AR285" s="1197"/>
      <c r="AS285" s="1197"/>
      <c r="AT285" s="1197"/>
      <c r="AU285" s="1197"/>
      <c r="AV285" s="1197"/>
      <c r="AW285" s="1197"/>
    </row>
    <row r="286" spans="1:52" s="1455" customFormat="1" ht="15" customHeight="1" thickBot="1">
      <c r="A286" s="1406"/>
      <c r="B286" s="2999"/>
      <c r="C286" s="3622" t="s">
        <v>3188</v>
      </c>
      <c r="D286" s="3622"/>
      <c r="E286" s="3622"/>
      <c r="F286" s="3622"/>
      <c r="G286" s="3622"/>
      <c r="H286" s="3622"/>
      <c r="I286" s="3623"/>
      <c r="J286" s="3000"/>
      <c r="K286" s="3000"/>
      <c r="L286" s="3001" t="s">
        <v>1143</v>
      </c>
      <c r="M286" s="3002"/>
      <c r="N286" s="3624">
        <f>+'4負荷'!H41</f>
        <v>0</v>
      </c>
      <c r="O286" s="3625"/>
      <c r="P286" s="3625"/>
      <c r="Q286" s="3625"/>
      <c r="R286" s="3626"/>
      <c r="S286" s="3627">
        <f>+'4負荷'!I41</f>
        <v>4191.5</v>
      </c>
      <c r="T286" s="3628"/>
      <c r="U286" s="3628"/>
      <c r="V286" s="3628"/>
      <c r="W286" s="3629"/>
      <c r="X286" s="3627">
        <f>+'4負荷'!J41</f>
        <v>4535.95</v>
      </c>
      <c r="Y286" s="3628"/>
      <c r="Z286" s="3628"/>
      <c r="AA286" s="3628"/>
      <c r="AB286" s="3630"/>
      <c r="AC286" s="2996"/>
      <c r="AD286" s="2996"/>
      <c r="AE286" s="2996"/>
      <c r="AF286" s="2996"/>
      <c r="AG286" s="2996"/>
      <c r="AH286" s="2997"/>
      <c r="AI286" s="2998"/>
      <c r="AJ286" s="2997"/>
      <c r="AK286" s="2997"/>
      <c r="AM286" s="1197"/>
      <c r="AN286" s="1197"/>
      <c r="AO286" s="1197"/>
      <c r="AP286" s="1197"/>
      <c r="AQ286" s="1197"/>
      <c r="AR286" s="1197"/>
      <c r="AS286" s="1197"/>
      <c r="AT286" s="1197"/>
      <c r="AU286" s="1197"/>
      <c r="AV286" s="1197"/>
      <c r="AW286" s="1197"/>
    </row>
    <row r="287" spans="1:52" s="1455" customFormat="1" ht="19.5" customHeight="1">
      <c r="A287" s="1197"/>
      <c r="B287" s="3592" t="s">
        <v>443</v>
      </c>
      <c r="C287" s="3593"/>
      <c r="D287" s="3593"/>
      <c r="E287" s="3593"/>
      <c r="F287" s="3593"/>
      <c r="G287" s="3593"/>
      <c r="H287" s="3593"/>
      <c r="I287" s="3594"/>
      <c r="J287" s="1414"/>
      <c r="K287" s="1414"/>
      <c r="L287" s="1415"/>
      <c r="M287" s="1416"/>
      <c r="N287" s="3595"/>
      <c r="O287" s="3596"/>
      <c r="P287" s="3596"/>
      <c r="Q287" s="3596"/>
      <c r="R287" s="3597"/>
      <c r="S287" s="3595"/>
      <c r="T287" s="3596"/>
      <c r="U287" s="3596"/>
      <c r="V287" s="3596"/>
      <c r="W287" s="3597"/>
      <c r="X287" s="3595"/>
      <c r="Y287" s="3596"/>
      <c r="Z287" s="3596"/>
      <c r="AA287" s="3596"/>
      <c r="AB287" s="3598"/>
      <c r="AC287" s="3439"/>
      <c r="AD287" s="3439"/>
      <c r="AE287" s="3439"/>
      <c r="AF287" s="3439"/>
      <c r="AG287" s="3439"/>
      <c r="AH287" s="773"/>
      <c r="AI287" s="773"/>
      <c r="AJ287" s="773"/>
      <c r="AK287" s="773"/>
      <c r="AM287" s="1407"/>
      <c r="AN287" s="1407"/>
      <c r="AO287" s="1407"/>
      <c r="AP287" s="1407"/>
      <c r="AQ287" s="2526"/>
      <c r="AR287" s="1407"/>
      <c r="AS287" s="1407"/>
      <c r="AT287" s="1407"/>
      <c r="AU287" s="1407"/>
      <c r="AV287" s="1407"/>
      <c r="AW287" s="1407"/>
    </row>
    <row r="288" spans="1:52" s="1455" customFormat="1" ht="14.25" customHeight="1">
      <c r="A288" s="1197"/>
      <c r="B288" s="3692" t="s">
        <v>847</v>
      </c>
      <c r="C288" s="3693"/>
      <c r="D288" s="3693"/>
      <c r="E288" s="3693"/>
      <c r="F288" s="3693"/>
      <c r="G288" s="3693"/>
      <c r="H288" s="3693"/>
      <c r="I288" s="3694"/>
      <c r="J288" s="1396"/>
      <c r="K288" s="1396"/>
      <c r="L288" s="1168" t="s">
        <v>1140</v>
      </c>
      <c r="M288" s="1169"/>
      <c r="N288" s="3613">
        <f>+'4負荷'!H55</f>
        <v>0</v>
      </c>
      <c r="O288" s="3614"/>
      <c r="P288" s="3614"/>
      <c r="Q288" s="3614"/>
      <c r="R288" s="3695"/>
      <c r="S288" s="3613">
        <f>+'4負荷'!I55</f>
        <v>1200</v>
      </c>
      <c r="T288" s="3614"/>
      <c r="U288" s="3614"/>
      <c r="V288" s="3614"/>
      <c r="W288" s="3695"/>
      <c r="X288" s="3613">
        <f>+'4負荷'!J55</f>
        <v>1080</v>
      </c>
      <c r="Y288" s="3614"/>
      <c r="Z288" s="3614"/>
      <c r="AA288" s="3614"/>
      <c r="AB288" s="3615"/>
      <c r="AC288" s="3439"/>
      <c r="AD288" s="3439"/>
      <c r="AE288" s="3439"/>
      <c r="AF288" s="3439"/>
      <c r="AG288" s="3439"/>
      <c r="AH288" s="773"/>
      <c r="AI288" s="773"/>
      <c r="AJ288" s="773"/>
      <c r="AK288" s="773"/>
      <c r="AM288" s="1197"/>
      <c r="AN288" s="1197"/>
      <c r="AO288" s="1197"/>
      <c r="AP288" s="1197"/>
      <c r="AQ288" s="1197"/>
      <c r="AR288" s="1197"/>
      <c r="AS288" s="1197"/>
      <c r="AT288" s="1197"/>
      <c r="AU288" s="1197"/>
      <c r="AV288" s="1197"/>
      <c r="AW288" s="1197"/>
      <c r="AY288" s="1406"/>
      <c r="AZ288" s="1406"/>
    </row>
    <row r="289" spans="1:52" s="1455" customFormat="1" ht="14.25" customHeight="1">
      <c r="A289" s="1197"/>
      <c r="B289" s="3711" t="s">
        <v>188</v>
      </c>
      <c r="C289" s="3712"/>
      <c r="D289" s="3712"/>
      <c r="E289" s="3712"/>
      <c r="F289" s="3712"/>
      <c r="G289" s="3712"/>
      <c r="H289" s="3712"/>
      <c r="I289" s="3713"/>
      <c r="J289" s="2736"/>
      <c r="K289" s="2736"/>
      <c r="L289" s="2737" t="s">
        <v>1140</v>
      </c>
      <c r="M289" s="2738"/>
      <c r="N289" s="3436">
        <f>+'4負荷'!H60</f>
        <v>0</v>
      </c>
      <c r="O289" s="3437"/>
      <c r="P289" s="3437"/>
      <c r="Q289" s="3437"/>
      <c r="R289" s="3714"/>
      <c r="S289" s="3436">
        <f>+'4負荷'!I60</f>
        <v>24000</v>
      </c>
      <c r="T289" s="3437"/>
      <c r="U289" s="3437"/>
      <c r="V289" s="3437"/>
      <c r="W289" s="3714"/>
      <c r="X289" s="3436">
        <f>+'4負荷'!J60</f>
        <v>0</v>
      </c>
      <c r="Y289" s="3437"/>
      <c r="Z289" s="3437"/>
      <c r="AA289" s="3437"/>
      <c r="AB289" s="3438"/>
      <c r="AC289" s="3439"/>
      <c r="AD289" s="3439"/>
      <c r="AE289" s="3439"/>
      <c r="AF289" s="3439"/>
      <c r="AG289" s="3439"/>
      <c r="AH289" s="773"/>
      <c r="AI289" s="773"/>
      <c r="AJ289" s="773"/>
      <c r="AK289" s="773"/>
      <c r="AM289" s="1197"/>
      <c r="AN289" s="1197"/>
      <c r="AO289" s="1197"/>
      <c r="AP289" s="1197"/>
      <c r="AQ289" s="1197"/>
      <c r="AR289" s="1197"/>
      <c r="AS289" s="1197"/>
      <c r="AT289" s="1197"/>
      <c r="AU289" s="1197"/>
      <c r="AV289" s="1197"/>
      <c r="AW289" s="1197"/>
      <c r="AY289" s="1406"/>
      <c r="AZ289" s="1406"/>
    </row>
    <row r="290" spans="1:52" s="1455" customFormat="1" ht="15" thickBot="1">
      <c r="A290" s="1197"/>
      <c r="B290" s="3705" t="s">
        <v>3123</v>
      </c>
      <c r="C290" s="3706"/>
      <c r="D290" s="3706"/>
      <c r="E290" s="3706"/>
      <c r="F290" s="3706"/>
      <c r="G290" s="3706"/>
      <c r="H290" s="3706"/>
      <c r="I290" s="3707"/>
      <c r="J290" s="1410"/>
      <c r="K290" s="1410"/>
      <c r="L290" s="1408" t="s">
        <v>581</v>
      </c>
      <c r="M290" s="1409"/>
      <c r="N290" s="3443">
        <f>+'4負荷'!H65</f>
        <v>0</v>
      </c>
      <c r="O290" s="3444"/>
      <c r="P290" s="3444"/>
      <c r="Q290" s="3444"/>
      <c r="R290" s="3445"/>
      <c r="S290" s="3443">
        <f>+'4負荷'!I65</f>
        <v>1200</v>
      </c>
      <c r="T290" s="3444"/>
      <c r="U290" s="3444"/>
      <c r="V290" s="3444"/>
      <c r="W290" s="3445"/>
      <c r="X290" s="3443">
        <f>+'4負荷'!J65</f>
        <v>1080</v>
      </c>
      <c r="Y290" s="3444"/>
      <c r="Z290" s="3444"/>
      <c r="AA290" s="3444"/>
      <c r="AB290" s="3704"/>
      <c r="AC290" s="3439"/>
      <c r="AD290" s="3439"/>
      <c r="AE290" s="3439"/>
      <c r="AF290" s="3439"/>
      <c r="AG290" s="3439"/>
      <c r="AH290" s="773"/>
      <c r="AI290" s="773"/>
      <c r="AJ290" s="773"/>
      <c r="AK290" s="773"/>
      <c r="AM290" s="1197"/>
      <c r="AN290" s="1197"/>
      <c r="AO290" s="1197"/>
      <c r="AP290" s="1197"/>
      <c r="AQ290" s="1197"/>
      <c r="AR290" s="1197"/>
      <c r="AS290" s="1197"/>
      <c r="AT290" s="1197"/>
      <c r="AU290" s="1197"/>
      <c r="AV290" s="1197"/>
      <c r="AW290" s="1197"/>
    </row>
    <row r="291" spans="1:52" s="1455" customFormat="1" ht="14.25">
      <c r="A291" s="1197"/>
      <c r="B291" s="2664" t="s">
        <v>3121</v>
      </c>
      <c r="C291" s="2665"/>
      <c r="D291" s="2665"/>
      <c r="E291" s="2665"/>
      <c r="F291" s="2665"/>
      <c r="G291" s="2665"/>
      <c r="H291" s="2665"/>
      <c r="I291" s="2665"/>
      <c r="J291" s="2666"/>
      <c r="K291" s="2667"/>
      <c r="L291" s="2667"/>
      <c r="M291" s="2667"/>
      <c r="N291" s="3708">
        <f>+'4負荷'!H45</f>
        <v>0</v>
      </c>
      <c r="O291" s="3709"/>
      <c r="P291" s="3709"/>
      <c r="Q291" s="3709"/>
      <c r="R291" s="3710"/>
      <c r="S291" s="3449">
        <f>+'4負荷 (基準年)'!I45</f>
        <v>0</v>
      </c>
      <c r="T291" s="3450"/>
      <c r="U291" s="3450"/>
      <c r="V291" s="3450"/>
      <c r="W291" s="3451"/>
      <c r="X291" s="3449">
        <f>+'4負荷'!J45</f>
        <v>0.41499999999999998</v>
      </c>
      <c r="Y291" s="3450"/>
      <c r="Z291" s="3450"/>
      <c r="AA291" s="3450"/>
      <c r="AB291" s="3451"/>
      <c r="AC291" s="2670" t="s">
        <v>1141</v>
      </c>
      <c r="AD291" s="2671"/>
      <c r="AE291" s="2671"/>
      <c r="AF291" s="2671"/>
      <c r="AG291" s="196"/>
      <c r="AH291" s="196"/>
      <c r="AI291" s="196"/>
      <c r="AJ291" s="1197"/>
      <c r="AK291" s="1197"/>
      <c r="AM291" s="1197"/>
      <c r="AN291" s="1197"/>
      <c r="AO291" s="1197"/>
      <c r="AP291" s="1197"/>
      <c r="AQ291" s="1197"/>
      <c r="AR291" s="1197"/>
      <c r="AS291" s="1197"/>
      <c r="AT291" s="1197"/>
      <c r="AU291" s="1197"/>
      <c r="AV291" s="1197"/>
      <c r="AW291" s="1197"/>
    </row>
    <row r="292" spans="1:52" s="1455" customFormat="1">
      <c r="A292" s="1197"/>
      <c r="B292" s="2664" t="s">
        <v>3257</v>
      </c>
      <c r="C292" s="2665"/>
      <c r="D292" s="2665"/>
      <c r="E292" s="2665"/>
      <c r="F292" s="2665"/>
      <c r="G292" s="2665"/>
      <c r="H292" s="2665"/>
      <c r="I292" s="2665"/>
      <c r="J292" s="2666"/>
      <c r="K292" s="2667"/>
      <c r="L292" s="2667"/>
      <c r="M292" s="2667"/>
      <c r="N292" s="3632" t="s">
        <v>3122</v>
      </c>
      <c r="O292" s="3633"/>
      <c r="P292" s="3633"/>
      <c r="Q292" s="3633"/>
      <c r="R292" s="3633"/>
      <c r="S292" s="3632" t="s">
        <v>3122</v>
      </c>
      <c r="T292" s="3633"/>
      <c r="U292" s="3633"/>
      <c r="V292" s="3633"/>
      <c r="W292" s="3633"/>
      <c r="X292" s="3632" t="s">
        <v>3122</v>
      </c>
      <c r="Y292" s="3633"/>
      <c r="Z292" s="3633"/>
      <c r="AA292" s="3633"/>
      <c r="AB292" s="3633"/>
      <c r="AC292" s="2670"/>
      <c r="AD292" s="2671"/>
      <c r="AE292" s="2671"/>
      <c r="AF292" s="2671"/>
      <c r="AG292" s="196"/>
      <c r="AH292" s="196"/>
      <c r="AI292" s="196"/>
      <c r="AJ292" s="1197"/>
      <c r="AK292" s="1197"/>
      <c r="AM292" s="1197"/>
      <c r="AN292" s="1197"/>
      <c r="AO292" s="1197"/>
      <c r="AP292" s="1197"/>
      <c r="AQ292" s="1197"/>
      <c r="AR292" s="1197"/>
      <c r="AS292" s="1197"/>
      <c r="AT292" s="1197"/>
      <c r="AU292" s="1197"/>
      <c r="AV292" s="1197"/>
      <c r="AW292" s="1197"/>
    </row>
    <row r="293" spans="1:52" s="1455" customFormat="1" ht="14.25" customHeight="1">
      <c r="A293" s="1197"/>
      <c r="B293" s="1465" t="s">
        <v>1835</v>
      </c>
      <c r="C293" s="1465"/>
      <c r="D293" s="1465"/>
      <c r="E293" s="1465"/>
      <c r="F293" s="1465"/>
      <c r="G293" s="1465"/>
      <c r="H293" s="1465"/>
      <c r="I293" s="1465"/>
      <c r="J293" s="1389"/>
      <c r="K293" s="1389"/>
      <c r="L293" s="1389"/>
      <c r="M293" s="196"/>
      <c r="N293" s="196"/>
      <c r="O293" s="196"/>
      <c r="P293" s="196"/>
      <c r="Q293" s="196"/>
      <c r="R293" s="196"/>
      <c r="S293" s="196"/>
      <c r="T293" s="196"/>
      <c r="U293" s="196"/>
      <c r="V293" s="196"/>
      <c r="W293" s="196"/>
      <c r="X293" s="196"/>
      <c r="Y293" s="196"/>
      <c r="Z293" s="196"/>
      <c r="AA293" s="196"/>
      <c r="AB293" s="196"/>
      <c r="AC293" s="196"/>
      <c r="AD293" s="196"/>
      <c r="AE293" s="196"/>
      <c r="AF293" s="196"/>
      <c r="AG293" s="196"/>
      <c r="AH293" s="196"/>
      <c r="AI293" s="196"/>
      <c r="AJ293" s="1197"/>
      <c r="AK293" s="1197"/>
      <c r="AM293" s="1197"/>
      <c r="AN293" s="1197"/>
      <c r="AO293" s="1197"/>
      <c r="AP293" s="1197"/>
      <c r="AQ293" s="1197"/>
      <c r="AR293" s="1197"/>
      <c r="AS293" s="1197"/>
      <c r="AT293" s="1197"/>
      <c r="AU293" s="1197"/>
      <c r="AV293" s="1197"/>
      <c r="AW293" s="1197"/>
    </row>
    <row r="294" spans="1:52" s="1455" customFormat="1" ht="14.25" customHeight="1">
      <c r="A294" s="1197"/>
      <c r="B294" s="2664" t="s">
        <v>3263</v>
      </c>
      <c r="C294" s="1465"/>
      <c r="D294" s="1465"/>
      <c r="E294" s="1465"/>
      <c r="F294" s="1465"/>
      <c r="G294" s="1465"/>
      <c r="H294" s="1465"/>
      <c r="I294" s="1465"/>
      <c r="J294" s="1389"/>
      <c r="K294" s="1389"/>
      <c r="L294" s="1389"/>
      <c r="M294" s="196"/>
      <c r="N294" s="196"/>
      <c r="O294" s="196"/>
      <c r="P294" s="196"/>
      <c r="Q294" s="196"/>
      <c r="R294" s="196"/>
      <c r="S294" s="196"/>
      <c r="T294" s="196"/>
      <c r="U294" s="196"/>
      <c r="V294" s="196"/>
      <c r="W294" s="196"/>
      <c r="X294" s="196"/>
      <c r="Y294" s="196"/>
      <c r="Z294" s="196"/>
      <c r="AA294" s="196"/>
      <c r="AB294" s="196"/>
      <c r="AC294" s="196"/>
      <c r="AD294" s="196"/>
      <c r="AE294" s="196"/>
      <c r="AF294" s="196"/>
      <c r="AG294" s="196"/>
      <c r="AH294" s="196"/>
      <c r="AI294" s="196"/>
      <c r="AJ294" s="1197"/>
      <c r="AK294" s="1197"/>
      <c r="AM294" s="1197"/>
      <c r="AN294" s="1197"/>
      <c r="AO294" s="1197"/>
      <c r="AP294" s="1197"/>
      <c r="AQ294" s="1197"/>
      <c r="AR294" s="1197"/>
      <c r="AS294" s="1197"/>
      <c r="AT294" s="1197"/>
      <c r="AU294" s="1197"/>
      <c r="AV294" s="1197"/>
      <c r="AW294" s="1197"/>
    </row>
    <row r="295" spans="1:52" s="1455" customFormat="1" ht="14.25" customHeight="1">
      <c r="A295" s="1407"/>
      <c r="C295" s="2665"/>
      <c r="D295" s="2665"/>
      <c r="E295" s="2665"/>
      <c r="F295" s="2665"/>
      <c r="G295" s="2665"/>
      <c r="H295" s="2665"/>
      <c r="I295" s="2665"/>
      <c r="J295" s="2666"/>
      <c r="K295" s="2667"/>
      <c r="L295" s="2667"/>
      <c r="M295" s="2667"/>
      <c r="N295" s="2668"/>
      <c r="O295" s="2668"/>
      <c r="P295" s="2668"/>
      <c r="Q295" s="2668"/>
      <c r="R295" s="2668"/>
      <c r="S295" s="2669"/>
      <c r="T295" s="2669"/>
      <c r="U295" s="2669"/>
      <c r="V295" s="2669"/>
      <c r="W295" s="2669"/>
      <c r="X295" s="2669"/>
      <c r="Y295" s="2669"/>
      <c r="Z295" s="2669"/>
      <c r="AA295" s="2669"/>
      <c r="AB295" s="2669"/>
      <c r="AC295" s="2670"/>
      <c r="AD295" s="2671"/>
      <c r="AE295" s="2671"/>
      <c r="AF295" s="2671"/>
      <c r="AG295" s="2671"/>
      <c r="AH295" s="2671"/>
      <c r="AI295" s="2671"/>
      <c r="AJ295" s="1407"/>
      <c r="AK295" s="1407"/>
      <c r="AM295" s="1197"/>
      <c r="AN295" s="1197"/>
      <c r="AO295" s="1197"/>
      <c r="AP295" s="1197"/>
      <c r="AQ295" s="1197"/>
      <c r="AR295" s="1197"/>
      <c r="AS295" s="1197"/>
      <c r="AT295" s="1197"/>
      <c r="AU295" s="1197"/>
      <c r="AV295" s="1197"/>
      <c r="AW295" s="1197"/>
    </row>
    <row r="296" spans="1:52" s="1455" customFormat="1" ht="14.25" customHeight="1">
      <c r="A296" s="1407"/>
      <c r="B296" s="3643" t="s">
        <v>3097</v>
      </c>
      <c r="C296" s="3643"/>
      <c r="D296" s="3643"/>
      <c r="E296" s="3643"/>
      <c r="F296" s="3643"/>
      <c r="G296" s="3643"/>
      <c r="H296" s="3643"/>
      <c r="I296" s="3643"/>
      <c r="J296" s="3643"/>
      <c r="K296" s="3643"/>
      <c r="L296" s="3643"/>
      <c r="M296" s="3643"/>
      <c r="N296" s="3643"/>
      <c r="O296" s="3643"/>
      <c r="P296" s="3643"/>
      <c r="Q296" s="3643"/>
      <c r="R296" s="3643"/>
      <c r="S296" s="3643"/>
      <c r="T296" s="3643"/>
      <c r="U296" s="3643"/>
      <c r="V296" s="3643"/>
      <c r="W296" s="3643"/>
      <c r="X296" s="3643"/>
      <c r="Y296" s="3643"/>
      <c r="Z296" s="3643"/>
      <c r="AA296" s="3643"/>
      <c r="AB296" s="3643"/>
      <c r="AC296" s="3643"/>
      <c r="AD296" s="3643"/>
      <c r="AE296" s="3643"/>
      <c r="AF296" s="3643"/>
      <c r="AG296" s="3643"/>
      <c r="AH296" s="3643"/>
      <c r="AI296" s="3643"/>
      <c r="AJ296" s="1407"/>
      <c r="AK296" s="1407"/>
      <c r="AM296" s="1406"/>
      <c r="AN296" s="1406"/>
      <c r="AO296" s="1406"/>
      <c r="AP296" s="1406"/>
      <c r="AQ296" s="1406"/>
      <c r="AR296" s="1406"/>
      <c r="AS296" s="1406"/>
      <c r="AT296" s="1406"/>
      <c r="AU296" s="1406"/>
      <c r="AV296" s="1406"/>
      <c r="AW296" s="1406"/>
    </row>
    <row r="297" spans="1:52" s="1455" customFormat="1">
      <c r="A297" s="1407"/>
      <c r="B297" s="3643"/>
      <c r="C297" s="3643"/>
      <c r="D297" s="3643"/>
      <c r="E297" s="3643"/>
      <c r="F297" s="3643"/>
      <c r="G297" s="3643"/>
      <c r="H297" s="3643"/>
      <c r="I297" s="3643"/>
      <c r="J297" s="3643"/>
      <c r="K297" s="3643"/>
      <c r="L297" s="3643"/>
      <c r="M297" s="3643"/>
      <c r="N297" s="3643"/>
      <c r="O297" s="3643"/>
      <c r="P297" s="3643"/>
      <c r="Q297" s="3643"/>
      <c r="R297" s="3643"/>
      <c r="S297" s="3643"/>
      <c r="T297" s="3643"/>
      <c r="U297" s="3643"/>
      <c r="V297" s="3643"/>
      <c r="W297" s="3643"/>
      <c r="X297" s="3643"/>
      <c r="Y297" s="3643"/>
      <c r="Z297" s="3643"/>
      <c r="AA297" s="3643"/>
      <c r="AB297" s="3643"/>
      <c r="AC297" s="3643"/>
      <c r="AD297" s="3643"/>
      <c r="AE297" s="3643"/>
      <c r="AF297" s="3643"/>
      <c r="AG297" s="3643"/>
      <c r="AH297" s="3643"/>
      <c r="AI297" s="3643"/>
      <c r="AJ297" s="1407"/>
      <c r="AK297" s="1407"/>
      <c r="AM297" s="1406"/>
      <c r="AN297" s="1406"/>
      <c r="AO297" s="1406"/>
      <c r="AP297" s="1406"/>
      <c r="AQ297" s="1406"/>
      <c r="AR297" s="1406"/>
      <c r="AS297" s="1406"/>
      <c r="AT297" s="1406"/>
      <c r="AU297" s="1406"/>
      <c r="AV297" s="1406"/>
      <c r="AW297" s="1406"/>
    </row>
    <row r="298" spans="1:52" s="1455" customFormat="1" ht="14.25" customHeight="1">
      <c r="A298" s="1407"/>
      <c r="B298" s="2664"/>
      <c r="C298" s="2665"/>
      <c r="D298" s="2665"/>
      <c r="E298" s="2665"/>
      <c r="F298" s="2665"/>
      <c r="G298" s="2665"/>
      <c r="H298" s="2665"/>
      <c r="I298" s="2665"/>
      <c r="J298" s="2666"/>
      <c r="K298" s="2667"/>
      <c r="L298" s="2667"/>
      <c r="M298" s="2667"/>
      <c r="N298" s="2668"/>
      <c r="O298" s="2668"/>
      <c r="P298" s="2668"/>
      <c r="Q298" s="2668"/>
      <c r="R298" s="2668"/>
      <c r="S298" s="2669"/>
      <c r="T298" s="2669"/>
      <c r="U298" s="2669"/>
      <c r="V298" s="2669"/>
      <c r="W298" s="2669"/>
      <c r="X298" s="2669"/>
      <c r="Y298" s="2669"/>
      <c r="Z298" s="2669"/>
      <c r="AA298" s="2669"/>
      <c r="AB298" s="2669"/>
      <c r="AC298" s="2670"/>
      <c r="AD298" s="2671"/>
      <c r="AE298" s="2671"/>
      <c r="AF298" s="2671"/>
      <c r="AG298" s="2671"/>
      <c r="AH298" s="2671"/>
      <c r="AI298" s="2671"/>
      <c r="AJ298" s="1407"/>
      <c r="AK298" s="1407"/>
      <c r="AM298" s="1406"/>
      <c r="AN298" s="1406"/>
      <c r="AO298" s="1406"/>
      <c r="AP298" s="1406"/>
      <c r="AQ298" s="1406"/>
      <c r="AR298" s="1406"/>
      <c r="AS298" s="1406"/>
      <c r="AT298" s="1406"/>
      <c r="AU298" s="1406"/>
      <c r="AV298" s="1406"/>
      <c r="AW298" s="1406"/>
      <c r="AY298" s="1407"/>
      <c r="AZ298" s="1407"/>
    </row>
    <row r="299" spans="1:52" s="1455" customFormat="1" ht="14.25">
      <c r="A299" s="1407"/>
      <c r="B299" s="2664"/>
      <c r="C299" s="2665"/>
      <c r="D299" s="2780" t="s">
        <v>3140</v>
      </c>
      <c r="E299" s="2665"/>
      <c r="F299" s="2665"/>
      <c r="G299" s="2665"/>
      <c r="H299" s="2665"/>
      <c r="I299" s="2665"/>
      <c r="J299" s="2666"/>
      <c r="K299" s="2667"/>
      <c r="L299" s="2667"/>
      <c r="M299" s="2667"/>
      <c r="N299" s="2668"/>
      <c r="O299" s="2668"/>
      <c r="P299" s="2668"/>
      <c r="Q299" s="2668"/>
      <c r="R299" s="2668"/>
      <c r="S299" s="2669"/>
      <c r="T299" s="2669"/>
      <c r="U299" s="2669"/>
      <c r="V299" s="2669"/>
      <c r="W299" s="2669"/>
      <c r="X299" s="2669"/>
      <c r="Y299" s="2669"/>
      <c r="Z299" s="2669"/>
      <c r="AA299" s="2669"/>
      <c r="AB299" s="2669"/>
      <c r="AC299" s="2670"/>
      <c r="AD299" s="2671"/>
      <c r="AE299" s="2671"/>
      <c r="AF299" s="2671"/>
      <c r="AG299" s="2671"/>
      <c r="AH299" s="2671"/>
      <c r="AI299" s="2671"/>
      <c r="AJ299" s="1407"/>
      <c r="AK299" s="1407"/>
      <c r="AM299" s="1407"/>
      <c r="AN299" s="1407"/>
      <c r="AO299" s="1407"/>
      <c r="AP299" s="1407"/>
      <c r="AQ299" s="1407"/>
      <c r="AR299" s="1407"/>
      <c r="AS299" s="1407"/>
      <c r="AT299" s="1407"/>
      <c r="AU299" s="1407"/>
      <c r="AV299" s="1407"/>
      <c r="AW299" s="1407"/>
      <c r="AY299" s="1407"/>
      <c r="AZ299" s="1407"/>
    </row>
    <row r="300" spans="1:52" s="1455" customFormat="1" ht="28.5" customHeight="1">
      <c r="A300" s="1407"/>
      <c r="B300" s="2781"/>
      <c r="C300" s="2782"/>
      <c r="D300" s="3241" t="s">
        <v>3189</v>
      </c>
      <c r="E300" s="3241"/>
      <c r="F300" s="3241"/>
      <c r="G300" s="3241" t="s">
        <v>3190</v>
      </c>
      <c r="H300" s="3241"/>
      <c r="I300" s="3241"/>
      <c r="J300" s="3241" t="s">
        <v>3141</v>
      </c>
      <c r="K300" s="3241"/>
      <c r="L300" s="3241"/>
      <c r="M300" s="3241"/>
      <c r="N300" s="3241"/>
      <c r="O300" s="3241"/>
      <c r="P300" s="3241"/>
      <c r="Q300" s="3241"/>
      <c r="R300" s="3241"/>
      <c r="S300" s="3241"/>
      <c r="T300" s="3241"/>
      <c r="U300" s="3241"/>
      <c r="V300" s="2669"/>
      <c r="W300" s="2669"/>
      <c r="X300" s="2669"/>
      <c r="Y300" s="2669"/>
      <c r="Z300" s="2669"/>
      <c r="AA300" s="2669"/>
      <c r="AB300" s="2669"/>
      <c r="AC300" s="2670"/>
      <c r="AD300" s="2671"/>
      <c r="AE300" s="2671"/>
      <c r="AF300" s="2671"/>
      <c r="AG300" s="2671"/>
      <c r="AH300" s="2671"/>
      <c r="AI300" s="2671"/>
      <c r="AJ300" s="1407"/>
      <c r="AK300" s="1407"/>
      <c r="AM300" s="1407"/>
      <c r="AN300" s="1407"/>
      <c r="AO300" s="1407"/>
      <c r="AP300" s="1407"/>
      <c r="AQ300" s="1407"/>
      <c r="AR300" s="1407"/>
      <c r="AS300" s="1407"/>
      <c r="AT300" s="1407"/>
      <c r="AU300" s="1407"/>
      <c r="AV300" s="1407"/>
      <c r="AW300" s="1407"/>
      <c r="AY300" s="1407"/>
      <c r="AZ300" s="1407"/>
    </row>
    <row r="301" spans="1:52" s="1455" customFormat="1" ht="14.25">
      <c r="A301" s="1407"/>
      <c r="B301" s="3239" t="s">
        <v>3142</v>
      </c>
      <c r="C301" s="3240"/>
      <c r="D301" s="3241">
        <v>22</v>
      </c>
      <c r="E301" s="3241"/>
      <c r="F301" s="3241"/>
      <c r="G301" s="3241">
        <v>66</v>
      </c>
      <c r="H301" s="3241"/>
      <c r="I301" s="3241"/>
      <c r="J301" s="3656"/>
      <c r="K301" s="3656"/>
      <c r="L301" s="3656"/>
      <c r="M301" s="3656"/>
      <c r="N301" s="3656"/>
      <c r="O301" s="3656"/>
      <c r="P301" s="3656"/>
      <c r="Q301" s="3656"/>
      <c r="R301" s="3656"/>
      <c r="S301" s="3656"/>
      <c r="T301" s="3656"/>
      <c r="U301" s="3656"/>
      <c r="V301" s="2669"/>
      <c r="W301" s="2669"/>
      <c r="X301" s="2669"/>
      <c r="Y301" s="2669"/>
      <c r="Z301" s="2669"/>
      <c r="AA301" s="2669"/>
      <c r="AB301" s="2669"/>
      <c r="AC301" s="2670"/>
      <c r="AD301" s="2671"/>
      <c r="AE301" s="2671"/>
      <c r="AF301" s="2671"/>
      <c r="AG301" s="2671"/>
      <c r="AH301" s="2671"/>
      <c r="AI301" s="2671"/>
      <c r="AJ301" s="1407"/>
      <c r="AK301" s="1407"/>
      <c r="AL301" s="1440" t="s">
        <v>791</v>
      </c>
      <c r="AM301" s="1407"/>
      <c r="AN301" s="1407"/>
      <c r="AO301" s="1407"/>
      <c r="AP301" s="1407"/>
      <c r="AQ301" s="1407"/>
      <c r="AR301" s="1407"/>
      <c r="AS301" s="1407"/>
      <c r="AT301" s="1407"/>
      <c r="AU301" s="1407"/>
      <c r="AV301" s="1407"/>
      <c r="AW301" s="1407"/>
      <c r="AY301" s="1407"/>
      <c r="AZ301" s="1407"/>
    </row>
    <row r="302" spans="1:52" s="1455" customFormat="1" ht="14.25">
      <c r="A302" s="1407"/>
      <c r="B302" s="3239" t="s">
        <v>3098</v>
      </c>
      <c r="C302" s="3240"/>
      <c r="D302" s="3241">
        <v>21</v>
      </c>
      <c r="E302" s="3241"/>
      <c r="F302" s="3241"/>
      <c r="G302" s="3241">
        <v>0</v>
      </c>
      <c r="H302" s="3241"/>
      <c r="I302" s="3241"/>
      <c r="J302" s="3644" t="s">
        <v>3143</v>
      </c>
      <c r="K302" s="3644"/>
      <c r="L302" s="3644"/>
      <c r="M302" s="3644"/>
      <c r="N302" s="3644"/>
      <c r="O302" s="3644"/>
      <c r="P302" s="3644"/>
      <c r="Q302" s="3644"/>
      <c r="R302" s="3644"/>
      <c r="S302" s="3644"/>
      <c r="T302" s="3644"/>
      <c r="U302" s="3644"/>
      <c r="V302" s="2669"/>
      <c r="W302" s="1406"/>
      <c r="X302" s="2669"/>
      <c r="Y302" s="2669"/>
      <c r="Z302" s="2669"/>
      <c r="AA302" s="2669"/>
      <c r="AB302" s="2669"/>
      <c r="AC302" s="2670"/>
      <c r="AD302" s="2671"/>
      <c r="AE302" s="2671"/>
      <c r="AF302" s="2671"/>
      <c r="AG302" s="2671"/>
      <c r="AH302" s="2671"/>
      <c r="AI302" s="2671"/>
      <c r="AJ302" s="1407"/>
      <c r="AK302" s="1407"/>
      <c r="AM302" s="1407"/>
      <c r="AN302" s="1407"/>
      <c r="AO302" s="1407"/>
      <c r="AP302" s="1407"/>
      <c r="AQ302" s="1407"/>
      <c r="AR302" s="1407"/>
      <c r="AS302" s="1407"/>
      <c r="AT302" s="1407"/>
      <c r="AU302" s="1407"/>
      <c r="AV302" s="1407"/>
      <c r="AW302" s="1407"/>
      <c r="AY302" s="1406"/>
      <c r="AZ302" s="1406"/>
    </row>
    <row r="303" spans="1:52" s="1455" customFormat="1" ht="14.25">
      <c r="A303" s="1407"/>
      <c r="B303" s="3239" t="s">
        <v>3099</v>
      </c>
      <c r="C303" s="3240"/>
      <c r="D303" s="3241">
        <v>10</v>
      </c>
      <c r="E303" s="3241"/>
      <c r="F303" s="3241"/>
      <c r="G303" s="3241">
        <v>0</v>
      </c>
      <c r="H303" s="3241"/>
      <c r="I303" s="3241"/>
      <c r="J303" s="3238" t="s">
        <v>3100</v>
      </c>
      <c r="K303" s="3238"/>
      <c r="L303" s="3238"/>
      <c r="M303" s="3238"/>
      <c r="N303" s="3238"/>
      <c r="O303" s="3238"/>
      <c r="P303" s="3238"/>
      <c r="Q303" s="3238"/>
      <c r="R303" s="3238"/>
      <c r="S303" s="3238"/>
      <c r="T303" s="3238"/>
      <c r="U303" s="3238"/>
      <c r="V303" s="2669"/>
      <c r="W303" s="1406"/>
      <c r="X303" s="2669"/>
      <c r="Y303" s="2669"/>
      <c r="Z303" s="2669"/>
      <c r="AA303" s="2669"/>
      <c r="AB303" s="2669"/>
      <c r="AC303" s="2670"/>
      <c r="AD303" s="2671"/>
      <c r="AE303" s="2671"/>
      <c r="AF303" s="2671"/>
      <c r="AG303" s="2671"/>
      <c r="AH303" s="2671"/>
      <c r="AI303" s="2671"/>
      <c r="AJ303" s="1407"/>
      <c r="AK303" s="1407"/>
      <c r="AM303" s="1407"/>
      <c r="AN303" s="1407"/>
      <c r="AO303" s="1407"/>
      <c r="AP303" s="1407"/>
      <c r="AQ303" s="1407"/>
      <c r="AR303" s="1407"/>
      <c r="AS303" s="1407"/>
      <c r="AT303" s="1407"/>
      <c r="AU303" s="1407"/>
      <c r="AV303" s="1407"/>
      <c r="AW303" s="1407"/>
      <c r="AY303" s="1406"/>
      <c r="AZ303" s="1406"/>
    </row>
    <row r="304" spans="1:52" s="1455" customFormat="1" ht="14.25">
      <c r="A304" s="1407"/>
      <c r="B304" s="3239" t="s">
        <v>3101</v>
      </c>
      <c r="C304" s="3240"/>
      <c r="D304" s="3241">
        <v>0</v>
      </c>
      <c r="E304" s="3241"/>
      <c r="F304" s="3241"/>
      <c r="G304" s="3241">
        <v>0</v>
      </c>
      <c r="H304" s="3241"/>
      <c r="I304" s="3241"/>
      <c r="J304" s="3238" t="s">
        <v>3100</v>
      </c>
      <c r="K304" s="3238"/>
      <c r="L304" s="3238"/>
      <c r="M304" s="3238"/>
      <c r="N304" s="3238"/>
      <c r="O304" s="3238"/>
      <c r="P304" s="3238"/>
      <c r="Q304" s="3238"/>
      <c r="R304" s="3238"/>
      <c r="S304" s="3238"/>
      <c r="T304" s="3238"/>
      <c r="U304" s="3238"/>
      <c r="V304" s="2669"/>
      <c r="W304" s="1406"/>
      <c r="X304" s="2669"/>
      <c r="Y304" s="2669"/>
      <c r="Z304" s="2669"/>
      <c r="AA304" s="2669"/>
      <c r="AB304" s="2669"/>
      <c r="AC304" s="2670"/>
      <c r="AD304" s="2671"/>
      <c r="AE304" s="2671"/>
      <c r="AF304" s="2671"/>
      <c r="AG304" s="2671"/>
      <c r="AH304" s="2671"/>
      <c r="AI304" s="2671"/>
      <c r="AJ304" s="1407"/>
      <c r="AK304" s="1407"/>
      <c r="AM304" s="1407"/>
      <c r="AN304" s="1407"/>
      <c r="AO304" s="1407"/>
      <c r="AP304" s="1407"/>
      <c r="AQ304" s="1407"/>
      <c r="AR304" s="1407"/>
      <c r="AS304" s="1407"/>
      <c r="AT304" s="1407"/>
      <c r="AU304" s="1407"/>
      <c r="AV304" s="1407"/>
      <c r="AW304" s="1407"/>
      <c r="AY304" s="1406"/>
      <c r="AZ304" s="1406"/>
    </row>
    <row r="305" spans="1:52" s="1455" customFormat="1" ht="14.25">
      <c r="A305" s="1407"/>
      <c r="B305" s="2783"/>
      <c r="C305" s="2783"/>
      <c r="D305" s="2784"/>
      <c r="E305" s="2784"/>
      <c r="F305" s="2784"/>
      <c r="G305" s="2784"/>
      <c r="H305" s="2784"/>
      <c r="I305" s="2784"/>
      <c r="J305" s="2666"/>
      <c r="K305" s="2667"/>
      <c r="L305" s="2667"/>
      <c r="M305" s="2667"/>
      <c r="N305" s="2668"/>
      <c r="O305" s="2668"/>
      <c r="P305" s="1406"/>
      <c r="Q305" s="2668"/>
      <c r="R305" s="2668"/>
      <c r="S305" s="2669"/>
      <c r="T305" s="2669"/>
      <c r="U305" s="2669"/>
      <c r="V305" s="2669"/>
      <c r="W305" s="2673"/>
      <c r="X305" s="2669"/>
      <c r="Y305" s="2669"/>
      <c r="Z305" s="2669"/>
      <c r="AA305" s="2669"/>
      <c r="AB305" s="2669"/>
      <c r="AC305" s="2670"/>
      <c r="AD305" s="2671"/>
      <c r="AE305" s="2671"/>
      <c r="AF305" s="2671"/>
      <c r="AG305" s="2671"/>
      <c r="AH305" s="2671"/>
      <c r="AI305" s="2671"/>
      <c r="AJ305" s="1407"/>
      <c r="AK305" s="1407"/>
      <c r="AL305" s="1197"/>
      <c r="AM305" s="1197"/>
      <c r="AN305" s="1197"/>
      <c r="AO305" s="1197"/>
      <c r="AP305" s="1197"/>
      <c r="AQ305" s="1197"/>
      <c r="AR305" s="1197"/>
      <c r="AS305" s="1197"/>
      <c r="AT305" s="1197"/>
      <c r="AU305" s="1197"/>
      <c r="AV305" s="1197"/>
      <c r="AW305" s="1197"/>
      <c r="AY305" s="1406"/>
      <c r="AZ305" s="1406"/>
    </row>
    <row r="306" spans="1:52" s="1455" customFormat="1" ht="14.25">
      <c r="A306" s="1407"/>
      <c r="B306" s="2783"/>
      <c r="C306" s="2783"/>
      <c r="D306" s="2784"/>
      <c r="E306" s="2784"/>
      <c r="F306" s="2784"/>
      <c r="G306" s="2784"/>
      <c r="H306" s="2784"/>
      <c r="I306" s="2784"/>
      <c r="J306" s="2666"/>
      <c r="K306" s="2667"/>
      <c r="L306" s="2667"/>
      <c r="M306" s="2667"/>
      <c r="N306" s="2668"/>
      <c r="O306" s="2668"/>
      <c r="P306" s="1406"/>
      <c r="Q306" s="2668"/>
      <c r="R306" s="2668"/>
      <c r="S306" s="2669"/>
      <c r="T306" s="2669"/>
      <c r="U306" s="2669"/>
      <c r="V306" s="2669"/>
      <c r="W306" s="2673"/>
      <c r="X306" s="2669"/>
      <c r="Y306" s="2669"/>
      <c r="Z306" s="2669"/>
      <c r="AA306" s="2669"/>
      <c r="AB306" s="2669"/>
      <c r="AC306" s="2670"/>
      <c r="AD306" s="2671"/>
      <c r="AE306" s="2671"/>
      <c r="AF306" s="2671"/>
      <c r="AG306" s="2671"/>
      <c r="AH306" s="2671"/>
      <c r="AI306" s="2671"/>
      <c r="AJ306" s="1407"/>
      <c r="AK306" s="1407"/>
      <c r="AL306" s="1197"/>
      <c r="AM306" s="1197"/>
      <c r="AN306" s="1197"/>
      <c r="AO306" s="1197"/>
      <c r="AP306" s="1197"/>
      <c r="AQ306" s="1197"/>
      <c r="AR306" s="1197"/>
      <c r="AS306" s="1197"/>
      <c r="AT306" s="1197"/>
      <c r="AU306" s="1197"/>
      <c r="AV306" s="1197"/>
      <c r="AW306" s="1197"/>
      <c r="AY306" s="1406"/>
      <c r="AZ306" s="1406"/>
    </row>
    <row r="307" spans="1:52" s="1455" customFormat="1">
      <c r="A307" s="1407"/>
      <c r="B307" s="2785"/>
      <c r="C307" s="2785"/>
      <c r="D307" s="2785"/>
      <c r="E307" s="2785"/>
      <c r="F307" s="2785"/>
      <c r="G307" s="2785"/>
      <c r="H307" s="2785"/>
      <c r="I307" s="2785"/>
      <c r="J307" s="2786"/>
      <c r="K307" s="2786"/>
      <c r="L307" s="2786"/>
      <c r="M307" s="2787"/>
      <c r="N307" s="2787"/>
      <c r="O307" s="2787"/>
      <c r="P307" s="2787"/>
      <c r="Q307" s="2787"/>
      <c r="R307" s="2787"/>
      <c r="S307" s="2787"/>
      <c r="T307" s="2787"/>
      <c r="U307" s="2787"/>
      <c r="V307" s="2787"/>
      <c r="W307" s="2787"/>
      <c r="X307" s="2787"/>
      <c r="Y307" s="2787"/>
      <c r="Z307" s="2787"/>
      <c r="AA307" s="2787"/>
      <c r="AB307" s="2787"/>
      <c r="AC307" s="2787"/>
      <c r="AD307" s="2787"/>
      <c r="AE307" s="2787"/>
      <c r="AF307" s="2787"/>
      <c r="AG307" s="2787"/>
      <c r="AH307" s="2787"/>
      <c r="AI307" s="2787"/>
      <c r="AJ307" s="1407"/>
      <c r="AK307" s="1407"/>
      <c r="AL307" s="1197"/>
      <c r="AM307" s="1197"/>
      <c r="AN307" s="1197"/>
      <c r="AO307" s="1197"/>
      <c r="AP307" s="1197"/>
      <c r="AQ307" s="1197"/>
      <c r="AR307" s="1197"/>
      <c r="AS307" s="1197"/>
      <c r="AT307" s="1197"/>
      <c r="AU307" s="1197"/>
      <c r="AV307" s="1197"/>
      <c r="AW307" s="1197"/>
      <c r="AY307" s="1406"/>
      <c r="AZ307" s="1406"/>
    </row>
    <row r="308" spans="1:52" s="1455" customFormat="1" ht="14.25">
      <c r="A308" s="1407"/>
      <c r="B308" s="2664"/>
      <c r="C308" s="2665"/>
      <c r="D308" s="2665"/>
      <c r="E308" s="2665"/>
      <c r="F308" s="2665"/>
      <c r="G308" s="2665"/>
      <c r="H308" s="2665"/>
      <c r="I308" s="2665"/>
      <c r="J308" s="2666"/>
      <c r="K308" s="2667"/>
      <c r="L308" s="2667"/>
      <c r="M308" s="2667"/>
      <c r="N308" s="2668"/>
      <c r="O308" s="2668"/>
      <c r="P308" s="2668"/>
      <c r="Q308" s="2668"/>
      <c r="R308" s="2668"/>
      <c r="S308" s="2669"/>
      <c r="T308" s="2669"/>
      <c r="U308" s="2669"/>
      <c r="V308" s="2669"/>
      <c r="W308" s="2669"/>
      <c r="X308" s="2669"/>
      <c r="Y308" s="2669"/>
      <c r="Z308" s="2669"/>
      <c r="AA308" s="2669"/>
      <c r="AB308" s="2669"/>
      <c r="AC308" s="2670"/>
      <c r="AD308" s="2671"/>
      <c r="AE308" s="2671"/>
      <c r="AF308" s="2671"/>
      <c r="AG308" s="2671"/>
      <c r="AH308" s="2671"/>
      <c r="AI308" s="2671"/>
      <c r="AJ308" s="1407"/>
      <c r="AK308" s="1407"/>
      <c r="AL308" s="1406"/>
      <c r="AM308" s="1197"/>
      <c r="AN308" s="1197"/>
      <c r="AO308" s="1197"/>
      <c r="AP308" s="1197"/>
      <c r="AQ308" s="1197"/>
      <c r="AR308" s="1197"/>
      <c r="AS308" s="1197"/>
      <c r="AT308" s="1197"/>
      <c r="AU308" s="1197"/>
      <c r="AV308" s="1197"/>
      <c r="AW308" s="1197"/>
      <c r="AX308" s="1197"/>
      <c r="AY308" s="1406"/>
      <c r="AZ308" s="1406"/>
    </row>
    <row r="309" spans="1:52" s="1455" customFormat="1" ht="14.25">
      <c r="A309" s="1407"/>
      <c r="B309" s="2664"/>
      <c r="C309" s="2665"/>
      <c r="D309" s="2665"/>
      <c r="E309" s="2665"/>
      <c r="F309" s="2665"/>
      <c r="G309" s="2665"/>
      <c r="H309" s="2665"/>
      <c r="I309" s="2665"/>
      <c r="J309" s="2666"/>
      <c r="K309" s="2667"/>
      <c r="L309" s="2667"/>
      <c r="M309" s="2667"/>
      <c r="N309" s="2668"/>
      <c r="O309" s="2668"/>
      <c r="P309" s="2668"/>
      <c r="Q309" s="2668"/>
      <c r="R309" s="2668"/>
      <c r="S309" s="2669"/>
      <c r="T309" s="2669"/>
      <c r="U309" s="2669"/>
      <c r="V309" s="2669"/>
      <c r="W309" s="2669"/>
      <c r="X309" s="2669"/>
      <c r="Y309" s="2669"/>
      <c r="Z309" s="2669"/>
      <c r="AA309" s="2669"/>
      <c r="AB309" s="2669"/>
      <c r="AC309" s="2670"/>
      <c r="AD309" s="2671"/>
      <c r="AE309" s="2671"/>
      <c r="AF309" s="2671"/>
      <c r="AG309" s="2671"/>
      <c r="AH309" s="2671"/>
      <c r="AI309" s="2671"/>
      <c r="AJ309" s="1407"/>
      <c r="AK309" s="1407"/>
      <c r="AL309" s="1406"/>
      <c r="AM309" s="1197"/>
      <c r="AN309" s="1197"/>
      <c r="AO309" s="1197"/>
      <c r="AP309" s="1197"/>
      <c r="AQ309" s="1197"/>
      <c r="AR309" s="1197"/>
      <c r="AS309" s="1197"/>
      <c r="AT309" s="1197"/>
      <c r="AU309" s="1197"/>
      <c r="AV309" s="1197"/>
      <c r="AW309" s="1197"/>
      <c r="AX309" s="1197"/>
      <c r="AY309" s="1406"/>
      <c r="AZ309" s="1406"/>
    </row>
    <row r="310" spans="1:52" s="1455" customFormat="1" ht="15.75">
      <c r="A310" s="2741"/>
      <c r="B310" s="3643" t="s">
        <v>3126</v>
      </c>
      <c r="C310" s="3643"/>
      <c r="D310" s="3643"/>
      <c r="E310" s="3643"/>
      <c r="F310" s="3643"/>
      <c r="G310" s="3643"/>
      <c r="H310" s="3643"/>
      <c r="I310" s="3643"/>
      <c r="J310" s="3643"/>
      <c r="K310" s="3643"/>
      <c r="L310" s="3643"/>
      <c r="M310" s="3643"/>
      <c r="N310" s="3643"/>
      <c r="O310" s="3643"/>
      <c r="P310" s="3643"/>
      <c r="Q310" s="3643"/>
      <c r="R310" s="3643"/>
      <c r="S310" s="3643"/>
      <c r="T310" s="3643"/>
      <c r="U310" s="3643"/>
      <c r="V310" s="3643"/>
      <c r="W310" s="3643"/>
      <c r="X310" s="3643"/>
      <c r="Y310" s="3643"/>
      <c r="Z310" s="3643"/>
      <c r="AA310" s="3643"/>
      <c r="AB310" s="3643"/>
      <c r="AC310" s="3643"/>
      <c r="AD310" s="3643"/>
      <c r="AE310" s="3643"/>
      <c r="AF310" s="3643"/>
      <c r="AG310" s="3643"/>
      <c r="AH310" s="3643"/>
      <c r="AI310" s="3643"/>
      <c r="AJ310" s="2741"/>
      <c r="AK310" s="2741"/>
      <c r="AL310" s="1406"/>
      <c r="AM310" s="1197"/>
      <c r="AN310" s="1197"/>
      <c r="AO310" s="1197"/>
      <c r="AP310" s="1197"/>
      <c r="AQ310" s="1197"/>
      <c r="AR310" s="1197"/>
      <c r="AS310" s="1197"/>
      <c r="AT310" s="1197"/>
      <c r="AU310" s="1197"/>
      <c r="AV310" s="1197"/>
      <c r="AW310" s="1197"/>
      <c r="AX310" s="1197"/>
      <c r="AY310" s="1406"/>
      <c r="AZ310" s="1406"/>
    </row>
    <row r="311" spans="1:52" s="1455" customFormat="1" ht="15.75">
      <c r="A311" s="2741"/>
      <c r="B311" s="3643"/>
      <c r="C311" s="3643"/>
      <c r="D311" s="3643"/>
      <c r="E311" s="3643"/>
      <c r="F311" s="3643"/>
      <c r="G311" s="3643"/>
      <c r="H311" s="3643"/>
      <c r="I311" s="3643"/>
      <c r="J311" s="3643"/>
      <c r="K311" s="3643"/>
      <c r="L311" s="3643"/>
      <c r="M311" s="3643"/>
      <c r="N311" s="3643"/>
      <c r="O311" s="3643"/>
      <c r="P311" s="3643"/>
      <c r="Q311" s="3643"/>
      <c r="R311" s="3643"/>
      <c r="S311" s="3643"/>
      <c r="T311" s="3643"/>
      <c r="U311" s="3643"/>
      <c r="V311" s="3643"/>
      <c r="W311" s="3643"/>
      <c r="X311" s="3643"/>
      <c r="Y311" s="3643"/>
      <c r="Z311" s="3643"/>
      <c r="AA311" s="3643"/>
      <c r="AB311" s="3643"/>
      <c r="AC311" s="3643"/>
      <c r="AD311" s="3643"/>
      <c r="AE311" s="3643"/>
      <c r="AF311" s="3643"/>
      <c r="AG311" s="3643"/>
      <c r="AH311" s="3643"/>
      <c r="AI311" s="3643"/>
      <c r="AJ311" s="2741"/>
      <c r="AK311" s="2741"/>
      <c r="AL311" s="1407"/>
      <c r="AM311" s="1197"/>
      <c r="AN311" s="1197"/>
      <c r="AO311" s="1197"/>
      <c r="AP311" s="1197"/>
      <c r="AQ311" s="1197"/>
      <c r="AR311" s="1197"/>
      <c r="AS311" s="1197"/>
      <c r="AT311" s="1197"/>
      <c r="AU311" s="1197"/>
      <c r="AV311" s="1197"/>
      <c r="AW311" s="1197"/>
      <c r="AX311" s="1406"/>
      <c r="AY311" s="1407"/>
      <c r="AZ311" s="1407"/>
    </row>
    <row r="312" spans="1:52" s="1455" customFormat="1" ht="15" thickBot="1">
      <c r="A312" s="443"/>
      <c r="B312" s="467"/>
      <c r="C312" s="467"/>
      <c r="D312" s="467"/>
      <c r="E312" s="467"/>
      <c r="F312" s="467"/>
      <c r="G312" s="467"/>
      <c r="H312" s="467"/>
      <c r="I312" s="467"/>
      <c r="J312" s="1197"/>
      <c r="K312" s="1197"/>
      <c r="L312" s="1197"/>
      <c r="M312" s="1197"/>
      <c r="N312" s="1197"/>
      <c r="O312" s="1197"/>
      <c r="P312" s="1197"/>
      <c r="Q312" s="1197"/>
      <c r="R312" s="1197"/>
      <c r="S312" s="1197"/>
      <c r="T312" s="1197"/>
      <c r="U312" s="1197"/>
      <c r="V312" s="1197"/>
      <c r="W312" s="1197"/>
      <c r="X312" s="1197"/>
      <c r="Y312" s="1197"/>
      <c r="Z312" s="1197"/>
      <c r="AA312" s="1197"/>
      <c r="AB312" s="1197"/>
      <c r="AC312" s="1197"/>
      <c r="AD312" s="1197"/>
      <c r="AE312" s="1197"/>
      <c r="AF312" s="1197"/>
      <c r="AG312" s="1197"/>
      <c r="AH312" s="1197"/>
      <c r="AI312" s="1197"/>
      <c r="AJ312" s="1197"/>
      <c r="AK312" s="1197"/>
      <c r="AL312" s="1407"/>
      <c r="AM312" s="1197"/>
      <c r="AN312" s="1197"/>
      <c r="AO312" s="1197"/>
      <c r="AP312" s="1197"/>
      <c r="AQ312" s="1197"/>
      <c r="AR312" s="1197"/>
      <c r="AS312" s="1197"/>
      <c r="AT312" s="1197"/>
      <c r="AU312" s="1197"/>
      <c r="AV312" s="1197"/>
      <c r="AW312" s="1197"/>
      <c r="AX312" s="1406"/>
      <c r="AY312" s="1407"/>
      <c r="AZ312" s="1407"/>
    </row>
    <row r="313" spans="1:52" s="1455" customFormat="1">
      <c r="A313" s="1197"/>
      <c r="B313" s="3634" t="s">
        <v>1128</v>
      </c>
      <c r="C313" s="3635"/>
      <c r="D313" s="3635"/>
      <c r="E313" s="3635"/>
      <c r="F313" s="3635"/>
      <c r="G313" s="3635"/>
      <c r="H313" s="3635"/>
      <c r="I313" s="3635"/>
      <c r="J313" s="3635"/>
      <c r="K313" s="3635"/>
      <c r="L313" s="3635"/>
      <c r="M313" s="3636"/>
      <c r="N313" s="3689">
        <f>+S313-1</f>
        <v>2024</v>
      </c>
      <c r="O313" s="3690"/>
      <c r="P313" s="3690"/>
      <c r="Q313" s="3690"/>
      <c r="R313" s="3691"/>
      <c r="S313" s="3430">
        <f>+B16</f>
        <v>2025</v>
      </c>
      <c r="T313" s="3431"/>
      <c r="U313" s="3431"/>
      <c r="V313" s="3431"/>
      <c r="W313" s="3431"/>
      <c r="X313" s="3431"/>
      <c r="Y313" s="3431"/>
      <c r="Z313" s="3448"/>
      <c r="AA313" s="3645" t="s">
        <v>1305</v>
      </c>
      <c r="AB313" s="3430">
        <f>+B16+1</f>
        <v>2026</v>
      </c>
      <c r="AC313" s="3431"/>
      <c r="AD313" s="3431"/>
      <c r="AE313" s="3431"/>
      <c r="AF313" s="3448"/>
      <c r="AG313" s="3430">
        <f>+B16+2</f>
        <v>2027</v>
      </c>
      <c r="AH313" s="3431"/>
      <c r="AI313" s="3431"/>
      <c r="AJ313" s="3431"/>
      <c r="AK313" s="3432"/>
      <c r="AL313" s="2410"/>
      <c r="AM313" s="1197"/>
      <c r="AN313" s="1197"/>
      <c r="AO313" s="1197"/>
      <c r="AP313" s="1197"/>
      <c r="AQ313" s="1197"/>
      <c r="AR313" s="1197"/>
      <c r="AS313" s="1197"/>
      <c r="AT313" s="1197"/>
      <c r="AU313" s="1197"/>
      <c r="AV313" s="1197"/>
      <c r="AW313" s="1197"/>
      <c r="AX313" s="1406"/>
    </row>
    <row r="314" spans="1:52" s="1455" customFormat="1">
      <c r="A314" s="1197"/>
      <c r="B314" s="3637"/>
      <c r="C314" s="3638"/>
      <c r="D314" s="3638"/>
      <c r="E314" s="3638"/>
      <c r="F314" s="3638"/>
      <c r="G314" s="3638"/>
      <c r="H314" s="3638"/>
      <c r="I314" s="3638"/>
      <c r="J314" s="3638"/>
      <c r="K314" s="3638"/>
      <c r="L314" s="3638"/>
      <c r="M314" s="3639"/>
      <c r="N314" s="1386"/>
      <c r="O314" s="1387"/>
      <c r="P314" s="1387"/>
      <c r="Q314" s="1387"/>
      <c r="R314" s="1388"/>
      <c r="S314" s="3245" t="s">
        <v>3158</v>
      </c>
      <c r="T314" s="3246"/>
      <c r="U314" s="3246"/>
      <c r="V314" s="3246"/>
      <c r="W314" s="3246"/>
      <c r="X314" s="3246"/>
      <c r="Y314" s="3246"/>
      <c r="Z314" s="3247"/>
      <c r="AA314" s="3646"/>
      <c r="AB314" s="1398"/>
      <c r="AC314" s="1399"/>
      <c r="AD314" s="1399"/>
      <c r="AE314" s="1399"/>
      <c r="AF314" s="1400"/>
      <c r="AG314" s="1398"/>
      <c r="AH314" s="1399"/>
      <c r="AI314" s="1399"/>
      <c r="AJ314" s="1399"/>
      <c r="AK314" s="3103"/>
      <c r="AL314" s="1407"/>
      <c r="AM314" s="1197"/>
      <c r="AN314" s="1197"/>
      <c r="AO314" s="1197"/>
      <c r="AP314" s="1197"/>
      <c r="AQ314" s="1197"/>
      <c r="AR314" s="1197"/>
      <c r="AS314" s="1197"/>
      <c r="AT314" s="1197"/>
      <c r="AU314" s="1197"/>
      <c r="AV314" s="1197"/>
      <c r="AW314" s="1197"/>
      <c r="AX314" s="1407"/>
    </row>
    <row r="315" spans="1:52" s="1455" customFormat="1">
      <c r="A315" s="1197"/>
      <c r="B315" s="3637"/>
      <c r="C315" s="3638"/>
      <c r="D315" s="3638"/>
      <c r="E315" s="3638"/>
      <c r="F315" s="3638"/>
      <c r="G315" s="3638"/>
      <c r="H315" s="3638"/>
      <c r="I315" s="3638"/>
      <c r="J315" s="3638"/>
      <c r="K315" s="3638"/>
      <c r="L315" s="3638"/>
      <c r="M315" s="3639"/>
      <c r="N315" s="3104"/>
      <c r="O315" s="3105"/>
      <c r="P315" s="3105"/>
      <c r="Q315" s="3105"/>
      <c r="R315" s="3106"/>
      <c r="S315" s="3248" t="s">
        <v>3258</v>
      </c>
      <c r="T315" s="3249"/>
      <c r="U315" s="3249"/>
      <c r="V315" s="3249"/>
      <c r="W315" s="3249"/>
      <c r="X315" s="3249"/>
      <c r="Y315" s="3249"/>
      <c r="Z315" s="3250"/>
      <c r="AA315" s="3646"/>
      <c r="AB315" s="3107"/>
      <c r="AC315" s="3108"/>
      <c r="AD315" s="3108"/>
      <c r="AE315" s="3108"/>
      <c r="AF315" s="3109"/>
      <c r="AG315" s="3107"/>
      <c r="AH315" s="3108"/>
      <c r="AI315" s="3108"/>
      <c r="AJ315" s="3108"/>
      <c r="AK315" s="3110"/>
      <c r="AL315" s="1407"/>
      <c r="AM315" s="1197"/>
      <c r="AN315" s="1197"/>
      <c r="AO315" s="1197"/>
      <c r="AP315" s="1197"/>
      <c r="AQ315" s="1197"/>
      <c r="AR315" s="1197"/>
      <c r="AS315" s="1197"/>
      <c r="AT315" s="1197"/>
      <c r="AU315" s="1197"/>
      <c r="AV315" s="1197"/>
      <c r="AW315" s="1197"/>
      <c r="AX315" s="1407"/>
    </row>
    <row r="316" spans="1:52" s="1455" customFormat="1" ht="14.25" thickBot="1">
      <c r="A316" s="1197"/>
      <c r="B316" s="3640"/>
      <c r="C316" s="3641"/>
      <c r="D316" s="3641"/>
      <c r="E316" s="3641"/>
      <c r="F316" s="3641"/>
      <c r="G316" s="3641"/>
      <c r="H316" s="3641"/>
      <c r="I316" s="3641"/>
      <c r="J316" s="3641"/>
      <c r="K316" s="3641"/>
      <c r="L316" s="3641"/>
      <c r="M316" s="3642"/>
      <c r="N316" s="3652" t="s">
        <v>2527</v>
      </c>
      <c r="O316" s="3653"/>
      <c r="P316" s="3653"/>
      <c r="Q316" s="3653"/>
      <c r="R316" s="3654"/>
      <c r="S316" s="3440" t="s">
        <v>189</v>
      </c>
      <c r="T316" s="3440"/>
      <c r="U316" s="3440"/>
      <c r="V316" s="3440"/>
      <c r="W316" s="3440" t="s">
        <v>190</v>
      </c>
      <c r="X316" s="3440"/>
      <c r="Y316" s="3440"/>
      <c r="Z316" s="3440"/>
      <c r="AA316" s="3647"/>
      <c r="AB316" s="3433" t="s">
        <v>1142</v>
      </c>
      <c r="AC316" s="3434"/>
      <c r="AD316" s="3434"/>
      <c r="AE316" s="3434"/>
      <c r="AF316" s="3441"/>
      <c r="AG316" s="3433" t="s">
        <v>1142</v>
      </c>
      <c r="AH316" s="3434"/>
      <c r="AI316" s="3434"/>
      <c r="AJ316" s="3434"/>
      <c r="AK316" s="3435"/>
      <c r="AL316" s="1407"/>
      <c r="AM316" s="1197"/>
      <c r="AN316" s="1197"/>
      <c r="AO316" s="1197"/>
      <c r="AP316" s="1197"/>
      <c r="AQ316" s="1197"/>
      <c r="AR316" s="1197"/>
      <c r="AS316" s="1197"/>
      <c r="AT316" s="1197"/>
      <c r="AU316" s="1197"/>
      <c r="AV316" s="1197"/>
      <c r="AW316" s="1197"/>
      <c r="AX316" s="1407"/>
    </row>
    <row r="317" spans="1:52" s="1455" customFormat="1">
      <c r="A317" s="1197"/>
      <c r="B317" s="3235" t="str">
        <f>+'6経営計画'!B7</f>
        <v>電力による二酸化炭素削減</v>
      </c>
      <c r="C317" s="3236"/>
      <c r="D317" s="3236"/>
      <c r="E317" s="3236"/>
      <c r="F317" s="3236"/>
      <c r="G317" s="3236"/>
      <c r="H317" s="3236"/>
      <c r="I317" s="3237"/>
      <c r="J317" s="3251" t="s">
        <v>994</v>
      </c>
      <c r="K317" s="3252"/>
      <c r="L317" s="3252"/>
      <c r="M317" s="3253"/>
      <c r="N317" s="3242">
        <f>+'6経営計画'!D8</f>
        <v>10100</v>
      </c>
      <c r="O317" s="3243"/>
      <c r="P317" s="3243"/>
      <c r="Q317" s="3243"/>
      <c r="R317" s="3244"/>
      <c r="S317" s="3254">
        <f>+N317*S319</f>
        <v>9898</v>
      </c>
      <c r="T317" s="3254"/>
      <c r="U317" s="3254"/>
      <c r="V317" s="3254"/>
      <c r="W317" s="3254">
        <f>+'6経営計画'!T20</f>
        <v>9730</v>
      </c>
      <c r="X317" s="3254"/>
      <c r="Y317" s="3254"/>
      <c r="Z317" s="3254"/>
      <c r="AA317" s="3102" t="str">
        <f>+IF(W317&lt;=S317,"〇","✕")</f>
        <v>〇</v>
      </c>
      <c r="AB317" s="3242">
        <f>+N317*AB322</f>
        <v>0</v>
      </c>
      <c r="AC317" s="3243"/>
      <c r="AD317" s="3243"/>
      <c r="AE317" s="3243"/>
      <c r="AF317" s="3244"/>
      <c r="AG317" s="3242">
        <f>+N317*AG322</f>
        <v>0</v>
      </c>
      <c r="AH317" s="3243"/>
      <c r="AI317" s="3243"/>
      <c r="AJ317" s="3243"/>
      <c r="AK317" s="3306"/>
      <c r="AL317" s="1407"/>
      <c r="AM317" s="1197"/>
      <c r="AN317" s="1197"/>
      <c r="AO317" s="1197"/>
      <c r="AP317" s="1197"/>
      <c r="AQ317" s="1197"/>
      <c r="AR317" s="1197"/>
      <c r="AS317" s="1197"/>
      <c r="AT317" s="1197"/>
      <c r="AU317" s="1197"/>
      <c r="AV317" s="1197"/>
      <c r="AW317" s="1197"/>
      <c r="AX317" s="1407"/>
    </row>
    <row r="318" spans="1:52" s="1455" customFormat="1">
      <c r="A318" s="1197"/>
      <c r="B318" s="3235"/>
      <c r="C318" s="3236"/>
      <c r="D318" s="3236"/>
      <c r="E318" s="3236"/>
      <c r="F318" s="3236"/>
      <c r="G318" s="3236"/>
      <c r="H318" s="3236"/>
      <c r="I318" s="3237"/>
      <c r="J318" s="3264" t="s">
        <v>3256</v>
      </c>
      <c r="K318" s="3265"/>
      <c r="L318" s="3265"/>
      <c r="M318" s="3265"/>
      <c r="N318" s="3266">
        <f>SUM('6経営計画'!K12:M12)</f>
        <v>3200</v>
      </c>
      <c r="O318" s="3267"/>
      <c r="P318" s="3267"/>
      <c r="Q318" s="3267"/>
      <c r="R318" s="3268"/>
      <c r="S318" s="3266">
        <f>+N318*S319</f>
        <v>3136</v>
      </c>
      <c r="T318" s="3267"/>
      <c r="U318" s="3267"/>
      <c r="V318" s="3268"/>
      <c r="W318" s="3269">
        <f>SUM('6経営計画'!K20:M20)</f>
        <v>3100</v>
      </c>
      <c r="X318" s="3270"/>
      <c r="Y318" s="3270"/>
      <c r="Z318" s="3271"/>
      <c r="AA318" s="2835" t="str">
        <f>+IF(W318&lt;=S318,"〇","✕")</f>
        <v>〇</v>
      </c>
      <c r="AB318" s="3266"/>
      <c r="AC318" s="3267"/>
      <c r="AD318" s="3267"/>
      <c r="AE318" s="3267"/>
      <c r="AF318" s="3268"/>
      <c r="AG318" s="3266"/>
      <c r="AH318" s="3267"/>
      <c r="AI318" s="3267"/>
      <c r="AJ318" s="3267"/>
      <c r="AK318" s="3310"/>
      <c r="AL318" s="1197"/>
      <c r="AM318" s="1197"/>
      <c r="AN318" s="1197"/>
      <c r="AO318" s="1197"/>
      <c r="AP318" s="1197"/>
      <c r="AQ318" s="1197"/>
      <c r="AR318" s="1197"/>
      <c r="AS318" s="1197"/>
      <c r="AT318" s="1197"/>
      <c r="AU318" s="1197"/>
      <c r="AV318" s="1197"/>
      <c r="AW318" s="1197"/>
      <c r="AX318" s="1407"/>
    </row>
    <row r="319" spans="1:52" s="1455" customFormat="1">
      <c r="A319" s="1197"/>
      <c r="B319" s="3235"/>
      <c r="C319" s="3236"/>
      <c r="D319" s="3236"/>
      <c r="E319" s="3236"/>
      <c r="F319" s="3236"/>
      <c r="G319" s="3236"/>
      <c r="H319" s="3236"/>
      <c r="I319" s="3237"/>
      <c r="J319" s="3264" t="s">
        <v>1144</v>
      </c>
      <c r="K319" s="3265"/>
      <c r="L319" s="3265"/>
      <c r="M319" s="3265"/>
      <c r="N319" s="2834"/>
      <c r="O319" s="2835"/>
      <c r="P319" s="2835"/>
      <c r="Q319" s="2835"/>
      <c r="R319" s="2836"/>
      <c r="S319" s="3655">
        <f>+'6経営計画'!D14</f>
        <v>0.98</v>
      </c>
      <c r="T319" s="3655"/>
      <c r="U319" s="3655"/>
      <c r="V319" s="3655"/>
      <c r="W319" s="3655">
        <f>+W318/N318</f>
        <v>0.96875</v>
      </c>
      <c r="X319" s="3655"/>
      <c r="Y319" s="3655"/>
      <c r="Z319" s="3655"/>
      <c r="AA319" s="2837"/>
      <c r="AB319" s="3311">
        <f>+'6経営計画'!E19</f>
        <v>0.96</v>
      </c>
      <c r="AC319" s="3312"/>
      <c r="AD319" s="3312"/>
      <c r="AE319" s="3312"/>
      <c r="AF319" s="3313"/>
      <c r="AG319" s="3311">
        <f>+'6経営計画'!E20</f>
        <v>0.95</v>
      </c>
      <c r="AH319" s="3312"/>
      <c r="AI319" s="3312"/>
      <c r="AJ319" s="3312"/>
      <c r="AK319" s="3314"/>
      <c r="AL319" s="1197"/>
      <c r="AM319" s="1197"/>
      <c r="AN319" s="1197"/>
      <c r="AO319" s="1197"/>
      <c r="AP319" s="1197"/>
      <c r="AQ319" s="1197"/>
      <c r="AR319" s="1197"/>
      <c r="AS319" s="1197"/>
      <c r="AT319" s="1197"/>
      <c r="AU319" s="1197"/>
      <c r="AV319" s="1197"/>
      <c r="AW319" s="1197"/>
      <c r="AX319" s="1407"/>
    </row>
    <row r="320" spans="1:52" s="1455" customFormat="1">
      <c r="A320" s="1197"/>
      <c r="B320" s="3255" t="s">
        <v>3159</v>
      </c>
      <c r="C320" s="3256"/>
      <c r="D320" s="3256"/>
      <c r="E320" s="3256"/>
      <c r="F320" s="3256"/>
      <c r="G320" s="3256"/>
      <c r="H320" s="3256"/>
      <c r="I320" s="3257"/>
      <c r="J320" s="3258" t="str">
        <f>+負荷記録表!S14</f>
        <v>kWh/千円</v>
      </c>
      <c r="K320" s="3259"/>
      <c r="L320" s="3259"/>
      <c r="M320" s="3260"/>
      <c r="N320" s="3261">
        <f>+負荷記録表!R14</f>
        <v>0.84166666666666667</v>
      </c>
      <c r="O320" s="3262"/>
      <c r="P320" s="3262"/>
      <c r="Q320" s="3262"/>
      <c r="R320" s="3263"/>
      <c r="S320" s="3232">
        <f>+N320*S319</f>
        <v>0.82483333333333331</v>
      </c>
      <c r="T320" s="3233"/>
      <c r="U320" s="3233"/>
      <c r="V320" s="3234"/>
      <c r="W320" s="3232">
        <f>+負荷記録表!R16</f>
        <v>0.73712121212121207</v>
      </c>
      <c r="X320" s="3233"/>
      <c r="Y320" s="3233"/>
      <c r="Z320" s="3234"/>
      <c r="AA320" s="2838" t="str">
        <f>+IF(W320&lt;S320,"〇","✕")</f>
        <v>〇</v>
      </c>
      <c r="AB320" s="3232">
        <f>+N320*AB319</f>
        <v>0.80799999999999994</v>
      </c>
      <c r="AC320" s="3233"/>
      <c r="AD320" s="3233"/>
      <c r="AE320" s="3233"/>
      <c r="AF320" s="3234"/>
      <c r="AG320" s="3303">
        <f>+N320*AG319</f>
        <v>0.79958333333333331</v>
      </c>
      <c r="AH320" s="3304"/>
      <c r="AI320" s="3304"/>
      <c r="AJ320" s="3304"/>
      <c r="AK320" s="3305"/>
      <c r="AL320" s="1197"/>
      <c r="AM320" s="1197"/>
      <c r="AN320" s="1197"/>
      <c r="AO320" s="1197"/>
      <c r="AP320" s="1197"/>
      <c r="AQ320" s="1197"/>
      <c r="AR320" s="1197"/>
      <c r="AS320" s="1197"/>
      <c r="AT320" s="1197"/>
      <c r="AU320" s="1197"/>
      <c r="AV320" s="1197"/>
      <c r="AW320" s="1197"/>
      <c r="AX320" s="1407"/>
    </row>
    <row r="321" spans="1:61" s="1455" customFormat="1">
      <c r="A321" s="1197"/>
      <c r="B321" s="3111"/>
      <c r="C321" s="1762"/>
      <c r="D321" s="1762"/>
      <c r="E321" s="1762"/>
      <c r="F321" s="1762"/>
      <c r="G321" s="1762"/>
      <c r="H321" s="1762"/>
      <c r="I321" s="2833"/>
      <c r="J321" s="3648" t="s">
        <v>1143</v>
      </c>
      <c r="K321" s="3649"/>
      <c r="L321" s="3649"/>
      <c r="M321" s="3649"/>
      <c r="N321" s="3300">
        <f>+'6経営計画'!D9</f>
        <v>4191.5</v>
      </c>
      <c r="O321" s="3301"/>
      <c r="P321" s="3301"/>
      <c r="Q321" s="3301"/>
      <c r="R321" s="3442"/>
      <c r="S321" s="3650">
        <f>+N321*S323</f>
        <v>4107.67</v>
      </c>
      <c r="T321" s="3650"/>
      <c r="U321" s="3650"/>
      <c r="V321" s="3650"/>
      <c r="W321" s="3651">
        <f>+'6経営計画'!S23</f>
        <v>4037.95</v>
      </c>
      <c r="X321" s="3651"/>
      <c r="Y321" s="3651"/>
      <c r="Z321" s="3651"/>
      <c r="AA321" s="2839" t="str">
        <f>+IF(W321&lt;S321,"〇","✕")</f>
        <v>〇</v>
      </c>
      <c r="AB321" s="3300">
        <f>+N321*AB323</f>
        <v>4023.8399999999997</v>
      </c>
      <c r="AC321" s="3301"/>
      <c r="AD321" s="3301"/>
      <c r="AE321" s="3301"/>
      <c r="AF321" s="3442"/>
      <c r="AG321" s="3300">
        <f>+N321*AG323</f>
        <v>3981.9249999999997</v>
      </c>
      <c r="AH321" s="3301"/>
      <c r="AI321" s="3301"/>
      <c r="AJ321" s="3301"/>
      <c r="AK321" s="3302"/>
      <c r="AL321" s="1197"/>
      <c r="AM321" s="1197"/>
      <c r="AN321" s="1197"/>
      <c r="AO321" s="1197"/>
      <c r="AP321" s="1197"/>
      <c r="AQ321" s="1197"/>
      <c r="AR321" s="1197"/>
      <c r="AS321" s="1197"/>
      <c r="AT321" s="1197"/>
      <c r="AU321" s="1197"/>
      <c r="AV321" s="1197"/>
      <c r="AW321" s="1197"/>
      <c r="AX321" s="1197"/>
    </row>
    <row r="322" spans="1:61" s="1455" customFormat="1" ht="13.5" customHeight="1">
      <c r="A322" s="1197"/>
      <c r="B322" s="3111"/>
      <c r="C322" s="1762"/>
      <c r="D322" s="1762"/>
      <c r="E322" s="1762"/>
      <c r="F322" s="1762"/>
      <c r="G322" s="1762"/>
      <c r="H322" s="1762"/>
      <c r="I322" s="2833"/>
      <c r="J322" s="3264" t="s">
        <v>3256</v>
      </c>
      <c r="K322" s="3265"/>
      <c r="L322" s="3265"/>
      <c r="M322" s="3265"/>
      <c r="N322" s="3294">
        <f>SUM('6経営計画'!K14:M14)</f>
        <v>1328</v>
      </c>
      <c r="O322" s="3295"/>
      <c r="P322" s="3295"/>
      <c r="Q322" s="3295"/>
      <c r="R322" s="3330"/>
      <c r="S322" s="3294">
        <f>+N322*S323</f>
        <v>1301.44</v>
      </c>
      <c r="T322" s="3295"/>
      <c r="U322" s="3295"/>
      <c r="V322" s="3330"/>
      <c r="W322" s="3294">
        <f>SUM('6経営計画'!K22:M22)</f>
        <v>1286.5</v>
      </c>
      <c r="X322" s="3295"/>
      <c r="Y322" s="3295"/>
      <c r="Z322" s="3330"/>
      <c r="AA322" s="1466" t="str">
        <f>+IF(W322&lt;=S322,"〇","✕")</f>
        <v>〇</v>
      </c>
      <c r="AB322" s="3294"/>
      <c r="AC322" s="3295"/>
      <c r="AD322" s="3295"/>
      <c r="AE322" s="3295"/>
      <c r="AF322" s="3330"/>
      <c r="AG322" s="3294"/>
      <c r="AH322" s="3295"/>
      <c r="AI322" s="3295"/>
      <c r="AJ322" s="3295"/>
      <c r="AK322" s="3296"/>
      <c r="AL322" s="1197"/>
      <c r="AM322" s="1197"/>
      <c r="AN322" s="1197"/>
      <c r="AO322" s="1197"/>
      <c r="AP322" s="1197"/>
      <c r="AQ322" s="1197"/>
      <c r="AR322" s="1197"/>
      <c r="AS322" s="1197"/>
      <c r="AT322" s="1197"/>
      <c r="AU322" s="1197"/>
      <c r="AV322" s="1197"/>
      <c r="AW322" s="1197"/>
      <c r="AX322" s="1197"/>
    </row>
    <row r="323" spans="1:61" s="1455" customFormat="1">
      <c r="A323" s="1197"/>
      <c r="B323" s="3111"/>
      <c r="C323" s="1762"/>
      <c r="D323" s="1762"/>
      <c r="E323" s="1762"/>
      <c r="F323" s="1762"/>
      <c r="G323" s="1762"/>
      <c r="H323" s="1762"/>
      <c r="I323" s="2833"/>
      <c r="J323" s="3365" t="s">
        <v>1144</v>
      </c>
      <c r="K323" s="3366"/>
      <c r="L323" s="3366"/>
      <c r="M323" s="3366"/>
      <c r="N323" s="3353"/>
      <c r="O323" s="3354"/>
      <c r="P323" s="3354"/>
      <c r="Q323" s="3354"/>
      <c r="R323" s="3355"/>
      <c r="S323" s="3356">
        <f>+'6経営計画'!D14</f>
        <v>0.98</v>
      </c>
      <c r="T323" s="3356"/>
      <c r="U323" s="3356"/>
      <c r="V323" s="3356"/>
      <c r="W323" s="3356">
        <f>+W322/N322</f>
        <v>0.96875</v>
      </c>
      <c r="X323" s="3356"/>
      <c r="Y323" s="3356"/>
      <c r="Z323" s="3356"/>
      <c r="AA323" s="1467"/>
      <c r="AB323" s="3412">
        <f>+'6経営計画'!E19</f>
        <v>0.96</v>
      </c>
      <c r="AC323" s="3413"/>
      <c r="AD323" s="3413"/>
      <c r="AE323" s="3413"/>
      <c r="AF323" s="3420"/>
      <c r="AG323" s="3412">
        <f>+'6経営計画'!E20</f>
        <v>0.95</v>
      </c>
      <c r="AH323" s="3413"/>
      <c r="AI323" s="3413"/>
      <c r="AJ323" s="3413"/>
      <c r="AK323" s="3414"/>
      <c r="AL323" s="782"/>
      <c r="AM323" s="1197"/>
      <c r="AN323" s="1197"/>
      <c r="AO323" s="1197"/>
      <c r="AP323" s="1197"/>
      <c r="AQ323" s="1197"/>
      <c r="AR323" s="1197"/>
      <c r="AS323" s="1197"/>
      <c r="AT323" s="1197"/>
      <c r="AU323" s="1197"/>
      <c r="AV323" s="1197"/>
      <c r="AW323" s="1197"/>
      <c r="AX323" s="1197"/>
    </row>
    <row r="324" spans="1:61" s="1455" customFormat="1" ht="14.25" customHeight="1">
      <c r="A324" s="1407"/>
      <c r="B324" s="3357" t="s">
        <v>3159</v>
      </c>
      <c r="C324" s="3358"/>
      <c r="D324" s="3358"/>
      <c r="E324" s="3358"/>
      <c r="F324" s="3358"/>
      <c r="G324" s="3358"/>
      <c r="H324" s="3358"/>
      <c r="I324" s="3359"/>
      <c r="J324" s="3337" t="str">
        <f>+負荷記録表!U14</f>
        <v>kg-CO2/千円</v>
      </c>
      <c r="K324" s="3338"/>
      <c r="L324" s="3338"/>
      <c r="M324" s="3339"/>
      <c r="N324" s="3340">
        <f>+負荷記録表!T14</f>
        <v>0.34929166666666667</v>
      </c>
      <c r="O324" s="3341"/>
      <c r="P324" s="3341"/>
      <c r="Q324" s="3341"/>
      <c r="R324" s="3342"/>
      <c r="S324" s="3327">
        <f>+N324*S323</f>
        <v>0.34230583333333331</v>
      </c>
      <c r="T324" s="3328"/>
      <c r="U324" s="3328"/>
      <c r="V324" s="3329"/>
      <c r="W324" s="3327">
        <f>+負荷記録表!T16</f>
        <v>0.305905303030303</v>
      </c>
      <c r="X324" s="3328"/>
      <c r="Y324" s="3328"/>
      <c r="Z324" s="3329"/>
      <c r="AA324" s="2527" t="str">
        <f>+IF(W324&lt;=S324,"〇","✕")</f>
        <v>〇</v>
      </c>
      <c r="AB324" s="3327">
        <f>+N324*AB323</f>
        <v>0.33532000000000001</v>
      </c>
      <c r="AC324" s="3328"/>
      <c r="AD324" s="3328"/>
      <c r="AE324" s="3328"/>
      <c r="AF324" s="3329"/>
      <c r="AG324" s="3307">
        <f>+N324*AG323</f>
        <v>0.33182708333333333</v>
      </c>
      <c r="AH324" s="3308"/>
      <c r="AI324" s="3308"/>
      <c r="AJ324" s="3308"/>
      <c r="AK324" s="3309"/>
      <c r="AL324" s="782"/>
      <c r="AM324" s="1197"/>
      <c r="AN324" s="1197"/>
      <c r="AO324" s="1197"/>
      <c r="AP324" s="1197"/>
      <c r="AQ324" s="1197"/>
      <c r="AR324" s="1197"/>
      <c r="AS324" s="1197"/>
      <c r="AT324" s="1197"/>
      <c r="AU324" s="1197"/>
      <c r="AV324" s="1197"/>
      <c r="AW324" s="1197"/>
      <c r="AX324" s="1197"/>
    </row>
    <row r="325" spans="1:61" s="1455" customFormat="1">
      <c r="A325" s="1197"/>
      <c r="B325" s="3397" t="str">
        <f>+'6経営計画'!B44</f>
        <v>都市ガスによる二酸化炭素削減</v>
      </c>
      <c r="C325" s="3673"/>
      <c r="D325" s="3673"/>
      <c r="E325" s="3673"/>
      <c r="F325" s="3673"/>
      <c r="G325" s="3673"/>
      <c r="H325" s="3673"/>
      <c r="I325" s="3399"/>
      <c r="J325" s="3363" t="s">
        <v>1143</v>
      </c>
      <c r="K325" s="3364"/>
      <c r="L325" s="3364"/>
      <c r="M325" s="3364"/>
      <c r="N325" s="3300">
        <f>+'6経営計画'!D46</f>
        <v>14145</v>
      </c>
      <c r="O325" s="3301"/>
      <c r="P325" s="3301"/>
      <c r="Q325" s="3301"/>
      <c r="R325" s="3442"/>
      <c r="S325" s="3650">
        <f>+N325*S327</f>
        <v>13862.1</v>
      </c>
      <c r="T325" s="3650"/>
      <c r="U325" s="3650"/>
      <c r="V325" s="3650"/>
      <c r="W325" s="3650">
        <f>+'6経営計画'!S56</f>
        <v>13263.5</v>
      </c>
      <c r="X325" s="3650"/>
      <c r="Y325" s="3650"/>
      <c r="Z325" s="3650"/>
      <c r="AA325" s="1468" t="str">
        <f>+IF(W325&lt;=S325,"〇","✕")</f>
        <v>〇</v>
      </c>
      <c r="AB325" s="3300">
        <f>+N325*AB327</f>
        <v>13579.199999999999</v>
      </c>
      <c r="AC325" s="3301"/>
      <c r="AD325" s="3301"/>
      <c r="AE325" s="3301"/>
      <c r="AF325" s="3442"/>
      <c r="AG325" s="3300">
        <f>+N325*AG327</f>
        <v>13437.75</v>
      </c>
      <c r="AH325" s="3301"/>
      <c r="AI325" s="3301"/>
      <c r="AJ325" s="3301"/>
      <c r="AK325" s="3302"/>
      <c r="AL325" s="782"/>
      <c r="AM325" s="1197"/>
      <c r="AN325" s="1197"/>
      <c r="AO325" s="1197"/>
      <c r="AP325" s="1197"/>
      <c r="AQ325" s="1197"/>
      <c r="AR325" s="1197"/>
      <c r="AS325" s="1197"/>
      <c r="AT325" s="1197"/>
      <c r="AU325" s="1197"/>
      <c r="AV325" s="1197"/>
      <c r="AW325" s="1197"/>
      <c r="AX325" s="1197"/>
    </row>
    <row r="326" spans="1:61" s="1455" customFormat="1">
      <c r="A326" s="1197"/>
      <c r="B326" s="3235"/>
      <c r="C326" s="3236"/>
      <c r="D326" s="3236"/>
      <c r="E326" s="3236"/>
      <c r="F326" s="3236"/>
      <c r="G326" s="3236"/>
      <c r="H326" s="3236"/>
      <c r="I326" s="3237"/>
      <c r="J326" s="3372" t="s">
        <v>3256</v>
      </c>
      <c r="K326" s="3373"/>
      <c r="L326" s="3373"/>
      <c r="M326" s="3374"/>
      <c r="N326" s="3294"/>
      <c r="O326" s="3295"/>
      <c r="P326" s="3295"/>
      <c r="Q326" s="3295"/>
      <c r="R326" s="3330"/>
      <c r="S326" s="3294"/>
      <c r="T326" s="3295"/>
      <c r="U326" s="3295"/>
      <c r="V326" s="3330"/>
      <c r="W326" s="3294"/>
      <c r="X326" s="3295"/>
      <c r="Y326" s="3295"/>
      <c r="Z326" s="3330"/>
      <c r="AA326" s="1466" t="str">
        <f>+IF(W326&lt;=S326,"〇","✕")</f>
        <v>〇</v>
      </c>
      <c r="AB326" s="3294"/>
      <c r="AC326" s="3295"/>
      <c r="AD326" s="3295"/>
      <c r="AE326" s="3295"/>
      <c r="AF326" s="3330"/>
      <c r="AG326" s="3294"/>
      <c r="AH326" s="3295"/>
      <c r="AI326" s="3295"/>
      <c r="AJ326" s="3295"/>
      <c r="AK326" s="3296"/>
      <c r="AL326" s="783"/>
      <c r="AM326" s="1197"/>
      <c r="AN326" s="1197"/>
      <c r="AO326" s="1197"/>
      <c r="AP326" s="1197"/>
      <c r="AQ326" s="1197"/>
      <c r="AR326" s="1197"/>
      <c r="AS326" s="1197"/>
      <c r="AT326" s="1197"/>
      <c r="AU326" s="1197"/>
      <c r="AV326" s="1197"/>
      <c r="AW326" s="1197"/>
      <c r="AX326" s="1197"/>
    </row>
    <row r="327" spans="1:61" s="1455" customFormat="1">
      <c r="A327" s="1197"/>
      <c r="B327" s="3401"/>
      <c r="C327" s="3674"/>
      <c r="D327" s="3674"/>
      <c r="E327" s="3674"/>
      <c r="F327" s="3674"/>
      <c r="G327" s="3674"/>
      <c r="H327" s="3674"/>
      <c r="I327" s="3403"/>
      <c r="J327" s="3365" t="s">
        <v>1144</v>
      </c>
      <c r="K327" s="3366"/>
      <c r="L327" s="3366"/>
      <c r="M327" s="3366"/>
      <c r="N327" s="3353"/>
      <c r="O327" s="3354"/>
      <c r="P327" s="3354"/>
      <c r="Q327" s="3354"/>
      <c r="R327" s="3355"/>
      <c r="S327" s="3356">
        <f>+'6経営計画'!D50</f>
        <v>0.98</v>
      </c>
      <c r="T327" s="3356"/>
      <c r="U327" s="3356"/>
      <c r="V327" s="3356"/>
      <c r="W327" s="3356" t="e">
        <f>+W326/N326</f>
        <v>#DIV/0!</v>
      </c>
      <c r="X327" s="3356"/>
      <c r="Y327" s="3356"/>
      <c r="Z327" s="3356"/>
      <c r="AA327" s="1467"/>
      <c r="AB327" s="3412">
        <f>+'6経営計画'!E55</f>
        <v>0.96</v>
      </c>
      <c r="AC327" s="3413"/>
      <c r="AD327" s="3413"/>
      <c r="AE327" s="3413"/>
      <c r="AF327" s="3420"/>
      <c r="AG327" s="3412">
        <f>+'6経営計画'!E56</f>
        <v>0.95</v>
      </c>
      <c r="AH327" s="3413"/>
      <c r="AI327" s="3413"/>
      <c r="AJ327" s="3413"/>
      <c r="AK327" s="3414"/>
      <c r="AL327" s="196"/>
      <c r="AM327" s="1197"/>
      <c r="AN327" s="1197"/>
      <c r="AO327" s="1197"/>
      <c r="AP327" s="1197"/>
      <c r="AQ327" s="1197"/>
      <c r="AR327" s="1197"/>
      <c r="AS327" s="1197"/>
      <c r="AT327" s="1197"/>
      <c r="AU327" s="1197"/>
      <c r="AV327" s="1197"/>
      <c r="AW327" s="1197"/>
      <c r="AX327" s="1197"/>
      <c r="AY327" s="1407"/>
      <c r="AZ327" s="1407"/>
    </row>
    <row r="328" spans="1:61" s="1455" customFormat="1">
      <c r="A328" s="1197"/>
      <c r="B328" s="3406" t="str">
        <f>+'6経営計画'!B67</f>
        <v>自動車燃料による二酸化炭素削減</v>
      </c>
      <c r="C328" s="3407"/>
      <c r="D328" s="3407"/>
      <c r="E328" s="3407"/>
      <c r="F328" s="3407"/>
      <c r="G328" s="3407"/>
      <c r="H328" s="3407"/>
      <c r="I328" s="3408"/>
      <c r="J328" s="3363" t="s">
        <v>1143</v>
      </c>
      <c r="K328" s="3364"/>
      <c r="L328" s="3364"/>
      <c r="M328" s="3364"/>
      <c r="N328" s="3346">
        <f>+'6経営計画'!D72</f>
        <v>9036</v>
      </c>
      <c r="O328" s="3347"/>
      <c r="P328" s="3347"/>
      <c r="Q328" s="3347"/>
      <c r="R328" s="3349"/>
      <c r="S328" s="3371">
        <f>+N328*S330</f>
        <v>8855.2800000000007</v>
      </c>
      <c r="T328" s="3371"/>
      <c r="U328" s="3371"/>
      <c r="V328" s="3371"/>
      <c r="W328" s="3371">
        <f>+'6経営計画'!S81</f>
        <v>7189.2000000000016</v>
      </c>
      <c r="X328" s="3371"/>
      <c r="Y328" s="3371"/>
      <c r="Z328" s="3371"/>
      <c r="AA328" s="1468" t="str">
        <f>+IF(W328&lt;=S328,"〇","✕")</f>
        <v>〇</v>
      </c>
      <c r="AB328" s="3346">
        <f>+N328*AB330</f>
        <v>8764.92</v>
      </c>
      <c r="AC328" s="3347"/>
      <c r="AD328" s="3347"/>
      <c r="AE328" s="3347"/>
      <c r="AF328" s="3349"/>
      <c r="AG328" s="3346">
        <f>+N328*AG330</f>
        <v>8674.56</v>
      </c>
      <c r="AH328" s="3347"/>
      <c r="AI328" s="3347"/>
      <c r="AJ328" s="3347"/>
      <c r="AK328" s="3348"/>
      <c r="AL328" s="196"/>
      <c r="AM328" s="1197"/>
      <c r="AN328" s="1197"/>
      <c r="AO328" s="1197"/>
      <c r="AP328" s="1197"/>
      <c r="AQ328" s="1197"/>
      <c r="AR328" s="1197"/>
      <c r="AS328" s="1197"/>
      <c r="AT328" s="1197"/>
      <c r="AU328" s="1197"/>
      <c r="AV328" s="1197"/>
      <c r="AW328" s="1197"/>
      <c r="AX328" s="1197"/>
    </row>
    <row r="329" spans="1:61" s="1455" customFormat="1" ht="17.25" customHeight="1">
      <c r="A329" s="1197"/>
      <c r="B329" s="3574"/>
      <c r="C329" s="3575"/>
      <c r="D329" s="3575"/>
      <c r="E329" s="3575"/>
      <c r="F329" s="3575"/>
      <c r="G329" s="3575"/>
      <c r="H329" s="3575"/>
      <c r="I329" s="3576"/>
      <c r="J329" s="3372" t="s">
        <v>3256</v>
      </c>
      <c r="K329" s="3373"/>
      <c r="L329" s="3373"/>
      <c r="M329" s="3374"/>
      <c r="N329" s="3294"/>
      <c r="O329" s="3295"/>
      <c r="P329" s="3295"/>
      <c r="Q329" s="3295"/>
      <c r="R329" s="3330"/>
      <c r="S329" s="3294"/>
      <c r="T329" s="3295"/>
      <c r="U329" s="3295"/>
      <c r="V329" s="3330"/>
      <c r="W329" s="3294"/>
      <c r="X329" s="3295"/>
      <c r="Y329" s="3295"/>
      <c r="Z329" s="3330"/>
      <c r="AA329" s="1466" t="str">
        <f>+IF(W329&lt;=S329,"〇","✕")</f>
        <v>〇</v>
      </c>
      <c r="AB329" s="3294"/>
      <c r="AC329" s="3295"/>
      <c r="AD329" s="3295"/>
      <c r="AE329" s="3295"/>
      <c r="AF329" s="3330"/>
      <c r="AG329" s="3294"/>
      <c r="AH329" s="3295"/>
      <c r="AI329" s="3295"/>
      <c r="AJ329" s="3295"/>
      <c r="AK329" s="3296"/>
      <c r="AL329" s="1440" t="s">
        <v>791</v>
      </c>
      <c r="AM329" s="1197"/>
      <c r="AN329" s="1197"/>
      <c r="AO329" s="1197"/>
      <c r="AP329" s="1197"/>
      <c r="AQ329" s="1197"/>
      <c r="AR329" s="1197"/>
      <c r="AS329" s="1197"/>
      <c r="AT329" s="1197"/>
      <c r="AU329" s="1197"/>
      <c r="AV329" s="1197"/>
      <c r="AW329" s="1197"/>
      <c r="AX329" s="1197"/>
    </row>
    <row r="330" spans="1:61" s="1455" customFormat="1" ht="14.25" customHeight="1" thickBot="1">
      <c r="A330" s="1197"/>
      <c r="B330" s="3676"/>
      <c r="C330" s="3677"/>
      <c r="D330" s="3677"/>
      <c r="E330" s="3677"/>
      <c r="F330" s="3677"/>
      <c r="G330" s="3677"/>
      <c r="H330" s="3677"/>
      <c r="I330" s="3678"/>
      <c r="J330" s="3565" t="s">
        <v>1144</v>
      </c>
      <c r="K330" s="3566"/>
      <c r="L330" s="3566"/>
      <c r="M330" s="3566"/>
      <c r="N330" s="3567">
        <f>+'6経営計画'!B70</f>
        <v>2024</v>
      </c>
      <c r="O330" s="3568"/>
      <c r="P330" s="3568"/>
      <c r="Q330" s="3568"/>
      <c r="R330" s="3569"/>
      <c r="S330" s="3570">
        <f>+'6経営計画'!D78</f>
        <v>0.98</v>
      </c>
      <c r="T330" s="3570"/>
      <c r="U330" s="3570"/>
      <c r="V330" s="3570"/>
      <c r="W330" s="3570">
        <f>+W328/N328</f>
        <v>0.79561752988047829</v>
      </c>
      <c r="X330" s="3570"/>
      <c r="Y330" s="3570"/>
      <c r="Z330" s="3570"/>
      <c r="AA330" s="1470"/>
      <c r="AB330" s="3297">
        <f>+'6経営計画'!E82</f>
        <v>0.97</v>
      </c>
      <c r="AC330" s="3298"/>
      <c r="AD330" s="3298"/>
      <c r="AE330" s="3298"/>
      <c r="AF330" s="3571"/>
      <c r="AG330" s="3297">
        <f>+'6経営計画'!E83</f>
        <v>0.96</v>
      </c>
      <c r="AH330" s="3298"/>
      <c r="AI330" s="3298"/>
      <c r="AJ330" s="3298"/>
      <c r="AK330" s="3299"/>
      <c r="AL330" s="1469"/>
      <c r="AM330" s="1197"/>
      <c r="AN330" s="1197"/>
      <c r="AO330" s="1197"/>
      <c r="AP330" s="1197"/>
      <c r="AQ330" s="1197"/>
      <c r="AR330" s="1197"/>
      <c r="AS330" s="1197"/>
      <c r="AT330" s="1197"/>
      <c r="AU330" s="1197"/>
      <c r="AV330" s="1197"/>
      <c r="AW330" s="1197"/>
      <c r="AX330" s="1197"/>
      <c r="BA330" s="1406"/>
      <c r="BB330" s="1406"/>
      <c r="BC330" s="1406"/>
      <c r="BD330" s="1406"/>
      <c r="BE330" s="1406"/>
      <c r="BF330" s="1406"/>
      <c r="BG330" s="1406"/>
      <c r="BH330" s="1406"/>
      <c r="BI330" s="1406"/>
    </row>
    <row r="331" spans="1:61" s="1455" customFormat="1" ht="14.25" thickTop="1">
      <c r="A331" s="1197"/>
      <c r="B331" s="3423" t="s">
        <v>14</v>
      </c>
      <c r="C331" s="3402"/>
      <c r="D331" s="3402"/>
      <c r="E331" s="3402"/>
      <c r="F331" s="3402"/>
      <c r="G331" s="3402"/>
      <c r="H331" s="3402"/>
      <c r="I331" s="3402"/>
      <c r="J331" s="3382" t="s">
        <v>1143</v>
      </c>
      <c r="K331" s="3382"/>
      <c r="L331" s="3382"/>
      <c r="M331" s="3382"/>
      <c r="N331" s="3343">
        <f>+N321+N325+N328</f>
        <v>27372.5</v>
      </c>
      <c r="O331" s="3344"/>
      <c r="P331" s="3344"/>
      <c r="Q331" s="3344"/>
      <c r="R331" s="3572"/>
      <c r="S331" s="3573">
        <f>+S321+S325+S328</f>
        <v>26825.050000000003</v>
      </c>
      <c r="T331" s="3573"/>
      <c r="U331" s="3573"/>
      <c r="V331" s="3573"/>
      <c r="W331" s="3573">
        <f>+W321+W325+W328</f>
        <v>24490.65</v>
      </c>
      <c r="X331" s="3573"/>
      <c r="Y331" s="3573"/>
      <c r="Z331" s="3573"/>
      <c r="AA331" s="1471"/>
      <c r="AB331" s="3343">
        <f>+AB321+AB325+AB328</f>
        <v>26367.96</v>
      </c>
      <c r="AC331" s="3344"/>
      <c r="AD331" s="3344"/>
      <c r="AE331" s="3344"/>
      <c r="AF331" s="3572"/>
      <c r="AG331" s="3343">
        <f>+AG321+AG325+AG328</f>
        <v>26094.235000000001</v>
      </c>
      <c r="AH331" s="3344"/>
      <c r="AI331" s="3344"/>
      <c r="AJ331" s="3344"/>
      <c r="AK331" s="3345"/>
      <c r="AL331" s="1469"/>
      <c r="AM331" s="1197"/>
      <c r="AN331" s="1197"/>
      <c r="AO331" s="1197"/>
      <c r="AP331" s="1197"/>
      <c r="AQ331" s="1197"/>
      <c r="AR331" s="1197"/>
      <c r="AS331" s="1197"/>
      <c r="AT331" s="1197"/>
      <c r="AU331" s="1197"/>
      <c r="AV331" s="1197"/>
      <c r="AW331" s="1197"/>
      <c r="AX331" s="1197"/>
      <c r="BA331" s="1406"/>
      <c r="BB331" s="1406"/>
      <c r="BC331" s="1406"/>
      <c r="BD331" s="1406"/>
      <c r="BE331" s="1406"/>
      <c r="BF331" s="1406"/>
      <c r="BG331" s="1406"/>
      <c r="BH331" s="1406"/>
      <c r="BI331" s="1406"/>
    </row>
    <row r="332" spans="1:61" s="1406" customFormat="1" ht="15" customHeight="1">
      <c r="A332" s="1197"/>
      <c r="B332" s="3421" t="str">
        <f>+'6経営計画'!B92</f>
        <v>一般廃棄物の削減</v>
      </c>
      <c r="C332" s="3398"/>
      <c r="D332" s="3398"/>
      <c r="E332" s="3398"/>
      <c r="F332" s="3398"/>
      <c r="G332" s="3398"/>
      <c r="H332" s="3398"/>
      <c r="I332" s="3398"/>
      <c r="J332" s="3424" t="s">
        <v>692</v>
      </c>
      <c r="K332" s="3425"/>
      <c r="L332" s="3425"/>
      <c r="M332" s="3426"/>
      <c r="N332" s="3346">
        <f>+'6経営計画'!D94</f>
        <v>1200</v>
      </c>
      <c r="O332" s="3347"/>
      <c r="P332" s="3347"/>
      <c r="Q332" s="3347"/>
      <c r="R332" s="3349"/>
      <c r="S332" s="3371">
        <f>+N332*S334</f>
        <v>1116</v>
      </c>
      <c r="T332" s="3371"/>
      <c r="U332" s="3371"/>
      <c r="V332" s="3371"/>
      <c r="W332" s="3371">
        <f>+'6経営計画'!S102</f>
        <v>1080</v>
      </c>
      <c r="X332" s="3371"/>
      <c r="Y332" s="3371"/>
      <c r="Z332" s="3371"/>
      <c r="AA332" s="1468" t="str">
        <f>+IF(W332&lt;=S332,"〇","✕")</f>
        <v>〇</v>
      </c>
      <c r="AB332" s="3346">
        <f>+N332*AB334</f>
        <v>1116</v>
      </c>
      <c r="AC332" s="3347"/>
      <c r="AD332" s="3347"/>
      <c r="AE332" s="3347"/>
      <c r="AF332" s="3349"/>
      <c r="AG332" s="3346">
        <f>+N332*AG334</f>
        <v>1080</v>
      </c>
      <c r="AH332" s="3347"/>
      <c r="AI332" s="3347"/>
      <c r="AJ332" s="3347"/>
      <c r="AK332" s="3348"/>
      <c r="AL332" s="1469"/>
      <c r="AM332" s="1197"/>
      <c r="AN332" s="1197"/>
      <c r="AO332" s="1197"/>
      <c r="AP332" s="1197"/>
      <c r="AQ332" s="1197"/>
      <c r="AR332" s="1197"/>
      <c r="AS332" s="1197"/>
      <c r="AT332" s="1197"/>
      <c r="AU332" s="1197"/>
      <c r="AV332" s="1197"/>
      <c r="AW332" s="1197"/>
      <c r="AX332" s="1197"/>
      <c r="AY332" s="1455"/>
      <c r="AZ332" s="1455"/>
      <c r="BA332" s="1455"/>
      <c r="BB332" s="1455"/>
      <c r="BC332" s="1455"/>
      <c r="BD332" s="1455"/>
      <c r="BE332" s="1455"/>
      <c r="BF332" s="1455"/>
      <c r="BG332" s="1455"/>
      <c r="BH332" s="1455"/>
      <c r="BI332" s="1455"/>
    </row>
    <row r="333" spans="1:61" s="1406" customFormat="1" ht="15" customHeight="1">
      <c r="A333" s="1197"/>
      <c r="B333" s="3422"/>
      <c r="C333" s="3400"/>
      <c r="D333" s="3400"/>
      <c r="E333" s="3400"/>
      <c r="F333" s="3400"/>
      <c r="G333" s="3400"/>
      <c r="H333" s="3400"/>
      <c r="I333" s="3400"/>
      <c r="J333" s="3372" t="s">
        <v>3256</v>
      </c>
      <c r="K333" s="3373"/>
      <c r="L333" s="3373"/>
      <c r="M333" s="3374"/>
      <c r="N333" s="3294"/>
      <c r="O333" s="3295"/>
      <c r="P333" s="3295"/>
      <c r="Q333" s="3295"/>
      <c r="R333" s="3330"/>
      <c r="S333" s="3294"/>
      <c r="T333" s="3295"/>
      <c r="U333" s="3295"/>
      <c r="V333" s="3330"/>
      <c r="W333" s="3294"/>
      <c r="X333" s="3295"/>
      <c r="Y333" s="3295"/>
      <c r="Z333" s="3330"/>
      <c r="AA333" s="1466" t="str">
        <f>+IF(W333&lt;=S333,"〇","✕")</f>
        <v>〇</v>
      </c>
      <c r="AB333" s="3294"/>
      <c r="AC333" s="3295"/>
      <c r="AD333" s="3295"/>
      <c r="AE333" s="3295"/>
      <c r="AF333" s="3330"/>
      <c r="AG333" s="3294"/>
      <c r="AH333" s="3295"/>
      <c r="AI333" s="3295"/>
      <c r="AJ333" s="3295"/>
      <c r="AK333" s="3296"/>
      <c r="AL333" s="196"/>
      <c r="AM333" s="1197"/>
      <c r="AN333" s="1197"/>
      <c r="AO333" s="1197"/>
      <c r="AP333" s="1197"/>
      <c r="AQ333" s="1197"/>
      <c r="AR333" s="1197"/>
      <c r="AS333" s="1197"/>
      <c r="AT333" s="1197"/>
      <c r="AU333" s="1197"/>
      <c r="AV333" s="1197"/>
      <c r="AW333" s="1197"/>
      <c r="AX333" s="1197"/>
      <c r="AY333" s="1455"/>
      <c r="AZ333" s="1455"/>
      <c r="BA333" s="1455"/>
      <c r="BB333" s="1455"/>
      <c r="BC333" s="1455"/>
      <c r="BD333" s="1455"/>
      <c r="BE333" s="1455"/>
      <c r="BF333" s="1455"/>
      <c r="BG333" s="1455"/>
      <c r="BH333" s="1455"/>
      <c r="BI333" s="1455"/>
    </row>
    <row r="334" spans="1:61" s="1455" customFormat="1">
      <c r="A334" s="1197"/>
      <c r="B334" s="3423"/>
      <c r="C334" s="3402"/>
      <c r="D334" s="3402"/>
      <c r="E334" s="3402"/>
      <c r="F334" s="3402"/>
      <c r="G334" s="3402"/>
      <c r="H334" s="3402"/>
      <c r="I334" s="3402"/>
      <c r="J334" s="3350" t="s">
        <v>1144</v>
      </c>
      <c r="K334" s="3351"/>
      <c r="L334" s="3351"/>
      <c r="M334" s="3352"/>
      <c r="N334" s="3353"/>
      <c r="O334" s="3354"/>
      <c r="P334" s="3354"/>
      <c r="Q334" s="3354"/>
      <c r="R334" s="3355"/>
      <c r="S334" s="3356">
        <f>+'6経営計画'!E101</f>
        <v>0.93</v>
      </c>
      <c r="T334" s="3356"/>
      <c r="U334" s="3356"/>
      <c r="V334" s="3356"/>
      <c r="W334" s="3356">
        <f>+W332/N332</f>
        <v>0.9</v>
      </c>
      <c r="X334" s="3356"/>
      <c r="Y334" s="3356"/>
      <c r="Z334" s="3356"/>
      <c r="AA334" s="1467"/>
      <c r="AB334" s="3412">
        <f>+'6経営計画'!E101</f>
        <v>0.93</v>
      </c>
      <c r="AC334" s="3413"/>
      <c r="AD334" s="3413"/>
      <c r="AE334" s="3413"/>
      <c r="AF334" s="3420"/>
      <c r="AG334" s="3412">
        <f>+'6経営計画'!E102</f>
        <v>0.9</v>
      </c>
      <c r="AH334" s="3413"/>
      <c r="AI334" s="3413"/>
      <c r="AJ334" s="3413"/>
      <c r="AK334" s="3414"/>
      <c r="AL334" s="196"/>
      <c r="AM334" s="1197"/>
      <c r="AN334" s="1197"/>
      <c r="AO334" s="1197"/>
      <c r="AP334" s="1197"/>
      <c r="AQ334" s="1197"/>
      <c r="AR334" s="1197"/>
      <c r="AS334" s="1197"/>
      <c r="AT334" s="1197"/>
      <c r="AU334" s="1197"/>
      <c r="AV334" s="1197"/>
      <c r="AW334" s="1197"/>
      <c r="AX334" s="1197"/>
    </row>
    <row r="335" spans="1:61" s="1455" customFormat="1">
      <c r="A335" s="1197"/>
      <c r="B335" s="3406" t="str">
        <f>+'6経営計画'!B105</f>
        <v>○○廃棄物の削減</v>
      </c>
      <c r="C335" s="3407"/>
      <c r="D335" s="3407"/>
      <c r="E335" s="3407"/>
      <c r="F335" s="3407"/>
      <c r="G335" s="3407"/>
      <c r="H335" s="3407"/>
      <c r="I335" s="3408"/>
      <c r="J335" s="3363" t="s">
        <v>1145</v>
      </c>
      <c r="K335" s="3364"/>
      <c r="L335" s="3364"/>
      <c r="M335" s="3364"/>
      <c r="N335" s="3346">
        <f>+'6経営計画'!D107</f>
        <v>1200</v>
      </c>
      <c r="O335" s="3347"/>
      <c r="P335" s="3347"/>
      <c r="Q335" s="3347"/>
      <c r="R335" s="3349"/>
      <c r="S335" s="3371">
        <f>+N335*S337</f>
        <v>1080</v>
      </c>
      <c r="T335" s="3371"/>
      <c r="U335" s="3371"/>
      <c r="V335" s="3371"/>
      <c r="W335" s="3371">
        <f>+'6経営計画'!S115</f>
        <v>1080</v>
      </c>
      <c r="X335" s="3371"/>
      <c r="Y335" s="3371"/>
      <c r="Z335" s="3371"/>
      <c r="AA335" s="1468" t="str">
        <f>+IF(W335&lt;=S335,"〇","✕")</f>
        <v>〇</v>
      </c>
      <c r="AB335" s="3346">
        <f>+N335*AB337</f>
        <v>960</v>
      </c>
      <c r="AC335" s="3347"/>
      <c r="AD335" s="3347"/>
      <c r="AE335" s="3347"/>
      <c r="AF335" s="3349"/>
      <c r="AG335" s="3346">
        <f>+N335*AG337</f>
        <v>840</v>
      </c>
      <c r="AH335" s="3347"/>
      <c r="AI335" s="3347"/>
      <c r="AJ335" s="3347"/>
      <c r="AK335" s="3348"/>
      <c r="AL335" s="1469"/>
      <c r="AM335" s="1197"/>
      <c r="AN335" s="1197"/>
      <c r="AO335" s="1197"/>
      <c r="AP335" s="1197"/>
      <c r="AQ335" s="1197"/>
      <c r="AR335" s="1197"/>
      <c r="AS335" s="1197"/>
      <c r="AT335" s="1197"/>
      <c r="AU335" s="1197"/>
      <c r="AV335" s="1197"/>
      <c r="AW335" s="1197"/>
      <c r="AX335" s="1197"/>
    </row>
    <row r="336" spans="1:61" s="1455" customFormat="1">
      <c r="A336" s="1197"/>
      <c r="B336" s="3574"/>
      <c r="C336" s="3575"/>
      <c r="D336" s="3575"/>
      <c r="E336" s="3575"/>
      <c r="F336" s="3575"/>
      <c r="G336" s="3575"/>
      <c r="H336" s="3575"/>
      <c r="I336" s="3576"/>
      <c r="J336" s="3372" t="s">
        <v>3256</v>
      </c>
      <c r="K336" s="3373"/>
      <c r="L336" s="3373"/>
      <c r="M336" s="3374"/>
      <c r="N336" s="3294"/>
      <c r="O336" s="3295"/>
      <c r="P336" s="3295"/>
      <c r="Q336" s="3295"/>
      <c r="R336" s="3330"/>
      <c r="S336" s="3294"/>
      <c r="T336" s="3295"/>
      <c r="U336" s="3295"/>
      <c r="V336" s="3330"/>
      <c r="W336" s="3294"/>
      <c r="X336" s="3295"/>
      <c r="Y336" s="3295"/>
      <c r="Z336" s="3330"/>
      <c r="AA336" s="1466" t="str">
        <f>+IF(W336&lt;=S336,"〇","✕")</f>
        <v>〇</v>
      </c>
      <c r="AB336" s="3294"/>
      <c r="AC336" s="3295"/>
      <c r="AD336" s="3295"/>
      <c r="AE336" s="3295"/>
      <c r="AF336" s="3330"/>
      <c r="AG336" s="3294"/>
      <c r="AH336" s="3295"/>
      <c r="AI336" s="3295"/>
      <c r="AJ336" s="3295"/>
      <c r="AK336" s="3296"/>
      <c r="AL336" s="196"/>
      <c r="AM336" s="1197"/>
      <c r="AN336" s="1197"/>
      <c r="AO336" s="1197"/>
      <c r="AP336" s="1197"/>
      <c r="AQ336" s="1197"/>
      <c r="AR336" s="1197"/>
      <c r="AS336" s="1197"/>
      <c r="AT336" s="1197"/>
      <c r="AU336" s="1197"/>
      <c r="AV336" s="1197"/>
      <c r="AW336" s="1197"/>
      <c r="AX336" s="1197"/>
    </row>
    <row r="337" spans="1:61" s="1455" customFormat="1">
      <c r="A337" s="1197"/>
      <c r="B337" s="3409"/>
      <c r="C337" s="3410"/>
      <c r="D337" s="3410"/>
      <c r="E337" s="3410"/>
      <c r="F337" s="3410"/>
      <c r="G337" s="3410"/>
      <c r="H337" s="3410"/>
      <c r="I337" s="3411"/>
      <c r="J337" s="3365" t="s">
        <v>1144</v>
      </c>
      <c r="K337" s="3366"/>
      <c r="L337" s="3366"/>
      <c r="M337" s="3366"/>
      <c r="N337" s="3353"/>
      <c r="O337" s="3354"/>
      <c r="P337" s="3354"/>
      <c r="Q337" s="3354"/>
      <c r="R337" s="3355"/>
      <c r="S337" s="3367">
        <f>+'6経営計画'!D110</f>
        <v>0.9</v>
      </c>
      <c r="T337" s="3367"/>
      <c r="U337" s="3367"/>
      <c r="V337" s="3367"/>
      <c r="W337" s="3367">
        <f>+W335/N335</f>
        <v>0.9</v>
      </c>
      <c r="X337" s="3367"/>
      <c r="Y337" s="3367"/>
      <c r="Z337" s="3367"/>
      <c r="AA337" s="1472"/>
      <c r="AB337" s="3368">
        <f>+'6経営計画'!E114</f>
        <v>0.8</v>
      </c>
      <c r="AC337" s="3369"/>
      <c r="AD337" s="3369"/>
      <c r="AE337" s="3369"/>
      <c r="AF337" s="3370"/>
      <c r="AG337" s="3368">
        <f>+'6経営計画'!E115</f>
        <v>0.7</v>
      </c>
      <c r="AH337" s="3369"/>
      <c r="AI337" s="3369"/>
      <c r="AJ337" s="3369"/>
      <c r="AK337" s="3526"/>
      <c r="AL337" s="196"/>
      <c r="AM337" s="1197"/>
      <c r="AN337" s="1197"/>
      <c r="AO337" s="1197"/>
      <c r="AP337" s="1197"/>
      <c r="AQ337" s="1197"/>
      <c r="AR337" s="1197"/>
      <c r="AS337" s="1197"/>
      <c r="AT337" s="1197"/>
      <c r="AU337" s="1197"/>
      <c r="AV337" s="1197"/>
      <c r="AW337" s="1197"/>
      <c r="AX337" s="1197"/>
    </row>
    <row r="338" spans="1:61" s="1455" customFormat="1">
      <c r="A338" s="1197"/>
      <c r="B338" s="3406" t="str">
        <f>+'6経営計画'!B118</f>
        <v>建設副産物の再資源化率の向上</v>
      </c>
      <c r="C338" s="3407"/>
      <c r="D338" s="3407"/>
      <c r="E338" s="3407"/>
      <c r="F338" s="3407"/>
      <c r="G338" s="3407"/>
      <c r="H338" s="3407"/>
      <c r="I338" s="3408"/>
      <c r="J338" s="3424" t="s">
        <v>1620</v>
      </c>
      <c r="K338" s="3425"/>
      <c r="L338" s="3425"/>
      <c r="M338" s="3425"/>
      <c r="N338" s="3427">
        <f>+'6経営計画'!D120</f>
        <v>0.1</v>
      </c>
      <c r="O338" s="3428"/>
      <c r="P338" s="3428"/>
      <c r="Q338" s="3428"/>
      <c r="R338" s="3447"/>
      <c r="S338" s="3446">
        <f>+'6経営計画'!D122</f>
        <v>0.38</v>
      </c>
      <c r="T338" s="3446"/>
      <c r="U338" s="3446"/>
      <c r="V338" s="3446"/>
      <c r="W338" s="3446" t="str">
        <f>+'6経営計画'!T130</f>
        <v/>
      </c>
      <c r="X338" s="3446"/>
      <c r="Y338" s="3446"/>
      <c r="Z338" s="3446"/>
      <c r="AA338" s="1468" t="str">
        <f>+IF(W338&gt;=S338,"〇","✕")</f>
        <v>〇</v>
      </c>
      <c r="AB338" s="3427">
        <f>+'6経営計画'!D129</f>
        <v>0.4</v>
      </c>
      <c r="AC338" s="3428"/>
      <c r="AD338" s="3428"/>
      <c r="AE338" s="3428"/>
      <c r="AF338" s="3447"/>
      <c r="AG338" s="3427">
        <f>+'6経営計画'!D130</f>
        <v>0.42</v>
      </c>
      <c r="AH338" s="3428"/>
      <c r="AI338" s="3428"/>
      <c r="AJ338" s="3428"/>
      <c r="AK338" s="3429"/>
      <c r="AL338" s="196"/>
      <c r="AM338" s="1197"/>
      <c r="AN338" s="1197"/>
      <c r="AO338" s="1197"/>
      <c r="AP338" s="1197"/>
      <c r="AQ338" s="1197"/>
      <c r="AR338" s="1197"/>
      <c r="AS338" s="1197"/>
      <c r="AT338" s="1197"/>
      <c r="AU338" s="1197"/>
      <c r="AV338" s="1197"/>
      <c r="AW338" s="1197"/>
      <c r="AX338" s="1197"/>
    </row>
    <row r="339" spans="1:61" s="1455" customFormat="1" ht="14.25" customHeight="1">
      <c r="A339" s="1197"/>
      <c r="B339" s="3409"/>
      <c r="C339" s="3410"/>
      <c r="D339" s="3410"/>
      <c r="E339" s="3410"/>
      <c r="F339" s="3410"/>
      <c r="G339" s="3410"/>
      <c r="H339" s="3410"/>
      <c r="I339" s="3411"/>
      <c r="J339" s="3365"/>
      <c r="K339" s="3366"/>
      <c r="L339" s="3366"/>
      <c r="M339" s="3366"/>
      <c r="N339" s="3353"/>
      <c r="O339" s="3354"/>
      <c r="P339" s="3354"/>
      <c r="Q339" s="3354"/>
      <c r="R339" s="3355"/>
      <c r="S339" s="3367"/>
      <c r="T339" s="3367"/>
      <c r="U339" s="3367"/>
      <c r="V339" s="3367"/>
      <c r="W339" s="3367"/>
      <c r="X339" s="3367"/>
      <c r="Y339" s="3367"/>
      <c r="Z339" s="3367"/>
      <c r="AA339" s="1472"/>
      <c r="AB339" s="3368"/>
      <c r="AC339" s="3369"/>
      <c r="AD339" s="3369"/>
      <c r="AE339" s="3369"/>
      <c r="AF339" s="3370"/>
      <c r="AG339" s="3368"/>
      <c r="AH339" s="3369"/>
      <c r="AI339" s="3369"/>
      <c r="AJ339" s="3369"/>
      <c r="AK339" s="3526"/>
      <c r="AL339" s="784"/>
      <c r="AM339" s="1197"/>
      <c r="AN339" s="1197"/>
      <c r="AO339" s="1197"/>
      <c r="AP339" s="1197"/>
      <c r="AQ339" s="1197"/>
      <c r="AR339" s="1197"/>
      <c r="AS339" s="1197"/>
      <c r="AT339" s="1197"/>
      <c r="AU339" s="1197"/>
      <c r="AV339" s="1197"/>
      <c r="AW339" s="1197"/>
      <c r="AX339" s="1197"/>
      <c r="BA339" s="1407"/>
      <c r="BB339" s="1407"/>
      <c r="BC339" s="1407"/>
      <c r="BD339" s="1407"/>
      <c r="BE339" s="1407"/>
      <c r="BF339" s="1407"/>
      <c r="BG339" s="1407"/>
      <c r="BH339" s="1407"/>
      <c r="BI339" s="1407"/>
    </row>
    <row r="340" spans="1:61" s="1455" customFormat="1" ht="14.25" customHeight="1">
      <c r="A340" s="1197"/>
      <c r="B340" s="3397" t="str">
        <f>+'6経営計画'!B132</f>
        <v>水使用量の削減</v>
      </c>
      <c r="C340" s="3398"/>
      <c r="D340" s="3398"/>
      <c r="E340" s="3398"/>
      <c r="F340" s="3398"/>
      <c r="G340" s="3398"/>
      <c r="H340" s="3398"/>
      <c r="I340" s="3399"/>
      <c r="J340" s="3363" t="s">
        <v>581</v>
      </c>
      <c r="K340" s="3364"/>
      <c r="L340" s="3364"/>
      <c r="M340" s="3364"/>
      <c r="N340" s="3346">
        <f>+'6経営計画'!D134</f>
        <v>1200</v>
      </c>
      <c r="O340" s="3347"/>
      <c r="P340" s="3347"/>
      <c r="Q340" s="3347"/>
      <c r="R340" s="3349"/>
      <c r="S340" s="3371">
        <f>+N340*S342</f>
        <v>1140</v>
      </c>
      <c r="T340" s="3371"/>
      <c r="U340" s="3371"/>
      <c r="V340" s="3371"/>
      <c r="W340" s="3371">
        <f>+'6経営計画'!S142</f>
        <v>1080</v>
      </c>
      <c r="X340" s="3371"/>
      <c r="Y340" s="3371"/>
      <c r="Z340" s="3371"/>
      <c r="AA340" s="1468" t="str">
        <f>+IF(W340&lt;=S340,"〇","✕")</f>
        <v>〇</v>
      </c>
      <c r="AB340" s="3346">
        <f>+N340*AB342</f>
        <v>1104</v>
      </c>
      <c r="AC340" s="3347"/>
      <c r="AD340" s="3347"/>
      <c r="AE340" s="3347"/>
      <c r="AF340" s="3349"/>
      <c r="AG340" s="3346">
        <f>+N340*AG342</f>
        <v>1080</v>
      </c>
      <c r="AH340" s="3347"/>
      <c r="AI340" s="3347"/>
      <c r="AJ340" s="3347"/>
      <c r="AK340" s="3348"/>
      <c r="AL340" s="196"/>
      <c r="AM340" s="1197"/>
      <c r="AN340" s="1197"/>
      <c r="AO340" s="1197"/>
      <c r="AP340" s="1197"/>
      <c r="AQ340" s="1197"/>
      <c r="AR340" s="1197"/>
      <c r="AS340" s="1197"/>
      <c r="AT340" s="1197"/>
      <c r="AU340" s="1197"/>
      <c r="AV340" s="1197"/>
      <c r="AW340" s="1197"/>
      <c r="AX340" s="1197"/>
      <c r="BA340" s="1407"/>
      <c r="BB340" s="1407"/>
      <c r="BC340" s="1407"/>
      <c r="BD340" s="1407"/>
      <c r="BE340" s="1407"/>
      <c r="BF340" s="1407"/>
      <c r="BG340" s="1407"/>
      <c r="BH340" s="1407"/>
      <c r="BI340" s="1407"/>
    </row>
    <row r="341" spans="1:61" s="1407" customFormat="1" ht="13.5" customHeight="1">
      <c r="A341" s="1197"/>
      <c r="B341" s="3235"/>
      <c r="C341" s="3400"/>
      <c r="D341" s="3400"/>
      <c r="E341" s="3400"/>
      <c r="F341" s="3400"/>
      <c r="G341" s="3400"/>
      <c r="H341" s="3400"/>
      <c r="I341" s="3237"/>
      <c r="J341" s="3372" t="s">
        <v>3256</v>
      </c>
      <c r="K341" s="3373"/>
      <c r="L341" s="3373"/>
      <c r="M341" s="3374"/>
      <c r="N341" s="3294"/>
      <c r="O341" s="3295"/>
      <c r="P341" s="3295"/>
      <c r="Q341" s="3295"/>
      <c r="R341" s="3330"/>
      <c r="S341" s="3294"/>
      <c r="T341" s="3295"/>
      <c r="U341" s="3295"/>
      <c r="V341" s="3330"/>
      <c r="W341" s="3294"/>
      <c r="X341" s="3295"/>
      <c r="Y341" s="3295"/>
      <c r="Z341" s="3330"/>
      <c r="AA341" s="1466" t="str">
        <f>+IF(W341&lt;=S341,"〇","✕")</f>
        <v>〇</v>
      </c>
      <c r="AB341" s="3294"/>
      <c r="AC341" s="3295"/>
      <c r="AD341" s="3295"/>
      <c r="AE341" s="3295"/>
      <c r="AF341" s="3330"/>
      <c r="AG341" s="3294"/>
      <c r="AH341" s="3295"/>
      <c r="AI341" s="3295"/>
      <c r="AJ341" s="3295"/>
      <c r="AK341" s="3296"/>
      <c r="AL341" s="196"/>
      <c r="AM341" s="1197"/>
      <c r="AN341" s="1197"/>
      <c r="AO341" s="1197"/>
      <c r="AP341" s="1197"/>
      <c r="AQ341" s="1197"/>
      <c r="AR341" s="1197"/>
      <c r="AS341" s="1197"/>
      <c r="AT341" s="1197"/>
      <c r="AU341" s="1197"/>
      <c r="AV341" s="1197"/>
      <c r="AW341" s="1197"/>
      <c r="AX341" s="1197"/>
      <c r="AY341" s="1455"/>
      <c r="AZ341" s="1455"/>
    </row>
    <row r="342" spans="1:61" s="1407" customFormat="1" ht="13.5" customHeight="1">
      <c r="A342" s="1197"/>
      <c r="B342" s="3401"/>
      <c r="C342" s="3402"/>
      <c r="D342" s="3402"/>
      <c r="E342" s="3402"/>
      <c r="F342" s="3402"/>
      <c r="G342" s="3402"/>
      <c r="H342" s="3402"/>
      <c r="I342" s="3403"/>
      <c r="J342" s="3365" t="s">
        <v>1144</v>
      </c>
      <c r="K342" s="3366"/>
      <c r="L342" s="3366"/>
      <c r="M342" s="3366"/>
      <c r="N342" s="3353"/>
      <c r="O342" s="3354"/>
      <c r="P342" s="3354"/>
      <c r="Q342" s="3354"/>
      <c r="R342" s="3355"/>
      <c r="S342" s="3356">
        <f>+'6経営計画'!D137</f>
        <v>0.95</v>
      </c>
      <c r="T342" s="3356"/>
      <c r="U342" s="3356"/>
      <c r="V342" s="3356"/>
      <c r="W342" s="3356">
        <f>+W340/N340</f>
        <v>0.9</v>
      </c>
      <c r="X342" s="3356"/>
      <c r="Y342" s="3356"/>
      <c r="Z342" s="3356"/>
      <c r="AA342" s="1467"/>
      <c r="AB342" s="3412">
        <f>+'6経営計画'!E141</f>
        <v>0.92</v>
      </c>
      <c r="AC342" s="3413"/>
      <c r="AD342" s="3413"/>
      <c r="AE342" s="3413"/>
      <c r="AF342" s="3420"/>
      <c r="AG342" s="3412">
        <f>+'6経営計画'!E142</f>
        <v>0.9</v>
      </c>
      <c r="AH342" s="3413"/>
      <c r="AI342" s="3413"/>
      <c r="AJ342" s="3413"/>
      <c r="AK342" s="3414"/>
      <c r="AL342" s="1469"/>
      <c r="AM342" s="1197"/>
      <c r="AN342" s="1197"/>
      <c r="AO342" s="1197"/>
      <c r="AP342" s="1197"/>
      <c r="AQ342" s="1197"/>
      <c r="AR342" s="1197"/>
      <c r="AS342" s="1197"/>
      <c r="AT342" s="1197"/>
      <c r="AU342" s="1197"/>
      <c r="AV342" s="1197"/>
      <c r="AW342" s="1197"/>
      <c r="AX342" s="1197"/>
      <c r="AY342" s="1455"/>
      <c r="AZ342" s="1455"/>
    </row>
    <row r="343" spans="1:61" s="1407" customFormat="1" ht="13.5" customHeight="1">
      <c r="A343" s="1197"/>
      <c r="B343" s="3235" t="str">
        <f>+'6経営計画'!B145</f>
        <v>溶剤使用量削減（あるいは適正管理）</v>
      </c>
      <c r="C343" s="3400"/>
      <c r="D343" s="3400"/>
      <c r="E343" s="3400"/>
      <c r="F343" s="3400"/>
      <c r="G343" s="3400"/>
      <c r="H343" s="3400"/>
      <c r="I343" s="3237"/>
      <c r="J343" s="3363" t="s">
        <v>692</v>
      </c>
      <c r="K343" s="3364"/>
      <c r="L343" s="3364"/>
      <c r="M343" s="3364"/>
      <c r="N343" s="3346">
        <f>+'6経営計画'!D147</f>
        <v>870</v>
      </c>
      <c r="O343" s="3347"/>
      <c r="P343" s="3347"/>
      <c r="Q343" s="3347"/>
      <c r="R343" s="3349"/>
      <c r="S343" s="3371">
        <f>+N343*S345</f>
        <v>826.5</v>
      </c>
      <c r="T343" s="3371"/>
      <c r="U343" s="3371"/>
      <c r="V343" s="3371"/>
      <c r="W343" s="3371">
        <f>+'6経営計画'!T154</f>
        <v>571</v>
      </c>
      <c r="X343" s="3371"/>
      <c r="Y343" s="3371"/>
      <c r="Z343" s="3371"/>
      <c r="AA343" s="1468" t="str">
        <f>+IF(W343&lt;=S343,"〇","✕")</f>
        <v>〇</v>
      </c>
      <c r="AB343" s="3346">
        <f>+N343*AB345</f>
        <v>800.40000000000009</v>
      </c>
      <c r="AC343" s="3347"/>
      <c r="AD343" s="3347"/>
      <c r="AE343" s="3347"/>
      <c r="AF343" s="3349"/>
      <c r="AG343" s="3346">
        <f>+N343*AG345</f>
        <v>783</v>
      </c>
      <c r="AH343" s="3347"/>
      <c r="AI343" s="3347"/>
      <c r="AJ343" s="3347"/>
      <c r="AK343" s="3348"/>
      <c r="AL343" s="196"/>
      <c r="AM343" s="1197"/>
      <c r="AN343" s="1197"/>
      <c r="AO343" s="1197"/>
      <c r="AP343" s="1197"/>
      <c r="AQ343" s="1197"/>
      <c r="AR343" s="1197"/>
      <c r="AS343" s="1197"/>
      <c r="AT343" s="1197"/>
      <c r="AU343" s="1197"/>
      <c r="AV343" s="1197"/>
      <c r="AW343" s="1197"/>
      <c r="AX343" s="1197"/>
      <c r="AY343" s="1455"/>
      <c r="AZ343" s="1455"/>
      <c r="BA343" s="1406"/>
      <c r="BB343" s="1406"/>
      <c r="BC343" s="1406"/>
      <c r="BD343" s="1406"/>
      <c r="BE343" s="1406"/>
      <c r="BF343" s="1406"/>
      <c r="BG343" s="1406"/>
      <c r="BH343" s="1406"/>
      <c r="BI343" s="1406"/>
    </row>
    <row r="344" spans="1:61" s="1407" customFormat="1" ht="13.5" customHeight="1">
      <c r="A344" s="1197"/>
      <c r="B344" s="3235"/>
      <c r="C344" s="3400"/>
      <c r="D344" s="3400"/>
      <c r="E344" s="3400"/>
      <c r="F344" s="3400"/>
      <c r="G344" s="3400"/>
      <c r="H344" s="3400"/>
      <c r="I344" s="3237"/>
      <c r="J344" s="3372" t="s">
        <v>3256</v>
      </c>
      <c r="K344" s="3373"/>
      <c r="L344" s="3373"/>
      <c r="M344" s="3374"/>
      <c r="N344" s="3294"/>
      <c r="O344" s="3295"/>
      <c r="P344" s="3295"/>
      <c r="Q344" s="3295"/>
      <c r="R344" s="3330"/>
      <c r="S344" s="3294"/>
      <c r="T344" s="3295"/>
      <c r="U344" s="3295"/>
      <c r="V344" s="3330"/>
      <c r="W344" s="3294"/>
      <c r="X344" s="3295"/>
      <c r="Y344" s="3295"/>
      <c r="Z344" s="3330"/>
      <c r="AA344" s="1466" t="str">
        <f>+IF(W344&lt;=S344,"〇","✕")</f>
        <v>〇</v>
      </c>
      <c r="AB344" s="3294"/>
      <c r="AC344" s="3295"/>
      <c r="AD344" s="3295"/>
      <c r="AE344" s="3295"/>
      <c r="AF344" s="3330"/>
      <c r="AG344" s="3294"/>
      <c r="AH344" s="3295"/>
      <c r="AI344" s="3295"/>
      <c r="AJ344" s="3295"/>
      <c r="AK344" s="3296"/>
      <c r="AL344" s="1469"/>
      <c r="AM344" s="1197"/>
      <c r="AN344" s="1197"/>
      <c r="AO344" s="1197"/>
      <c r="AP344" s="1197"/>
      <c r="AQ344" s="1197"/>
      <c r="AR344" s="1197"/>
      <c r="AS344" s="1197"/>
      <c r="AT344" s="1197"/>
      <c r="AU344" s="1197"/>
      <c r="AV344" s="1197"/>
      <c r="AW344" s="1197"/>
      <c r="AX344" s="1197"/>
      <c r="AY344" s="1455"/>
      <c r="AZ344" s="1455"/>
      <c r="BA344" s="1406"/>
      <c r="BB344" s="1406"/>
      <c r="BC344" s="1406"/>
      <c r="BD344" s="1406"/>
      <c r="BE344" s="1406"/>
      <c r="BF344" s="1406"/>
      <c r="BG344" s="1406"/>
      <c r="BH344" s="1406"/>
      <c r="BI344" s="1406"/>
    </row>
    <row r="345" spans="1:61" s="1406" customFormat="1">
      <c r="A345" s="1197"/>
      <c r="B345" s="3401"/>
      <c r="C345" s="3402"/>
      <c r="D345" s="3402"/>
      <c r="E345" s="3402"/>
      <c r="F345" s="3402"/>
      <c r="G345" s="3402"/>
      <c r="H345" s="3402"/>
      <c r="I345" s="3403"/>
      <c r="J345" s="3365" t="s">
        <v>1144</v>
      </c>
      <c r="K345" s="3366"/>
      <c r="L345" s="3366"/>
      <c r="M345" s="3366"/>
      <c r="N345" s="3353"/>
      <c r="O345" s="3354"/>
      <c r="P345" s="3354"/>
      <c r="Q345" s="3354"/>
      <c r="R345" s="3355"/>
      <c r="S345" s="3356">
        <f>+'6経営計画'!D150</f>
        <v>0.95</v>
      </c>
      <c r="T345" s="3356"/>
      <c r="U345" s="3356"/>
      <c r="V345" s="3356"/>
      <c r="W345" s="3356">
        <f>+W343/N343</f>
        <v>0.65632183908045982</v>
      </c>
      <c r="X345" s="3356"/>
      <c r="Y345" s="3356"/>
      <c r="Z345" s="3356"/>
      <c r="AA345" s="1467"/>
      <c r="AB345" s="3412">
        <f>+'6経営計画'!E154</f>
        <v>0.92</v>
      </c>
      <c r="AC345" s="3413"/>
      <c r="AD345" s="3413"/>
      <c r="AE345" s="3413"/>
      <c r="AF345" s="3420"/>
      <c r="AG345" s="3412">
        <f>+'6経営計画'!E155</f>
        <v>0.9</v>
      </c>
      <c r="AH345" s="3413"/>
      <c r="AI345" s="3413"/>
      <c r="AJ345" s="3413"/>
      <c r="AK345" s="3414"/>
      <c r="AL345" s="196"/>
      <c r="AM345" s="1197"/>
      <c r="AN345" s="1197"/>
      <c r="AO345" s="1197"/>
      <c r="AP345" s="1197"/>
      <c r="AQ345" s="1197"/>
      <c r="AR345" s="1197"/>
      <c r="AS345" s="1197"/>
      <c r="AT345" s="1197"/>
      <c r="AU345" s="1197"/>
      <c r="AV345" s="1197"/>
      <c r="AW345" s="1197"/>
      <c r="AX345" s="1197"/>
      <c r="AY345" s="1455"/>
      <c r="AZ345" s="1455"/>
    </row>
    <row r="346" spans="1:61" s="1406" customFormat="1" ht="25.5" customHeight="1">
      <c r="A346" s="1197"/>
      <c r="B346" s="3397" t="str">
        <f>+'6経営計画'!B167</f>
        <v>環境に配慮した工事の推進</v>
      </c>
      <c r="C346" s="3398"/>
      <c r="D346" s="3398"/>
      <c r="E346" s="3398"/>
      <c r="F346" s="3398"/>
      <c r="G346" s="3398"/>
      <c r="H346" s="3398"/>
      <c r="I346" s="3399"/>
      <c r="J346" s="3331" t="s">
        <v>1473</v>
      </c>
      <c r="K346" s="3332"/>
      <c r="L346" s="3332"/>
      <c r="M346" s="3332"/>
      <c r="N346" s="3332"/>
      <c r="O346" s="3332"/>
      <c r="P346" s="3332"/>
      <c r="Q346" s="3332"/>
      <c r="R346" s="3332"/>
      <c r="S346" s="3332"/>
      <c r="T346" s="3332"/>
      <c r="U346" s="3332"/>
      <c r="V346" s="3332"/>
      <c r="W346" s="3332"/>
      <c r="X346" s="3332"/>
      <c r="Y346" s="3332"/>
      <c r="Z346" s="3332"/>
      <c r="AA346" s="3332"/>
      <c r="AB346" s="3332"/>
      <c r="AC346" s="3332"/>
      <c r="AD346" s="3332"/>
      <c r="AE346" s="3332"/>
      <c r="AF346" s="3332"/>
      <c r="AG346" s="3332"/>
      <c r="AH346" s="3332"/>
      <c r="AI346" s="3332"/>
      <c r="AJ346" s="3332"/>
      <c r="AK346" s="3333"/>
      <c r="AL346" s="196"/>
      <c r="AM346" s="1197"/>
      <c r="AN346" s="1197"/>
      <c r="AO346" s="1197"/>
      <c r="AP346" s="1197"/>
      <c r="AQ346" s="1197"/>
      <c r="AR346" s="1197"/>
      <c r="AS346" s="1197"/>
      <c r="AT346" s="1197"/>
      <c r="AU346" s="1197"/>
      <c r="AV346" s="1197"/>
      <c r="AW346" s="1197"/>
      <c r="AX346" s="1197"/>
      <c r="AY346" s="1455"/>
      <c r="AZ346" s="1455"/>
    </row>
    <row r="347" spans="1:61" s="1406" customFormat="1" ht="14.25" thickBot="1">
      <c r="A347" s="1197"/>
      <c r="B347" s="3535"/>
      <c r="C347" s="3536"/>
      <c r="D347" s="3536"/>
      <c r="E347" s="3536"/>
      <c r="F347" s="3536"/>
      <c r="G347" s="3536"/>
      <c r="H347" s="3536"/>
      <c r="I347" s="3537"/>
      <c r="J347" s="3334"/>
      <c r="K347" s="3335"/>
      <c r="L347" s="3335"/>
      <c r="M347" s="3335"/>
      <c r="N347" s="3335"/>
      <c r="O347" s="3335"/>
      <c r="P347" s="3335"/>
      <c r="Q347" s="3335"/>
      <c r="R347" s="3335"/>
      <c r="S347" s="3335"/>
      <c r="T347" s="3335"/>
      <c r="U347" s="3335"/>
      <c r="V347" s="3335"/>
      <c r="W347" s="3335"/>
      <c r="X347" s="3335"/>
      <c r="Y347" s="3335"/>
      <c r="Z347" s="3335"/>
      <c r="AA347" s="3335"/>
      <c r="AB347" s="3335"/>
      <c r="AC347" s="3335"/>
      <c r="AD347" s="3335"/>
      <c r="AE347" s="3335"/>
      <c r="AF347" s="3335"/>
      <c r="AG347" s="3335"/>
      <c r="AH347" s="3335"/>
      <c r="AI347" s="3335"/>
      <c r="AJ347" s="3335"/>
      <c r="AK347" s="3336"/>
      <c r="AL347" s="1469"/>
      <c r="AM347" s="1197"/>
      <c r="AN347" s="1197"/>
      <c r="AO347" s="1197"/>
      <c r="AP347" s="1197"/>
      <c r="AQ347" s="1197"/>
      <c r="AR347" s="1197"/>
      <c r="AS347" s="1197"/>
      <c r="AT347" s="1197"/>
      <c r="AU347" s="1197"/>
      <c r="AV347" s="1197"/>
      <c r="AW347" s="1197"/>
      <c r="AX347" s="1197"/>
      <c r="AY347" s="1455"/>
      <c r="AZ347" s="1455"/>
    </row>
    <row r="348" spans="1:61" s="1406" customFormat="1">
      <c r="A348" s="1197"/>
      <c r="B348" s="1389"/>
      <c r="C348" s="1389"/>
      <c r="D348" s="1389"/>
      <c r="E348" s="1389"/>
      <c r="F348" s="1389"/>
      <c r="G348" s="1389"/>
      <c r="H348" s="1389"/>
      <c r="I348" s="1389"/>
      <c r="J348" s="468"/>
      <c r="K348" s="468"/>
      <c r="L348" s="468"/>
      <c r="M348" s="468"/>
      <c r="N348" s="1474"/>
      <c r="O348" s="1474"/>
      <c r="P348" s="1474"/>
      <c r="Q348" s="1474"/>
      <c r="R348" s="1474"/>
      <c r="S348" s="1441"/>
      <c r="T348" s="1441"/>
      <c r="U348" s="1441"/>
      <c r="V348" s="1441"/>
      <c r="W348" s="1441"/>
      <c r="X348" s="1441"/>
      <c r="Y348" s="1441"/>
      <c r="Z348" s="1441"/>
      <c r="AA348" s="1475"/>
      <c r="AB348" s="1475"/>
      <c r="AC348" s="1475"/>
      <c r="AD348" s="1475"/>
      <c r="AE348" s="1475"/>
      <c r="AF348" s="1475"/>
      <c r="AG348" s="1475"/>
      <c r="AH348" s="1475"/>
      <c r="AI348" s="1475"/>
      <c r="AJ348" s="1475"/>
      <c r="AK348" s="1469"/>
      <c r="AL348" s="196"/>
      <c r="AM348" s="1197"/>
      <c r="AN348" s="1197"/>
      <c r="AO348" s="1197"/>
      <c r="AP348" s="1197"/>
      <c r="AQ348" s="1197"/>
      <c r="AR348" s="1197"/>
      <c r="AS348" s="1197"/>
      <c r="AT348" s="1197"/>
      <c r="AU348" s="1197"/>
      <c r="AV348" s="1197"/>
      <c r="AW348" s="1197"/>
      <c r="AX348" s="1197"/>
      <c r="AY348" s="1455"/>
      <c r="AZ348" s="1455"/>
    </row>
    <row r="349" spans="1:61" s="1406" customFormat="1" ht="15.75">
      <c r="A349" s="2741"/>
      <c r="B349" s="3664" t="s">
        <v>3127</v>
      </c>
      <c r="C349" s="3664"/>
      <c r="D349" s="3664"/>
      <c r="E349" s="3664"/>
      <c r="F349" s="3664"/>
      <c r="G349" s="3664"/>
      <c r="H349" s="3664"/>
      <c r="I349" s="3664"/>
      <c r="J349" s="3664"/>
      <c r="K349" s="3664"/>
      <c r="L349" s="3664"/>
      <c r="M349" s="3664"/>
      <c r="N349" s="3664"/>
      <c r="O349" s="3664"/>
      <c r="P349" s="3664"/>
      <c r="Q349" s="3664"/>
      <c r="R349" s="3664"/>
      <c r="S349" s="3664"/>
      <c r="T349" s="3664"/>
      <c r="U349" s="3664"/>
      <c r="V349" s="3664"/>
      <c r="W349" s="3664"/>
      <c r="X349" s="3664"/>
      <c r="Y349" s="3664"/>
      <c r="Z349" s="3664"/>
      <c r="AA349" s="3664"/>
      <c r="AB349" s="3664"/>
      <c r="AC349" s="3664"/>
      <c r="AD349" s="3664"/>
      <c r="AE349" s="3664"/>
      <c r="AF349" s="3664"/>
      <c r="AG349" s="3664"/>
      <c r="AH349" s="3664"/>
      <c r="AI349" s="3664"/>
      <c r="AJ349" s="2741"/>
      <c r="AK349" s="2741"/>
      <c r="AL349" s="196"/>
      <c r="AM349" s="1197"/>
      <c r="AN349" s="1197"/>
      <c r="AO349" s="1197"/>
      <c r="AP349" s="1197"/>
      <c r="AQ349" s="1197"/>
      <c r="AR349" s="1197"/>
      <c r="AS349" s="1197"/>
      <c r="AT349" s="1197"/>
      <c r="AU349" s="1197"/>
      <c r="AV349" s="1197"/>
      <c r="AW349" s="1197"/>
      <c r="AX349" s="1197"/>
      <c r="AY349" s="1455"/>
      <c r="AZ349" s="1455"/>
    </row>
    <row r="350" spans="1:61" s="1406" customFormat="1" ht="15.75">
      <c r="A350" s="2741"/>
      <c r="B350" s="3664"/>
      <c r="C350" s="3664"/>
      <c r="D350" s="3664"/>
      <c r="E350" s="3664"/>
      <c r="F350" s="3664"/>
      <c r="G350" s="3664"/>
      <c r="H350" s="3664"/>
      <c r="I350" s="3664"/>
      <c r="J350" s="3664"/>
      <c r="K350" s="3664"/>
      <c r="L350" s="3664"/>
      <c r="M350" s="3664"/>
      <c r="N350" s="3664"/>
      <c r="O350" s="3664"/>
      <c r="P350" s="3664"/>
      <c r="Q350" s="3664"/>
      <c r="R350" s="3664"/>
      <c r="S350" s="3664"/>
      <c r="T350" s="3664"/>
      <c r="U350" s="3664"/>
      <c r="V350" s="3664"/>
      <c r="W350" s="3664"/>
      <c r="X350" s="3664"/>
      <c r="Y350" s="3664"/>
      <c r="Z350" s="3664"/>
      <c r="AA350" s="3664"/>
      <c r="AB350" s="3664"/>
      <c r="AC350" s="3664"/>
      <c r="AD350" s="3664"/>
      <c r="AE350" s="3664"/>
      <c r="AF350" s="3664"/>
      <c r="AG350" s="3664"/>
      <c r="AH350" s="3664"/>
      <c r="AI350" s="3664"/>
      <c r="AJ350" s="2741"/>
      <c r="AK350" s="2741"/>
      <c r="AL350" s="1469"/>
      <c r="AM350" s="1197"/>
      <c r="AN350" s="1197"/>
      <c r="AO350" s="1197"/>
      <c r="AP350" s="1197"/>
      <c r="AQ350" s="1197"/>
      <c r="AR350" s="1197"/>
      <c r="AS350" s="1197"/>
      <c r="AT350" s="1197"/>
      <c r="AU350" s="1197"/>
      <c r="AV350" s="1197"/>
      <c r="AW350" s="1197"/>
      <c r="AX350" s="1197"/>
      <c r="AY350" s="1455"/>
      <c r="AZ350" s="1455"/>
    </row>
    <row r="351" spans="1:61" s="1406" customFormat="1" ht="14.25">
      <c r="A351" s="443"/>
      <c r="B351" s="1197" t="s">
        <v>969</v>
      </c>
      <c r="C351" s="466"/>
      <c r="D351" s="466"/>
      <c r="E351" s="466"/>
      <c r="F351" s="466"/>
      <c r="G351" s="466"/>
      <c r="H351" s="466"/>
      <c r="I351" s="466"/>
      <c r="J351" s="1197"/>
      <c r="K351" s="1197"/>
      <c r="L351" s="1197"/>
      <c r="M351" s="1197"/>
      <c r="N351" s="1197"/>
      <c r="O351" s="1197"/>
      <c r="P351" s="1197"/>
      <c r="Q351" s="1197"/>
      <c r="R351" s="1197"/>
      <c r="S351" s="1197"/>
      <c r="T351" s="1197"/>
      <c r="U351" s="1197"/>
      <c r="V351" s="1197"/>
      <c r="W351" s="1197"/>
      <c r="X351" s="1197"/>
      <c r="Y351" s="1197"/>
      <c r="Z351" s="1197"/>
      <c r="AA351" s="1197"/>
      <c r="AB351" s="1197"/>
      <c r="AC351" s="1197"/>
      <c r="AD351" s="1197"/>
      <c r="AE351" s="1197"/>
      <c r="AF351" s="1197"/>
      <c r="AG351" s="1197"/>
      <c r="AH351" s="1197"/>
      <c r="AI351" s="1197"/>
      <c r="AJ351" s="1197"/>
      <c r="AK351" s="1197"/>
      <c r="AL351" s="1473"/>
      <c r="AM351" s="1197"/>
      <c r="AN351" s="1197"/>
      <c r="AO351" s="1197"/>
      <c r="AP351" s="1197"/>
      <c r="AQ351" s="1197"/>
      <c r="AR351" s="1197"/>
      <c r="AS351" s="1197"/>
      <c r="AT351" s="1197"/>
      <c r="AU351" s="1197"/>
      <c r="AV351" s="1197"/>
      <c r="AW351" s="1197"/>
      <c r="AX351" s="1197"/>
      <c r="AY351" s="1197"/>
      <c r="AZ351" s="1197"/>
    </row>
    <row r="352" spans="1:61" s="1406" customFormat="1">
      <c r="A352" s="1197"/>
      <c r="B352" s="2674" t="s">
        <v>3104</v>
      </c>
      <c r="C352" s="1197"/>
      <c r="D352" s="1197"/>
      <c r="E352" s="1197"/>
      <c r="F352" s="1197"/>
      <c r="G352" s="1197"/>
      <c r="H352" s="1197"/>
      <c r="I352" s="1197"/>
      <c r="J352" s="1197"/>
      <c r="K352" s="1197"/>
      <c r="L352" s="1197"/>
      <c r="M352" s="1197"/>
      <c r="N352" s="1197"/>
      <c r="O352" s="1197"/>
      <c r="P352" s="1197"/>
      <c r="Q352" s="1197"/>
      <c r="R352" s="1197"/>
      <c r="S352" s="1197"/>
      <c r="T352" s="1197"/>
      <c r="U352" s="1197"/>
      <c r="V352" s="1197"/>
      <c r="W352" s="1197"/>
      <c r="X352" s="1197"/>
      <c r="Y352" s="1197"/>
      <c r="Z352" s="1197"/>
      <c r="AA352" s="1197"/>
      <c r="AB352" s="1197"/>
      <c r="AC352" s="1197"/>
      <c r="AD352" s="1197"/>
      <c r="AE352" s="1197"/>
      <c r="AF352" s="1197"/>
      <c r="AG352" s="1197"/>
      <c r="AH352" s="1197"/>
      <c r="AI352" s="1197"/>
      <c r="AJ352" s="1197"/>
      <c r="AK352" s="1197"/>
      <c r="AL352" s="1197"/>
      <c r="AM352" s="1197"/>
      <c r="AN352" s="1197"/>
      <c r="AO352" s="1197"/>
      <c r="AP352" s="1197"/>
      <c r="AQ352" s="1197"/>
      <c r="AR352" s="1197"/>
      <c r="AS352" s="1197"/>
      <c r="AT352" s="1197"/>
      <c r="AU352" s="1197"/>
      <c r="AV352" s="1197"/>
      <c r="AW352" s="1197"/>
      <c r="AX352" s="1197"/>
      <c r="AY352" s="1197"/>
      <c r="AZ352" s="1197"/>
      <c r="BA352" s="1407"/>
      <c r="BB352" s="1407"/>
      <c r="BC352" s="1407"/>
      <c r="BD352" s="1407"/>
      <c r="BE352" s="1407"/>
      <c r="BF352" s="1407"/>
      <c r="BG352" s="1407"/>
      <c r="BH352" s="1407"/>
      <c r="BI352" s="1407"/>
    </row>
    <row r="353" spans="1:61" s="1406" customFormat="1">
      <c r="A353" s="3404" t="s">
        <v>608</v>
      </c>
      <c r="B353" s="3405"/>
      <c r="C353" s="3405"/>
      <c r="D353" s="3405"/>
      <c r="E353" s="3405"/>
      <c r="F353" s="3405"/>
      <c r="G353" s="3405"/>
      <c r="H353" s="3405"/>
      <c r="I353" s="3405"/>
      <c r="J353" s="3405"/>
      <c r="K353" s="1391"/>
      <c r="L353" s="1391"/>
      <c r="M353" s="1391"/>
      <c r="N353" s="3272" t="s">
        <v>1146</v>
      </c>
      <c r="O353" s="3272"/>
      <c r="P353" s="3272"/>
      <c r="Q353" s="3404" t="s">
        <v>1628</v>
      </c>
      <c r="R353" s="3405"/>
      <c r="S353" s="3405"/>
      <c r="T353" s="3405"/>
      <c r="U353" s="3405"/>
      <c r="V353" s="3405"/>
      <c r="W353" s="3405"/>
      <c r="X353" s="3405"/>
      <c r="Y353" s="3405"/>
      <c r="Z353" s="3405"/>
      <c r="AA353" s="3405"/>
      <c r="AB353" s="3405"/>
      <c r="AC353" s="3405"/>
      <c r="AD353" s="3405"/>
      <c r="AE353" s="3405"/>
      <c r="AF353" s="3405"/>
      <c r="AG353" s="3405"/>
      <c r="AH353" s="3405"/>
      <c r="AI353" s="3405"/>
      <c r="AJ353" s="3405"/>
      <c r="AK353" s="3675"/>
      <c r="AL353" s="1197"/>
      <c r="AM353" s="1197"/>
      <c r="AN353" s="1197"/>
      <c r="AO353" s="1197"/>
      <c r="AP353" s="1197"/>
      <c r="AQ353" s="1197"/>
      <c r="AR353" s="1197"/>
      <c r="AS353" s="1197"/>
      <c r="AT353" s="1197"/>
      <c r="AU353" s="1197"/>
      <c r="AV353" s="1197"/>
      <c r="AW353" s="1197"/>
      <c r="AX353" s="1197"/>
      <c r="AY353" s="1197"/>
      <c r="AZ353" s="1197"/>
      <c r="BA353" s="1407"/>
      <c r="BB353" s="1407"/>
      <c r="BC353" s="1407"/>
      <c r="BD353" s="1407"/>
      <c r="BE353" s="1407"/>
      <c r="BF353" s="1407"/>
      <c r="BG353" s="1407"/>
      <c r="BH353" s="1407"/>
      <c r="BI353" s="1407"/>
    </row>
    <row r="354" spans="1:61" s="1407" customFormat="1" ht="13.5" customHeight="1">
      <c r="A354" s="1384" t="str">
        <f>+'6経営計画'!B7</f>
        <v>電力による二酸化炭素削減</v>
      </c>
      <c r="B354" s="1476"/>
      <c r="C354" s="1476"/>
      <c r="D354" s="1476"/>
      <c r="E354" s="1476"/>
      <c r="F354" s="1476"/>
      <c r="G354" s="1476"/>
      <c r="H354" s="1476"/>
      <c r="I354" s="1476"/>
      <c r="J354" s="1476"/>
      <c r="K354" s="1476"/>
      <c r="L354" s="1476"/>
      <c r="M354" s="1476"/>
      <c r="N354" s="3272" t="s">
        <v>1146</v>
      </c>
      <c r="O354" s="3272"/>
      <c r="P354" s="3272"/>
      <c r="Q354" s="3282" t="s">
        <v>1843</v>
      </c>
      <c r="R354" s="3283"/>
      <c r="S354" s="3283"/>
      <c r="T354" s="3283"/>
      <c r="U354" s="3283"/>
      <c r="V354" s="3283"/>
      <c r="W354" s="3283"/>
      <c r="X354" s="3283"/>
      <c r="Y354" s="3283"/>
      <c r="Z354" s="3283"/>
      <c r="AA354" s="3283"/>
      <c r="AB354" s="3283"/>
      <c r="AC354" s="3283"/>
      <c r="AD354" s="3283"/>
      <c r="AE354" s="3283"/>
      <c r="AF354" s="3283"/>
      <c r="AG354" s="3283"/>
      <c r="AH354" s="3283"/>
      <c r="AI354" s="3283"/>
      <c r="AJ354" s="3283"/>
      <c r="AK354" s="3284"/>
      <c r="AL354" s="1197"/>
      <c r="AM354" s="1197"/>
      <c r="AN354" s="1197"/>
      <c r="AO354" s="1197"/>
      <c r="AP354" s="1197"/>
      <c r="AQ354" s="1197"/>
      <c r="AR354" s="1197"/>
      <c r="AS354" s="1197"/>
      <c r="AT354" s="1197"/>
      <c r="AU354" s="1197"/>
      <c r="AV354" s="1197"/>
      <c r="AW354" s="1197"/>
      <c r="AX354" s="1197"/>
      <c r="AY354" s="1406"/>
      <c r="AZ354" s="1406"/>
      <c r="BA354" s="1455"/>
      <c r="BB354" s="1455"/>
      <c r="BC354" s="1455"/>
      <c r="BD354" s="1455"/>
      <c r="BE354" s="1455"/>
      <c r="BF354" s="1455"/>
      <c r="BG354" s="1455"/>
      <c r="BH354" s="1455"/>
      <c r="BI354" s="1455"/>
    </row>
    <row r="355" spans="1:61" s="1407" customFormat="1" ht="13.5" customHeight="1">
      <c r="A355" s="3381" t="s">
        <v>517</v>
      </c>
      <c r="B355" s="3381"/>
      <c r="C355" s="3381"/>
      <c r="D355" s="3381"/>
      <c r="E355" s="3381"/>
      <c r="F355" s="3381"/>
      <c r="G355" s="3381"/>
      <c r="H355" s="3381"/>
      <c r="I355" s="3381"/>
      <c r="J355" s="3381"/>
      <c r="K355" s="3381"/>
      <c r="L355" s="3381"/>
      <c r="M355" s="3416"/>
      <c r="N355" s="3538" t="str">
        <f>+AA322</f>
        <v>〇</v>
      </c>
      <c r="O355" s="3539"/>
      <c r="P355" s="3539"/>
      <c r="Q355" s="3386" t="str">
        <f>+'6経営計画'!V20</f>
        <v>総括（１年のまとめ）を書く
この内容が環境経営レポートの評価欄に転記される。</v>
      </c>
      <c r="R355" s="3387"/>
      <c r="S355" s="3387"/>
      <c r="T355" s="3387"/>
      <c r="U355" s="3387"/>
      <c r="V355" s="3387"/>
      <c r="W355" s="3387"/>
      <c r="X355" s="3387"/>
      <c r="Y355" s="3387"/>
      <c r="Z355" s="3387"/>
      <c r="AA355" s="3387"/>
      <c r="AB355" s="3387"/>
      <c r="AC355" s="3387"/>
      <c r="AD355" s="3387"/>
      <c r="AE355" s="3387"/>
      <c r="AF355" s="3387"/>
      <c r="AG355" s="3387"/>
      <c r="AH355" s="3387"/>
      <c r="AI355" s="3387"/>
      <c r="AJ355" s="3387"/>
      <c r="AK355" s="3388"/>
      <c r="AL355" s="1197"/>
      <c r="AM355" s="1197"/>
      <c r="AN355" s="1197"/>
      <c r="AO355" s="1197"/>
      <c r="AP355" s="1197"/>
      <c r="AQ355" s="1197"/>
      <c r="AR355" s="1197"/>
      <c r="AS355" s="1197"/>
      <c r="AT355" s="1197"/>
      <c r="AU355" s="1197"/>
      <c r="AV355" s="1197"/>
      <c r="AW355" s="1197"/>
      <c r="AX355" s="1197"/>
      <c r="AY355" s="1406"/>
      <c r="AZ355" s="1406"/>
      <c r="BA355" s="1455"/>
      <c r="BB355" s="1455"/>
      <c r="BC355" s="1455"/>
      <c r="BD355" s="1455"/>
      <c r="BE355" s="1455"/>
      <c r="BF355" s="1455"/>
      <c r="BG355" s="1455"/>
      <c r="BH355" s="1455"/>
      <c r="BI355" s="1455"/>
    </row>
    <row r="356" spans="1:61" s="1455" customFormat="1">
      <c r="A356" s="3415" t="s">
        <v>2592</v>
      </c>
      <c r="B356" s="3381"/>
      <c r="C356" s="3381"/>
      <c r="D356" s="3381"/>
      <c r="E356" s="3381"/>
      <c r="F356" s="3381"/>
      <c r="G356" s="3381"/>
      <c r="H356" s="3381"/>
      <c r="I356" s="3381"/>
      <c r="J356" s="3381"/>
      <c r="K356" s="3381"/>
      <c r="L356" s="3381"/>
      <c r="M356" s="3416"/>
      <c r="N356" s="3417" t="str">
        <f>+AA322</f>
        <v>〇</v>
      </c>
      <c r="O356" s="3418"/>
      <c r="P356" s="3419"/>
      <c r="Q356" s="3389"/>
      <c r="R356" s="3390"/>
      <c r="S356" s="3390"/>
      <c r="T356" s="3390"/>
      <c r="U356" s="3390"/>
      <c r="V356" s="3390"/>
      <c r="W356" s="3390"/>
      <c r="X356" s="3390"/>
      <c r="Y356" s="3390"/>
      <c r="Z356" s="3390"/>
      <c r="AA356" s="3390"/>
      <c r="AB356" s="3390"/>
      <c r="AC356" s="3390"/>
      <c r="AD356" s="3390"/>
      <c r="AE356" s="3390"/>
      <c r="AF356" s="3390"/>
      <c r="AG356" s="3390"/>
      <c r="AH356" s="3390"/>
      <c r="AI356" s="3390"/>
      <c r="AJ356" s="3390"/>
      <c r="AK356" s="3391"/>
      <c r="AL356" s="1440" t="s">
        <v>791</v>
      </c>
      <c r="AM356" s="1197"/>
      <c r="AN356" s="1197"/>
      <c r="AO356" s="1197"/>
      <c r="AP356" s="1197"/>
      <c r="AQ356" s="1197"/>
      <c r="AR356" s="1197"/>
      <c r="AS356" s="1197"/>
      <c r="AT356" s="1197"/>
      <c r="AU356" s="1197"/>
      <c r="AV356" s="1197"/>
      <c r="AW356" s="1197"/>
      <c r="AX356" s="1197"/>
      <c r="AY356" s="1406"/>
      <c r="AZ356" s="1406"/>
    </row>
    <row r="357" spans="1:61" s="1455" customFormat="1">
      <c r="A357" s="3395" t="str">
        <f>+'6経営計画'!F7</f>
        <v>・</v>
      </c>
      <c r="B357" s="3396"/>
      <c r="C357" s="3396"/>
      <c r="D357" s="3396"/>
      <c r="E357" s="3396"/>
      <c r="F357" s="3396"/>
      <c r="G357" s="3396"/>
      <c r="H357" s="3396"/>
      <c r="I357" s="3396"/>
      <c r="J357" s="3396"/>
      <c r="K357" s="3396"/>
      <c r="L357" s="3396"/>
      <c r="M357" s="3396"/>
      <c r="N357" s="3532" t="str">
        <f>+'6経営計画'!T7</f>
        <v>○</v>
      </c>
      <c r="O357" s="3532"/>
      <c r="P357" s="3532"/>
      <c r="Q357" s="3389"/>
      <c r="R357" s="3390"/>
      <c r="S357" s="3390"/>
      <c r="T357" s="3390"/>
      <c r="U357" s="3390"/>
      <c r="V357" s="3390"/>
      <c r="W357" s="3390"/>
      <c r="X357" s="3390"/>
      <c r="Y357" s="3390"/>
      <c r="Z357" s="3390"/>
      <c r="AA357" s="3390"/>
      <c r="AB357" s="3390"/>
      <c r="AC357" s="3390"/>
      <c r="AD357" s="3390"/>
      <c r="AE357" s="3390"/>
      <c r="AF357" s="3390"/>
      <c r="AG357" s="3390"/>
      <c r="AH357" s="3390"/>
      <c r="AI357" s="3390"/>
      <c r="AJ357" s="3390"/>
      <c r="AK357" s="3391"/>
      <c r="AL357" s="1197"/>
      <c r="AM357" s="1197"/>
      <c r="AN357" s="1197"/>
      <c r="AO357" s="1197"/>
      <c r="AP357" s="1197"/>
      <c r="AQ357" s="1197"/>
      <c r="AR357" s="1197"/>
      <c r="AS357" s="1197"/>
      <c r="AT357" s="1197"/>
      <c r="AU357" s="1197"/>
      <c r="AV357" s="1197"/>
      <c r="AW357" s="1197"/>
      <c r="AX357" s="1197"/>
      <c r="AY357" s="1407"/>
      <c r="AZ357" s="1407"/>
    </row>
    <row r="358" spans="1:61" s="1455" customFormat="1">
      <c r="A358" s="3360" t="str">
        <f>+'6経営計画'!F8</f>
        <v>・</v>
      </c>
      <c r="B358" s="3361"/>
      <c r="C358" s="3361"/>
      <c r="D358" s="3361"/>
      <c r="E358" s="3361"/>
      <c r="F358" s="3361"/>
      <c r="G358" s="3361"/>
      <c r="H358" s="3361"/>
      <c r="I358" s="3361"/>
      <c r="J358" s="3361"/>
      <c r="K358" s="3361"/>
      <c r="L358" s="3361"/>
      <c r="M358" s="3361"/>
      <c r="N358" s="3362" t="str">
        <f>+'6経営計画'!T8</f>
        <v>△</v>
      </c>
      <c r="O358" s="3362"/>
      <c r="P358" s="3362"/>
      <c r="Q358" s="3389"/>
      <c r="R358" s="3390"/>
      <c r="S358" s="3390"/>
      <c r="T358" s="3390"/>
      <c r="U358" s="3390"/>
      <c r="V358" s="3390"/>
      <c r="W358" s="3390"/>
      <c r="X358" s="3390"/>
      <c r="Y358" s="3390"/>
      <c r="Z358" s="3390"/>
      <c r="AA358" s="3390"/>
      <c r="AB358" s="3390"/>
      <c r="AC358" s="3390"/>
      <c r="AD358" s="3390"/>
      <c r="AE358" s="3390"/>
      <c r="AF358" s="3390"/>
      <c r="AG358" s="3390"/>
      <c r="AH358" s="3390"/>
      <c r="AI358" s="3390"/>
      <c r="AJ358" s="3390"/>
      <c r="AK358" s="3391"/>
      <c r="AL358" s="774"/>
      <c r="AM358" s="1197"/>
      <c r="AN358" s="1197"/>
      <c r="AO358" s="1197"/>
      <c r="AP358" s="1197"/>
      <c r="AQ358" s="1197"/>
      <c r="AR358" s="1197"/>
      <c r="AS358" s="1197"/>
      <c r="AT358" s="1197"/>
      <c r="AU358" s="1197"/>
      <c r="AV358" s="1197"/>
      <c r="AW358" s="1197"/>
      <c r="AX358" s="1197"/>
      <c r="AY358" s="1407"/>
      <c r="AZ358" s="1407"/>
    </row>
    <row r="359" spans="1:61" s="1455" customFormat="1">
      <c r="A359" s="3360" t="str">
        <f>+'6経営計画'!F9</f>
        <v>・</v>
      </c>
      <c r="B359" s="3361"/>
      <c r="C359" s="3361"/>
      <c r="D359" s="3361"/>
      <c r="E359" s="3361"/>
      <c r="F359" s="3361"/>
      <c r="G359" s="3361"/>
      <c r="H359" s="3361"/>
      <c r="I359" s="3361"/>
      <c r="J359" s="3361"/>
      <c r="K359" s="3361"/>
      <c r="L359" s="3361"/>
      <c r="M359" s="3361"/>
      <c r="N359" s="3362">
        <f>+'6経営計画'!T9</f>
        <v>0</v>
      </c>
      <c r="O359" s="3362"/>
      <c r="P359" s="3362"/>
      <c r="Q359" s="3389"/>
      <c r="R359" s="3390"/>
      <c r="S359" s="3390"/>
      <c r="T359" s="3390"/>
      <c r="U359" s="3390"/>
      <c r="V359" s="3390"/>
      <c r="W359" s="3390"/>
      <c r="X359" s="3390"/>
      <c r="Y359" s="3390"/>
      <c r="Z359" s="3390"/>
      <c r="AA359" s="3390"/>
      <c r="AB359" s="3390"/>
      <c r="AC359" s="3390"/>
      <c r="AD359" s="3390"/>
      <c r="AE359" s="3390"/>
      <c r="AF359" s="3390"/>
      <c r="AG359" s="3390"/>
      <c r="AH359" s="3390"/>
      <c r="AI359" s="3390"/>
      <c r="AJ359" s="3390"/>
      <c r="AK359" s="3391"/>
      <c r="AL359" s="1477"/>
      <c r="AM359" s="1197"/>
      <c r="AN359" s="1197"/>
      <c r="AO359" s="1197"/>
      <c r="AP359" s="1197"/>
      <c r="AQ359" s="1197"/>
      <c r="AR359" s="1197"/>
      <c r="AS359" s="1197"/>
      <c r="AT359" s="1197"/>
      <c r="AU359" s="1197"/>
      <c r="AV359" s="1197"/>
      <c r="AW359" s="1197"/>
      <c r="AX359" s="1197"/>
      <c r="AY359" s="1407"/>
      <c r="AZ359" s="1407"/>
    </row>
    <row r="360" spans="1:61" s="1455" customFormat="1">
      <c r="A360" s="3360" t="str">
        <f>+'6経営計画'!F10</f>
        <v>・</v>
      </c>
      <c r="B360" s="3361"/>
      <c r="C360" s="3361"/>
      <c r="D360" s="3361"/>
      <c r="E360" s="3361"/>
      <c r="F360" s="3361"/>
      <c r="G360" s="3361"/>
      <c r="H360" s="3361"/>
      <c r="I360" s="3361"/>
      <c r="J360" s="3361"/>
      <c r="K360" s="3361"/>
      <c r="L360" s="3361"/>
      <c r="M360" s="3361"/>
      <c r="N360" s="3362">
        <f>+'6経営計画'!T10</f>
        <v>0</v>
      </c>
      <c r="O360" s="3362"/>
      <c r="P360" s="3362"/>
      <c r="Q360" s="3389"/>
      <c r="R360" s="3390"/>
      <c r="S360" s="3390"/>
      <c r="T360" s="3390"/>
      <c r="U360" s="3390"/>
      <c r="V360" s="3390"/>
      <c r="W360" s="3390"/>
      <c r="X360" s="3390"/>
      <c r="Y360" s="3390"/>
      <c r="Z360" s="3390"/>
      <c r="AA360" s="3390"/>
      <c r="AB360" s="3390"/>
      <c r="AC360" s="3390"/>
      <c r="AD360" s="3390"/>
      <c r="AE360" s="3390"/>
      <c r="AF360" s="3390"/>
      <c r="AG360" s="3390"/>
      <c r="AH360" s="3390"/>
      <c r="AI360" s="3390"/>
      <c r="AJ360" s="3390"/>
      <c r="AK360" s="3391"/>
      <c r="AL360" s="1477"/>
      <c r="AM360" s="1197"/>
      <c r="AN360" s="1197"/>
      <c r="AO360" s="1197"/>
      <c r="AP360" s="1197"/>
      <c r="AQ360" s="1197"/>
      <c r="AR360" s="1197"/>
      <c r="AS360" s="1197"/>
      <c r="AT360" s="1197"/>
      <c r="AU360" s="1197"/>
      <c r="AV360" s="1197"/>
      <c r="AW360" s="1197"/>
      <c r="AX360" s="1197"/>
      <c r="AY360" s="1407"/>
      <c r="AZ360" s="1407"/>
    </row>
    <row r="361" spans="1:61" s="1455" customFormat="1">
      <c r="A361" s="3360">
        <f>+'6経営計画'!F11</f>
        <v>0</v>
      </c>
      <c r="B361" s="3361"/>
      <c r="C361" s="3361"/>
      <c r="D361" s="3361"/>
      <c r="E361" s="3361"/>
      <c r="F361" s="3361"/>
      <c r="G361" s="3361"/>
      <c r="H361" s="3361"/>
      <c r="I361" s="3361"/>
      <c r="J361" s="3361"/>
      <c r="K361" s="3361"/>
      <c r="L361" s="3361"/>
      <c r="M361" s="3361"/>
      <c r="N361" s="3362">
        <f>+'6経営計画'!T11</f>
        <v>0</v>
      </c>
      <c r="O361" s="3362"/>
      <c r="P361" s="3362"/>
      <c r="Q361" s="3389"/>
      <c r="R361" s="3390"/>
      <c r="S361" s="3390"/>
      <c r="T361" s="3390"/>
      <c r="U361" s="3390"/>
      <c r="V361" s="3390"/>
      <c r="W361" s="3390"/>
      <c r="X361" s="3390"/>
      <c r="Y361" s="3390"/>
      <c r="Z361" s="3390"/>
      <c r="AA361" s="3390"/>
      <c r="AB361" s="3390"/>
      <c r="AC361" s="3390"/>
      <c r="AD361" s="3390"/>
      <c r="AE361" s="3390"/>
      <c r="AF361" s="3390"/>
      <c r="AG361" s="3390"/>
      <c r="AH361" s="3390"/>
      <c r="AI361" s="3390"/>
      <c r="AJ361" s="3390"/>
      <c r="AK361" s="3391"/>
      <c r="AL361" s="1478"/>
      <c r="AM361" s="1197"/>
      <c r="AN361" s="1197"/>
      <c r="AO361" s="1197"/>
      <c r="AP361" s="1197"/>
      <c r="AQ361" s="1197"/>
      <c r="AR361" s="1197"/>
      <c r="AS361" s="1197"/>
      <c r="AT361" s="1197"/>
      <c r="AU361" s="1197"/>
      <c r="AV361" s="1197"/>
      <c r="AW361" s="1197"/>
      <c r="AX361" s="1197"/>
      <c r="AY361" s="1407"/>
      <c r="AZ361" s="1407"/>
    </row>
    <row r="362" spans="1:61" s="1455" customFormat="1">
      <c r="A362" s="3368"/>
      <c r="B362" s="3369"/>
      <c r="C362" s="3369"/>
      <c r="D362" s="3369"/>
      <c r="E362" s="3369"/>
      <c r="F362" s="3369"/>
      <c r="G362" s="3369"/>
      <c r="H362" s="3369"/>
      <c r="I362" s="3369"/>
      <c r="J362" s="3369"/>
      <c r="K362" s="3369"/>
      <c r="L362" s="3369"/>
      <c r="M362" s="3369"/>
      <c r="N362" s="3380"/>
      <c r="O362" s="3380"/>
      <c r="P362" s="3380"/>
      <c r="Q362" s="3392"/>
      <c r="R362" s="3393"/>
      <c r="S362" s="3393"/>
      <c r="T362" s="3393"/>
      <c r="U362" s="3393"/>
      <c r="V362" s="3393"/>
      <c r="W362" s="3393"/>
      <c r="X362" s="3393"/>
      <c r="Y362" s="3393"/>
      <c r="Z362" s="3393"/>
      <c r="AA362" s="3393"/>
      <c r="AB362" s="3393"/>
      <c r="AC362" s="3393"/>
      <c r="AD362" s="3393"/>
      <c r="AE362" s="3393"/>
      <c r="AF362" s="3393"/>
      <c r="AG362" s="3393"/>
      <c r="AH362" s="3393"/>
      <c r="AI362" s="3393"/>
      <c r="AJ362" s="3393"/>
      <c r="AK362" s="3394"/>
      <c r="AL362" s="1478"/>
      <c r="AM362" s="1197"/>
      <c r="AN362" s="1197"/>
      <c r="AO362" s="1197"/>
      <c r="AP362" s="1197"/>
      <c r="AQ362" s="1197"/>
      <c r="AR362" s="1197"/>
      <c r="AS362" s="1197"/>
      <c r="AT362" s="1197"/>
      <c r="AU362" s="1197"/>
      <c r="AV362" s="1197"/>
      <c r="AW362" s="1197"/>
      <c r="AX362" s="1197"/>
      <c r="AY362" s="1407"/>
      <c r="AZ362" s="1407"/>
    </row>
    <row r="363" spans="1:61" s="1455" customFormat="1" ht="14.25" customHeight="1">
      <c r="A363" s="1441"/>
      <c r="B363" s="1441"/>
      <c r="C363" s="1441"/>
      <c r="D363" s="1441"/>
      <c r="E363" s="1441"/>
      <c r="F363" s="1441"/>
      <c r="G363" s="1441"/>
      <c r="H363" s="1441"/>
      <c r="I363" s="1441"/>
      <c r="J363" s="1441"/>
      <c r="K363" s="1441"/>
      <c r="L363" s="1441"/>
      <c r="M363" s="1441"/>
      <c r="N363" s="1479"/>
      <c r="O363" s="1479"/>
      <c r="P363" s="1479"/>
      <c r="Q363" s="1442"/>
      <c r="R363" s="1442"/>
      <c r="S363" s="1442"/>
      <c r="T363" s="1442"/>
      <c r="U363" s="1442"/>
      <c r="V363" s="1442"/>
      <c r="W363" s="1442"/>
      <c r="X363" s="1442"/>
      <c r="Y363" s="1442"/>
      <c r="Z363" s="1442"/>
      <c r="AA363" s="1442"/>
      <c r="AB363" s="1442"/>
      <c r="AC363" s="1442"/>
      <c r="AD363" s="1442"/>
      <c r="AE363" s="1442"/>
      <c r="AF363" s="1442"/>
      <c r="AG363" s="1442"/>
      <c r="AH363" s="1442"/>
      <c r="AI363" s="1442"/>
      <c r="AJ363" s="1442"/>
      <c r="AK363" s="1442"/>
      <c r="AL363" s="1478"/>
      <c r="AM363" s="1197"/>
      <c r="AN363" s="1197"/>
      <c r="AO363" s="1197"/>
      <c r="AP363" s="1197"/>
      <c r="AQ363" s="1383"/>
      <c r="AR363" s="1197"/>
      <c r="AS363" s="1197"/>
      <c r="AT363" s="1197"/>
      <c r="AU363" s="1197"/>
      <c r="AV363" s="1197"/>
      <c r="AW363" s="1197"/>
      <c r="AX363" s="1197"/>
      <c r="AY363" s="1407"/>
      <c r="AZ363" s="1407"/>
    </row>
    <row r="364" spans="1:61" s="1455" customFormat="1">
      <c r="A364" s="1441"/>
      <c r="B364" s="1441"/>
      <c r="C364" s="1441"/>
      <c r="D364" s="1441"/>
      <c r="E364" s="1441"/>
      <c r="F364" s="1441"/>
      <c r="G364" s="1441"/>
      <c r="H364" s="1441"/>
      <c r="I364" s="1441"/>
      <c r="J364" s="1441"/>
      <c r="K364" s="1441"/>
      <c r="L364" s="1441"/>
      <c r="M364" s="1441"/>
      <c r="N364" s="1479"/>
      <c r="O364" s="1479"/>
      <c r="P364" s="1479"/>
      <c r="Q364" s="1441" t="s">
        <v>1630</v>
      </c>
      <c r="R364" s="1442"/>
      <c r="S364" s="1442"/>
      <c r="T364" s="1442"/>
      <c r="U364" s="1442"/>
      <c r="V364" s="1442"/>
      <c r="W364" s="1442"/>
      <c r="X364" s="1481"/>
      <c r="Y364" s="1442"/>
      <c r="Z364" s="1442"/>
      <c r="AA364" s="1442"/>
      <c r="AB364" s="1442"/>
      <c r="AC364" s="1442"/>
      <c r="AD364" s="1442"/>
      <c r="AE364" s="1442"/>
      <c r="AF364" s="1442"/>
      <c r="AG364" s="1442"/>
      <c r="AH364" s="1442"/>
      <c r="AI364" s="1442"/>
      <c r="AJ364" s="1442"/>
      <c r="AK364" s="1442"/>
      <c r="AL364" s="1478"/>
      <c r="AM364" s="1197"/>
      <c r="AN364" s="1197"/>
      <c r="AO364" s="1197"/>
      <c r="AP364" s="1197"/>
      <c r="AQ364" s="1197"/>
      <c r="AR364" s="1197"/>
      <c r="AS364" s="1197"/>
      <c r="AT364" s="1197"/>
      <c r="AU364" s="1197"/>
      <c r="AV364" s="1197"/>
      <c r="AW364" s="1197"/>
      <c r="AX364" s="1197"/>
      <c r="AY364" s="1197"/>
      <c r="AZ364" s="1197"/>
    </row>
    <row r="365" spans="1:61" s="1455" customFormat="1">
      <c r="A365" s="1441"/>
      <c r="B365" s="1441"/>
      <c r="C365" s="1441"/>
      <c r="D365" s="1441"/>
      <c r="E365" s="1441"/>
      <c r="F365" s="1441"/>
      <c r="G365" s="1441"/>
      <c r="H365" s="1441"/>
      <c r="I365" s="1441"/>
      <c r="J365" s="1441"/>
      <c r="K365" s="1441"/>
      <c r="L365" s="1441"/>
      <c r="M365" s="1441"/>
      <c r="N365" s="1479"/>
      <c r="O365" s="1479"/>
      <c r="P365" s="1479"/>
      <c r="Q365" s="1442"/>
      <c r="R365" s="1442"/>
      <c r="S365" s="1442"/>
      <c r="T365" s="1442"/>
      <c r="U365" s="1442"/>
      <c r="V365" s="1442"/>
      <c r="W365" s="1442"/>
      <c r="X365" s="1442"/>
      <c r="Y365" s="1442"/>
      <c r="Z365" s="1442"/>
      <c r="AA365" s="1442"/>
      <c r="AB365" s="1442"/>
      <c r="AC365" s="1442"/>
      <c r="AD365" s="1442"/>
      <c r="AE365" s="1442"/>
      <c r="AF365" s="1442"/>
      <c r="AG365" s="1442"/>
      <c r="AH365" s="1442"/>
      <c r="AI365" s="1442"/>
      <c r="AJ365" s="1442"/>
      <c r="AK365" s="1442"/>
      <c r="AL365" s="1478"/>
      <c r="AM365" s="1197"/>
      <c r="AN365" s="1197"/>
      <c r="AO365" s="1197"/>
      <c r="AP365" s="1197"/>
      <c r="AQ365" s="1197"/>
      <c r="AR365" s="1197"/>
      <c r="AS365" s="1197"/>
      <c r="AT365" s="1197"/>
      <c r="AU365" s="1197"/>
      <c r="AV365" s="1197"/>
      <c r="AW365" s="1197"/>
      <c r="AX365" s="1197"/>
      <c r="AY365" s="1197"/>
      <c r="AZ365" s="1197"/>
    </row>
    <row r="366" spans="1:61" s="1455" customFormat="1">
      <c r="A366" s="1441"/>
      <c r="B366" s="1441"/>
      <c r="C366" s="1441"/>
      <c r="D366" s="1441"/>
      <c r="E366" s="1441"/>
      <c r="F366" s="1441"/>
      <c r="G366" s="1441"/>
      <c r="H366" s="1441"/>
      <c r="I366" s="1441"/>
      <c r="J366" s="1441"/>
      <c r="K366" s="1441"/>
      <c r="L366" s="1441"/>
      <c r="M366" s="1441"/>
      <c r="N366" s="1479"/>
      <c r="O366" s="1479"/>
      <c r="P366" s="1479"/>
      <c r="Q366" s="1442"/>
      <c r="R366" s="1442"/>
      <c r="S366" s="1442"/>
      <c r="T366" s="1442"/>
      <c r="U366" s="1442"/>
      <c r="V366" s="1442"/>
      <c r="W366" s="1442"/>
      <c r="X366" s="1442"/>
      <c r="Y366" s="1442"/>
      <c r="Z366" s="1442"/>
      <c r="AA366" s="1442"/>
      <c r="AB366" s="1442"/>
      <c r="AC366" s="1442"/>
      <c r="AD366" s="1442"/>
      <c r="AE366" s="1442"/>
      <c r="AF366" s="1442"/>
      <c r="AG366" s="1442"/>
      <c r="AH366" s="1442"/>
      <c r="AI366" s="1442"/>
      <c r="AJ366" s="1442"/>
      <c r="AK366" s="1442"/>
      <c r="AL366" s="1478"/>
      <c r="AM366" s="1197"/>
      <c r="AN366" s="1197"/>
      <c r="AO366" s="1197"/>
      <c r="AP366" s="1197"/>
      <c r="AQ366" s="1197"/>
      <c r="AR366" s="1197"/>
      <c r="AS366" s="1197"/>
      <c r="AT366" s="1197"/>
      <c r="AU366" s="1197"/>
      <c r="AV366" s="1197"/>
      <c r="AW366" s="1197"/>
      <c r="AX366" s="1197"/>
      <c r="AY366" s="1197"/>
      <c r="AZ366" s="1197"/>
    </row>
    <row r="367" spans="1:61" s="1455" customFormat="1" ht="14.25" customHeight="1">
      <c r="A367" s="1441"/>
      <c r="B367" s="1441"/>
      <c r="C367" s="1441"/>
      <c r="D367" s="1441"/>
      <c r="E367" s="1441"/>
      <c r="F367" s="1441"/>
      <c r="G367" s="1441"/>
      <c r="H367" s="1441"/>
      <c r="I367" s="1441"/>
      <c r="J367" s="1441"/>
      <c r="K367" s="1441"/>
      <c r="L367" s="1441"/>
      <c r="M367" s="1441"/>
      <c r="N367" s="1479"/>
      <c r="O367" s="1479"/>
      <c r="P367" s="1479"/>
      <c r="Q367" s="1442"/>
      <c r="R367" s="1442"/>
      <c r="S367" s="1442"/>
      <c r="T367" s="1442"/>
      <c r="U367" s="1442"/>
      <c r="V367" s="1442"/>
      <c r="W367" s="1442"/>
      <c r="X367" s="1442"/>
      <c r="Y367" s="1442"/>
      <c r="Z367" s="1442"/>
      <c r="AA367" s="1442"/>
      <c r="AB367" s="1442"/>
      <c r="AC367" s="1442"/>
      <c r="AD367" s="1442"/>
      <c r="AE367" s="1442"/>
      <c r="AF367" s="1442"/>
      <c r="AG367" s="1442"/>
      <c r="AH367" s="1442"/>
      <c r="AI367" s="1442"/>
      <c r="AJ367" s="1442"/>
      <c r="AK367" s="1442"/>
      <c r="AL367" s="1480"/>
      <c r="AM367" s="1197"/>
      <c r="AN367" s="1197"/>
      <c r="AO367" s="1197"/>
      <c r="AP367" s="1197"/>
      <c r="AQ367" s="1197"/>
      <c r="AR367" s="1197"/>
      <c r="AS367" s="1197"/>
      <c r="AT367" s="1197"/>
      <c r="AU367" s="1197"/>
      <c r="AV367" s="1197"/>
      <c r="AW367" s="1197"/>
      <c r="AX367" s="1197"/>
      <c r="AY367" s="1197"/>
      <c r="AZ367" s="1197"/>
    </row>
    <row r="368" spans="1:61" s="1455" customFormat="1">
      <c r="A368" s="1441"/>
      <c r="B368" s="1441"/>
      <c r="C368" s="1441"/>
      <c r="D368" s="1441"/>
      <c r="E368" s="1441"/>
      <c r="F368" s="1441"/>
      <c r="G368" s="1441"/>
      <c r="H368" s="1441"/>
      <c r="I368" s="1441"/>
      <c r="J368" s="1441"/>
      <c r="K368" s="1441"/>
      <c r="L368" s="1441"/>
      <c r="M368" s="1441"/>
      <c r="N368" s="1479"/>
      <c r="O368" s="1479"/>
      <c r="P368" s="1479"/>
      <c r="Q368" s="1442"/>
      <c r="R368" s="1442"/>
      <c r="S368" s="1442"/>
      <c r="T368" s="1442"/>
      <c r="U368" s="1442"/>
      <c r="V368" s="1442"/>
      <c r="W368" s="1442"/>
      <c r="X368" s="1442"/>
      <c r="Y368" s="1442"/>
      <c r="Z368" s="1442"/>
      <c r="AA368" s="1442"/>
      <c r="AB368" s="1442"/>
      <c r="AC368" s="1442"/>
      <c r="AD368" s="1442"/>
      <c r="AE368" s="1442"/>
      <c r="AF368" s="1442"/>
      <c r="AG368" s="1442"/>
      <c r="AH368" s="1442"/>
      <c r="AI368" s="1442"/>
      <c r="AJ368" s="1442"/>
      <c r="AK368" s="1442"/>
      <c r="AL368" s="1480"/>
      <c r="AM368" s="1197"/>
      <c r="AN368" s="1197"/>
      <c r="AO368" s="1197"/>
      <c r="AP368" s="1197"/>
      <c r="AQ368" s="1197"/>
      <c r="AR368" s="1197"/>
      <c r="AS368" s="1197"/>
      <c r="AT368" s="1197"/>
      <c r="AU368" s="1197"/>
      <c r="AV368" s="1197"/>
      <c r="AW368" s="1197"/>
      <c r="AX368" s="1197"/>
      <c r="AY368" s="1197"/>
      <c r="AZ368" s="1197"/>
      <c r="BA368" s="1407"/>
      <c r="BB368" s="1407"/>
      <c r="BC368" s="1407"/>
      <c r="BD368" s="1407"/>
      <c r="BE368" s="1407"/>
      <c r="BF368" s="1407"/>
      <c r="BG368" s="1407"/>
      <c r="BH368" s="1407"/>
      <c r="BI368" s="1407"/>
    </row>
    <row r="369" spans="1:61" s="1455" customFormat="1">
      <c r="A369" s="1441"/>
      <c r="B369" s="1441"/>
      <c r="C369" s="1441"/>
      <c r="D369" s="1441"/>
      <c r="E369" s="1441"/>
      <c r="F369" s="1441"/>
      <c r="G369" s="1441"/>
      <c r="H369" s="1441"/>
      <c r="I369" s="1441"/>
      <c r="J369" s="1441"/>
      <c r="K369" s="1441"/>
      <c r="L369" s="1441"/>
      <c r="M369" s="1441"/>
      <c r="N369" s="1479"/>
      <c r="O369" s="1479"/>
      <c r="P369" s="1479"/>
      <c r="Q369" s="1442"/>
      <c r="R369" s="1197"/>
      <c r="S369" s="1442"/>
      <c r="T369" s="1442"/>
      <c r="U369" s="1442"/>
      <c r="V369" s="1442"/>
      <c r="W369" s="1442"/>
      <c r="X369" s="1442"/>
      <c r="Y369" s="1442"/>
      <c r="Z369" s="1442"/>
      <c r="AA369" s="1442"/>
      <c r="AB369" s="1442"/>
      <c r="AC369" s="1442"/>
      <c r="AD369" s="1442"/>
      <c r="AE369" s="1442"/>
      <c r="AF369" s="1442"/>
      <c r="AG369" s="1442"/>
      <c r="AH369" s="1442"/>
      <c r="AI369" s="1442"/>
      <c r="AJ369" s="1442"/>
      <c r="AK369" s="1442"/>
      <c r="AL369" s="1480"/>
      <c r="AM369" s="1197"/>
      <c r="AN369" s="1197"/>
      <c r="AO369" s="1197"/>
      <c r="AP369" s="1197"/>
      <c r="AQ369" s="1197"/>
      <c r="AR369" s="1197"/>
      <c r="AS369" s="1197"/>
      <c r="AT369" s="1197"/>
      <c r="AU369" s="1197"/>
      <c r="AV369" s="1197"/>
      <c r="AW369" s="1197"/>
      <c r="AX369" s="1197"/>
      <c r="AY369" s="1197"/>
      <c r="AZ369" s="1197"/>
    </row>
    <row r="370" spans="1:61" s="1407" customFormat="1" ht="16.5" customHeight="1">
      <c r="A370" s="1441"/>
      <c r="B370" s="1441"/>
      <c r="C370" s="1441"/>
      <c r="D370" s="1441"/>
      <c r="E370" s="1441"/>
      <c r="F370" s="1441"/>
      <c r="G370" s="1441"/>
      <c r="H370" s="1441"/>
      <c r="I370" s="1441"/>
      <c r="J370" s="1441"/>
      <c r="K370" s="1441"/>
      <c r="L370" s="1441"/>
      <c r="M370" s="1441"/>
      <c r="N370" s="1479"/>
      <c r="O370" s="1479"/>
      <c r="P370" s="1479"/>
      <c r="Q370" s="1442"/>
      <c r="R370" s="1197"/>
      <c r="S370" s="1442"/>
      <c r="T370" s="1442"/>
      <c r="U370" s="1442"/>
      <c r="V370" s="1442"/>
      <c r="W370" s="1442"/>
      <c r="X370" s="1442"/>
      <c r="Y370" s="1442"/>
      <c r="Z370" s="1442"/>
      <c r="AA370" s="1442"/>
      <c r="AB370" s="1442"/>
      <c r="AC370" s="1442"/>
      <c r="AD370" s="1442"/>
      <c r="AE370" s="1442"/>
      <c r="AF370" s="1442"/>
      <c r="AG370" s="1442"/>
      <c r="AH370" s="1442"/>
      <c r="AI370" s="1442"/>
      <c r="AJ370" s="1442"/>
      <c r="AK370" s="1442"/>
      <c r="AL370" s="1480"/>
      <c r="AM370" s="1197"/>
      <c r="AN370" s="1197"/>
      <c r="AO370" s="1197"/>
      <c r="AP370" s="1197"/>
      <c r="AQ370" s="1197"/>
      <c r="AR370" s="1197"/>
      <c r="AS370" s="1197"/>
      <c r="AT370" s="1197"/>
      <c r="AU370" s="1197"/>
      <c r="AV370" s="1197"/>
      <c r="AW370" s="1197"/>
      <c r="AX370" s="1197"/>
      <c r="AY370" s="1197"/>
      <c r="AZ370" s="1197"/>
      <c r="BA370" s="1455"/>
      <c r="BB370" s="1455"/>
      <c r="BC370" s="1455"/>
      <c r="BD370" s="1455"/>
      <c r="BE370" s="1455"/>
      <c r="BF370" s="1455"/>
      <c r="BG370" s="1455"/>
      <c r="BH370" s="1455"/>
      <c r="BI370" s="1455"/>
    </row>
    <row r="371" spans="1:61" s="1455" customFormat="1">
      <c r="A371" s="1441"/>
      <c r="B371" s="1441"/>
      <c r="C371" s="1441"/>
      <c r="D371" s="1441"/>
      <c r="E371" s="1441"/>
      <c r="F371" s="1441"/>
      <c r="G371" s="1441"/>
      <c r="H371" s="1441"/>
      <c r="I371" s="1441"/>
      <c r="J371" s="1441"/>
      <c r="K371" s="1441"/>
      <c r="L371" s="1441"/>
      <c r="M371" s="1441"/>
      <c r="N371" s="1479"/>
      <c r="O371" s="1479"/>
      <c r="P371" s="1479"/>
      <c r="Q371" s="1442"/>
      <c r="R371" s="1197"/>
      <c r="S371" s="1442"/>
      <c r="T371" s="1442"/>
      <c r="U371" s="1442"/>
      <c r="V371" s="1442"/>
      <c r="W371" s="1442"/>
      <c r="X371" s="1442"/>
      <c r="Y371" s="1442"/>
      <c r="Z371" s="1442"/>
      <c r="AA371" s="1442"/>
      <c r="AB371" s="1442"/>
      <c r="AC371" s="1442"/>
      <c r="AD371" s="1442"/>
      <c r="AE371" s="1442"/>
      <c r="AF371" s="1442"/>
      <c r="AG371" s="1442"/>
      <c r="AH371" s="1442"/>
      <c r="AI371" s="1442"/>
      <c r="AJ371" s="1442"/>
      <c r="AK371" s="1442"/>
      <c r="AL371" s="1480"/>
      <c r="AM371" s="1197"/>
      <c r="AN371" s="1197"/>
      <c r="AO371" s="1197"/>
      <c r="AP371" s="1197"/>
      <c r="AQ371" s="1197"/>
      <c r="AR371" s="1197"/>
      <c r="AS371" s="1197"/>
      <c r="AT371" s="1197"/>
      <c r="AU371" s="1197"/>
      <c r="AV371" s="1197"/>
      <c r="AW371" s="1197"/>
      <c r="AX371" s="1197"/>
      <c r="AY371" s="1197"/>
      <c r="AZ371" s="1197"/>
    </row>
    <row r="372" spans="1:61" s="1455" customFormat="1">
      <c r="A372" s="1441"/>
      <c r="B372" s="1441"/>
      <c r="C372" s="1441"/>
      <c r="D372" s="1441"/>
      <c r="E372" s="1441"/>
      <c r="F372" s="1441"/>
      <c r="G372" s="1441"/>
      <c r="H372" s="1441"/>
      <c r="I372" s="1441"/>
      <c r="J372" s="1441"/>
      <c r="K372" s="1441"/>
      <c r="L372" s="1441"/>
      <c r="M372" s="1441"/>
      <c r="N372" s="1479"/>
      <c r="O372" s="1479"/>
      <c r="P372" s="1479"/>
      <c r="Q372" s="1442"/>
      <c r="R372" s="1442"/>
      <c r="S372" s="1442"/>
      <c r="T372" s="1442"/>
      <c r="U372" s="1442"/>
      <c r="V372" s="1442"/>
      <c r="W372" s="1442"/>
      <c r="X372" s="1442"/>
      <c r="Y372" s="1442"/>
      <c r="Z372" s="1442"/>
      <c r="AA372" s="1442"/>
      <c r="AB372" s="1442"/>
      <c r="AC372" s="1442"/>
      <c r="AD372" s="1442"/>
      <c r="AE372" s="1442"/>
      <c r="AF372" s="1442"/>
      <c r="AG372" s="1442"/>
      <c r="AH372" s="1442"/>
      <c r="AI372" s="1442"/>
      <c r="AJ372" s="1442"/>
      <c r="AK372" s="1442"/>
      <c r="AL372" s="1480"/>
      <c r="AM372" s="1197"/>
      <c r="AN372" s="1197"/>
      <c r="AO372" s="1197"/>
      <c r="AP372" s="1197"/>
      <c r="AQ372" s="1197"/>
      <c r="AR372" s="1197"/>
      <c r="AS372" s="1197"/>
      <c r="AT372" s="1197"/>
      <c r="AU372" s="1197"/>
      <c r="AV372" s="1197"/>
      <c r="AW372" s="1197"/>
      <c r="AX372" s="1197"/>
      <c r="AY372" s="1197"/>
      <c r="AZ372" s="1197"/>
    </row>
    <row r="373" spans="1:61" s="1455" customFormat="1">
      <c r="A373" s="1441"/>
      <c r="B373" s="1441"/>
      <c r="C373" s="1441"/>
      <c r="D373" s="1441"/>
      <c r="E373" s="1441"/>
      <c r="F373" s="1441"/>
      <c r="G373" s="1441"/>
      <c r="H373" s="1441"/>
      <c r="I373" s="1441"/>
      <c r="J373" s="1441"/>
      <c r="K373" s="1441"/>
      <c r="L373" s="1441"/>
      <c r="M373" s="1441"/>
      <c r="N373" s="1479"/>
      <c r="O373" s="1479"/>
      <c r="P373" s="1479"/>
      <c r="Q373" s="1442"/>
      <c r="R373" s="1442"/>
      <c r="S373" s="1442"/>
      <c r="T373" s="1442"/>
      <c r="U373" s="1442"/>
      <c r="V373" s="1442"/>
      <c r="W373" s="1442"/>
      <c r="X373" s="1442"/>
      <c r="Y373" s="1442"/>
      <c r="Z373" s="1442"/>
      <c r="AA373" s="1442"/>
      <c r="AB373" s="1442"/>
      <c r="AC373" s="1442"/>
      <c r="AD373" s="1442"/>
      <c r="AE373" s="1442"/>
      <c r="AF373" s="1442"/>
      <c r="AG373" s="1442"/>
      <c r="AH373" s="1442"/>
      <c r="AI373" s="1442"/>
      <c r="AJ373" s="1442"/>
      <c r="AK373" s="1442"/>
      <c r="AL373" s="1480"/>
      <c r="AM373" s="1197"/>
      <c r="AN373" s="1197"/>
      <c r="AO373" s="1197"/>
      <c r="AP373" s="1197"/>
      <c r="AQ373" s="1197"/>
      <c r="AR373" s="1197"/>
      <c r="AS373" s="1197"/>
      <c r="AT373" s="1197"/>
      <c r="AU373" s="1197"/>
      <c r="AV373" s="1197"/>
      <c r="AW373" s="1197"/>
      <c r="AX373" s="1197"/>
      <c r="AY373" s="1197"/>
      <c r="AZ373" s="1197"/>
    </row>
    <row r="374" spans="1:61" s="1455" customFormat="1">
      <c r="A374" s="1441"/>
      <c r="B374" s="1441"/>
      <c r="C374" s="1441"/>
      <c r="D374" s="1441"/>
      <c r="E374" s="1441"/>
      <c r="F374" s="1441"/>
      <c r="G374" s="1441"/>
      <c r="H374" s="1441"/>
      <c r="I374" s="1441"/>
      <c r="J374" s="1441"/>
      <c r="K374" s="1441"/>
      <c r="L374" s="1441"/>
      <c r="M374" s="1441"/>
      <c r="N374" s="1479"/>
      <c r="O374" s="1479"/>
      <c r="P374" s="1479"/>
      <c r="Q374" s="1442"/>
      <c r="R374" s="1442"/>
      <c r="S374" s="1442"/>
      <c r="T374" s="1442"/>
      <c r="U374" s="1442"/>
      <c r="V374" s="1442"/>
      <c r="W374" s="1442"/>
      <c r="X374" s="1442"/>
      <c r="Y374" s="1442"/>
      <c r="Z374" s="1442"/>
      <c r="AA374" s="1442"/>
      <c r="AB374" s="1442"/>
      <c r="AC374" s="1442"/>
      <c r="AD374" s="1442"/>
      <c r="AE374" s="1442"/>
      <c r="AF374" s="1442"/>
      <c r="AG374" s="1442"/>
      <c r="AH374" s="1442"/>
      <c r="AI374" s="1442"/>
      <c r="AJ374" s="1442"/>
      <c r="AK374" s="1442"/>
      <c r="AL374" s="1480"/>
      <c r="AM374" s="1197"/>
      <c r="AN374" s="1197"/>
      <c r="AO374" s="1197"/>
      <c r="AP374" s="1197"/>
      <c r="AQ374" s="1197"/>
      <c r="AR374" s="1197"/>
      <c r="AS374" s="1197"/>
      <c r="AT374" s="1197"/>
      <c r="AU374" s="1197"/>
      <c r="AV374" s="1197"/>
      <c r="AW374" s="1197"/>
      <c r="AX374" s="1197"/>
      <c r="AY374" s="1197"/>
      <c r="AZ374" s="1197"/>
    </row>
    <row r="375" spans="1:61" s="1455" customFormat="1">
      <c r="A375" s="1482"/>
      <c r="B375" s="3281" t="str">
        <f>+'6経営計画'!H6</f>
        <v>4月</v>
      </c>
      <c r="C375" s="3277"/>
      <c r="D375" s="3278"/>
      <c r="E375" s="3281" t="str">
        <f>+'6経営計画'!I6</f>
        <v>5月</v>
      </c>
      <c r="F375" s="3277"/>
      <c r="G375" s="3278"/>
      <c r="H375" s="3281" t="str">
        <f>+'6経営計画'!J6</f>
        <v>6月</v>
      </c>
      <c r="I375" s="3277"/>
      <c r="J375" s="3278"/>
      <c r="K375" s="3377" t="str">
        <f>+'6経営計画'!K6</f>
        <v>7月</v>
      </c>
      <c r="L375" s="3378"/>
      <c r="M375" s="3379"/>
      <c r="N375" s="3377" t="str">
        <f>+'6経営計画'!L6</f>
        <v>8月</v>
      </c>
      <c r="O375" s="3378"/>
      <c r="P375" s="3379"/>
      <c r="Q375" s="3377" t="str">
        <f>+'6経営計画'!M6</f>
        <v>9月</v>
      </c>
      <c r="R375" s="3378"/>
      <c r="S375" s="3379"/>
      <c r="T375" s="3281" t="str">
        <f>+'6経営計画'!N6</f>
        <v>10月</v>
      </c>
      <c r="U375" s="3277"/>
      <c r="V375" s="3278"/>
      <c r="W375" s="3281" t="str">
        <f>+'6経営計画'!O6</f>
        <v>11月</v>
      </c>
      <c r="X375" s="3277"/>
      <c r="Y375" s="3278"/>
      <c r="Z375" s="3281" t="str">
        <f>+'6経営計画'!P6</f>
        <v>12月</v>
      </c>
      <c r="AA375" s="3277"/>
      <c r="AB375" s="3278"/>
      <c r="AC375" s="3281" t="str">
        <f>+'6経営計画'!Q6</f>
        <v>1月</v>
      </c>
      <c r="AD375" s="3277"/>
      <c r="AE375" s="3278"/>
      <c r="AF375" s="3281" t="str">
        <f>+'6経営計画'!R6</f>
        <v>2月</v>
      </c>
      <c r="AG375" s="3277"/>
      <c r="AH375" s="3278"/>
      <c r="AI375" s="3281" t="str">
        <f>+'6経営計画'!S6</f>
        <v>3月</v>
      </c>
      <c r="AJ375" s="3277"/>
      <c r="AK375" s="3278"/>
      <c r="AL375" s="3670" t="s">
        <v>210</v>
      </c>
      <c r="AM375" s="3671"/>
      <c r="AN375" s="1407"/>
      <c r="AO375" s="1407"/>
      <c r="AP375" s="1407"/>
      <c r="AQ375" s="1407"/>
      <c r="AR375" s="1407"/>
      <c r="AS375" s="1407"/>
      <c r="AT375" s="1197"/>
      <c r="AU375" s="1197"/>
      <c r="AV375" s="1197"/>
      <c r="AW375" s="1197"/>
      <c r="AX375" s="1197"/>
      <c r="AY375" s="1197"/>
      <c r="AZ375" s="1197"/>
    </row>
    <row r="376" spans="1:61" s="1455" customFormat="1">
      <c r="A376" s="1483">
        <f>+'6経営計画'!B9</f>
        <v>2024</v>
      </c>
      <c r="B376" s="3273">
        <f>+'6経営計画'!H12</f>
        <v>500</v>
      </c>
      <c r="C376" s="3274"/>
      <c r="D376" s="3275"/>
      <c r="E376" s="3273">
        <f>+'6経営計画'!I12</f>
        <v>600</v>
      </c>
      <c r="F376" s="3274"/>
      <c r="G376" s="3275"/>
      <c r="H376" s="3273">
        <f>+'6経営計画'!J12</f>
        <v>700</v>
      </c>
      <c r="I376" s="3274"/>
      <c r="J376" s="3275"/>
      <c r="K376" s="3324">
        <f>+'6経営計画'!K12</f>
        <v>1000</v>
      </c>
      <c r="L376" s="3325"/>
      <c r="M376" s="3326"/>
      <c r="N376" s="3324">
        <f>+'6経営計画'!L12</f>
        <v>1200</v>
      </c>
      <c r="O376" s="3325"/>
      <c r="P376" s="3326"/>
      <c r="Q376" s="3324">
        <f>+'6経営計画'!M12</f>
        <v>1000</v>
      </c>
      <c r="R376" s="3325"/>
      <c r="S376" s="3326"/>
      <c r="T376" s="3273">
        <f>+'6経営計画'!N12</f>
        <v>600</v>
      </c>
      <c r="U376" s="3274"/>
      <c r="V376" s="3275"/>
      <c r="W376" s="3273">
        <f>+'6経営計画'!O12</f>
        <v>800</v>
      </c>
      <c r="X376" s="3274"/>
      <c r="Y376" s="3275"/>
      <c r="Z376" s="3273">
        <f>+'6経営計画'!Q12</f>
        <v>1000</v>
      </c>
      <c r="AA376" s="3274"/>
      <c r="AB376" s="3275"/>
      <c r="AC376" s="3273">
        <f>+'6経営計画'!Q12</f>
        <v>1000</v>
      </c>
      <c r="AD376" s="3274"/>
      <c r="AE376" s="3275"/>
      <c r="AF376" s="3273">
        <f>+'6経営計画'!R12</f>
        <v>1000</v>
      </c>
      <c r="AG376" s="3274"/>
      <c r="AH376" s="3275"/>
      <c r="AI376" s="3273">
        <f>+'6経営計画'!S12</f>
        <v>700</v>
      </c>
      <c r="AJ376" s="3274"/>
      <c r="AK376" s="3275"/>
      <c r="AL376" s="3672">
        <f>SUM(B376:AK376)</f>
        <v>10100</v>
      </c>
      <c r="AM376" s="3671"/>
      <c r="AN376" s="1407"/>
      <c r="AO376" s="1407"/>
      <c r="AP376" s="1407"/>
      <c r="AQ376" s="1407"/>
      <c r="AR376" s="1407"/>
      <c r="AS376" s="1407"/>
      <c r="AT376" s="1197"/>
      <c r="AU376" s="1197"/>
      <c r="AV376" s="1197"/>
      <c r="AW376" s="1197"/>
      <c r="AX376" s="1197"/>
      <c r="AY376" s="1197"/>
      <c r="AZ376" s="1197"/>
    </row>
    <row r="377" spans="1:61" s="1455" customFormat="1">
      <c r="A377" s="1483">
        <f>+'6経営計画'!B3</f>
        <v>2025</v>
      </c>
      <c r="B377" s="3273">
        <f>+'6経営計画'!H20</f>
        <v>550</v>
      </c>
      <c r="C377" s="3274"/>
      <c r="D377" s="3275"/>
      <c r="E377" s="3273">
        <f>+'6経営計画'!I20</f>
        <v>610</v>
      </c>
      <c r="F377" s="3274"/>
      <c r="G377" s="3275"/>
      <c r="H377" s="3273">
        <f>+'6経営計画'!J20</f>
        <v>700</v>
      </c>
      <c r="I377" s="3274"/>
      <c r="J377" s="3275"/>
      <c r="K377" s="3324">
        <f>+'6経営計画'!K20</f>
        <v>1000</v>
      </c>
      <c r="L377" s="3325"/>
      <c r="M377" s="3326"/>
      <c r="N377" s="3324">
        <f>+'6経営計画'!L20</f>
        <v>1150</v>
      </c>
      <c r="O377" s="3325"/>
      <c r="P377" s="3326"/>
      <c r="Q377" s="3324">
        <f>+'6経営計画'!M20</f>
        <v>950</v>
      </c>
      <c r="R377" s="3325"/>
      <c r="S377" s="3326"/>
      <c r="T377" s="3273">
        <f>+'6経営計画'!N20</f>
        <v>590</v>
      </c>
      <c r="U377" s="3274"/>
      <c r="V377" s="3275"/>
      <c r="W377" s="3273">
        <f>+'6経営計画'!O20</f>
        <v>780</v>
      </c>
      <c r="X377" s="3274"/>
      <c r="Y377" s="3275"/>
      <c r="Z377" s="3273">
        <f>+'6経営計画'!P20</f>
        <v>950</v>
      </c>
      <c r="AA377" s="3274"/>
      <c r="AB377" s="3275"/>
      <c r="AC377" s="3273">
        <f>+'6経営計画'!Q20</f>
        <v>900</v>
      </c>
      <c r="AD377" s="3274"/>
      <c r="AE377" s="3275"/>
      <c r="AF377" s="3273">
        <f>+'6経営計画'!R20</f>
        <v>900</v>
      </c>
      <c r="AG377" s="3274"/>
      <c r="AH377" s="3275"/>
      <c r="AI377" s="3273">
        <f>+'6経営計画'!S20</f>
        <v>650</v>
      </c>
      <c r="AJ377" s="3274"/>
      <c r="AK377" s="3275"/>
      <c r="AL377" s="3672">
        <f>SUM(B377:AK377)</f>
        <v>9730</v>
      </c>
      <c r="AM377" s="3671"/>
      <c r="AN377" s="1407"/>
      <c r="AO377" s="1407"/>
      <c r="AP377" s="1407"/>
      <c r="AQ377" s="1407"/>
      <c r="AR377" s="1407"/>
      <c r="AS377" s="1407"/>
      <c r="AT377" s="1197"/>
      <c r="AU377" s="1197"/>
      <c r="AV377" s="1197"/>
      <c r="AW377" s="1197"/>
      <c r="AX377" s="1197"/>
      <c r="AY377" s="1197"/>
      <c r="AZ377" s="1197"/>
    </row>
    <row r="378" spans="1:61" s="1455" customFormat="1">
      <c r="A378" s="1484"/>
      <c r="B378" s="1484"/>
      <c r="C378" s="1484"/>
      <c r="D378" s="1484"/>
      <c r="E378" s="1484"/>
      <c r="F378" s="1484"/>
      <c r="G378" s="1484"/>
      <c r="H378" s="1484"/>
      <c r="I378" s="1484"/>
      <c r="J378" s="1484"/>
      <c r="K378" s="1484"/>
      <c r="L378" s="1484"/>
      <c r="M378" s="1484"/>
      <c r="N378" s="1485"/>
      <c r="O378" s="1485"/>
      <c r="P378" s="1485"/>
      <c r="Q378" s="1486"/>
      <c r="R378" s="1486"/>
      <c r="S378" s="1486"/>
      <c r="T378" s="1486"/>
      <c r="U378" s="1486"/>
      <c r="V378" s="1486"/>
      <c r="W378" s="1486"/>
      <c r="X378" s="1486"/>
      <c r="Y378" s="1486"/>
      <c r="Z378" s="1486"/>
      <c r="AA378" s="1486"/>
      <c r="AB378" s="1486"/>
      <c r="AC378" s="1486"/>
      <c r="AD378" s="1486"/>
      <c r="AE378" s="1486"/>
      <c r="AF378" s="1486"/>
      <c r="AG378" s="1486"/>
      <c r="AH378" s="1486"/>
      <c r="AI378" s="1486"/>
      <c r="AJ378" s="1486"/>
      <c r="AK378" s="1486"/>
      <c r="AL378" s="1480"/>
      <c r="AM378" s="1197"/>
      <c r="AN378" s="1197"/>
      <c r="AO378" s="1197"/>
      <c r="AP378" s="1197"/>
      <c r="AQ378" s="1197"/>
      <c r="AR378" s="1197"/>
      <c r="AS378" s="1197"/>
      <c r="AT378" s="1197"/>
      <c r="AU378" s="1197"/>
      <c r="AV378" s="1197"/>
      <c r="AW378" s="1197"/>
      <c r="AX378" s="1197"/>
      <c r="AY378" s="1197"/>
      <c r="AZ378" s="1197"/>
    </row>
    <row r="379" spans="1:61" s="1455" customFormat="1">
      <c r="A379" s="1384" t="str">
        <f>+'6経営計画'!B44</f>
        <v>都市ガスによる二酸化炭素削減</v>
      </c>
      <c r="B379" s="1487"/>
      <c r="C379" s="1487"/>
      <c r="D379" s="1487"/>
      <c r="E379" s="1487"/>
      <c r="F379" s="1487"/>
      <c r="G379" s="1487"/>
      <c r="H379" s="1487"/>
      <c r="I379" s="1487"/>
      <c r="J379" s="1487"/>
      <c r="K379" s="1487"/>
      <c r="L379" s="1487"/>
      <c r="M379" s="1487"/>
      <c r="N379" s="3272" t="s">
        <v>1146</v>
      </c>
      <c r="O379" s="3272"/>
      <c r="P379" s="3272"/>
      <c r="Q379" s="3282" t="s">
        <v>1843</v>
      </c>
      <c r="R379" s="3283"/>
      <c r="S379" s="3283"/>
      <c r="T379" s="3283"/>
      <c r="U379" s="3283"/>
      <c r="V379" s="3283"/>
      <c r="W379" s="3283"/>
      <c r="X379" s="3283"/>
      <c r="Y379" s="3283"/>
      <c r="Z379" s="3283"/>
      <c r="AA379" s="3283"/>
      <c r="AB379" s="3283"/>
      <c r="AC379" s="3283"/>
      <c r="AD379" s="3283"/>
      <c r="AE379" s="3283"/>
      <c r="AF379" s="3283"/>
      <c r="AG379" s="3283"/>
      <c r="AH379" s="3283"/>
      <c r="AI379" s="3283"/>
      <c r="AJ379" s="3283"/>
      <c r="AK379" s="3284"/>
      <c r="AL379" s="1480"/>
      <c r="AM379" s="1197"/>
      <c r="AN379" s="1197"/>
      <c r="AO379" s="1197"/>
      <c r="AP379" s="1197"/>
      <c r="AQ379" s="1197"/>
      <c r="AR379" s="1197"/>
      <c r="AS379" s="1197"/>
      <c r="AT379" s="1197"/>
      <c r="AU379" s="1197"/>
      <c r="AV379" s="1197"/>
      <c r="AW379" s="1197"/>
      <c r="AX379" s="1197"/>
      <c r="AY379" s="1197"/>
      <c r="AZ379" s="1197"/>
    </row>
    <row r="380" spans="1:61" s="1455" customFormat="1">
      <c r="A380" s="3381" t="s">
        <v>517</v>
      </c>
      <c r="B380" s="3381"/>
      <c r="C380" s="3381"/>
      <c r="D380" s="3381"/>
      <c r="E380" s="3381"/>
      <c r="F380" s="3381"/>
      <c r="G380" s="3381"/>
      <c r="H380" s="3381"/>
      <c r="I380" s="3381"/>
      <c r="J380" s="3381"/>
      <c r="K380" s="3381"/>
      <c r="L380" s="3382"/>
      <c r="M380" s="3383"/>
      <c r="N380" s="3524" t="str">
        <f>+AA326</f>
        <v>〇</v>
      </c>
      <c r="O380" s="3525"/>
      <c r="P380" s="3525"/>
      <c r="Q380" s="3315">
        <f>+'6経営計画'!V54</f>
        <v>0</v>
      </c>
      <c r="R380" s="3316"/>
      <c r="S380" s="3316"/>
      <c r="T380" s="3316"/>
      <c r="U380" s="3316"/>
      <c r="V380" s="3316"/>
      <c r="W380" s="3316"/>
      <c r="X380" s="3316"/>
      <c r="Y380" s="3316"/>
      <c r="Z380" s="3316"/>
      <c r="AA380" s="3316"/>
      <c r="AB380" s="3316"/>
      <c r="AC380" s="3316"/>
      <c r="AD380" s="3316"/>
      <c r="AE380" s="3316"/>
      <c r="AF380" s="3316"/>
      <c r="AG380" s="3316"/>
      <c r="AH380" s="3316"/>
      <c r="AI380" s="3316"/>
      <c r="AJ380" s="3316"/>
      <c r="AK380" s="3317"/>
      <c r="AL380" s="1480"/>
      <c r="AM380" s="1197"/>
      <c r="AN380" s="1197"/>
      <c r="AO380" s="1197"/>
      <c r="AP380" s="1197"/>
      <c r="AQ380" s="1197"/>
      <c r="AR380" s="1197"/>
      <c r="AS380" s="1197"/>
      <c r="AT380" s="1197"/>
      <c r="AU380" s="1197"/>
      <c r="AV380" s="1197"/>
      <c r="AW380" s="1197"/>
      <c r="AX380" s="1197"/>
      <c r="AY380" s="1197"/>
      <c r="AZ380" s="1197"/>
    </row>
    <row r="381" spans="1:61" s="1455" customFormat="1">
      <c r="A381" s="3375" t="str">
        <f>+'6経営計画'!F44</f>
        <v>・</v>
      </c>
      <c r="B381" s="3376"/>
      <c r="C381" s="3376"/>
      <c r="D381" s="3376"/>
      <c r="E381" s="3376"/>
      <c r="F381" s="3376"/>
      <c r="G381" s="3376"/>
      <c r="H381" s="3376"/>
      <c r="I381" s="3376"/>
      <c r="J381" s="3376"/>
      <c r="K381" s="3376"/>
      <c r="L381" s="3376"/>
      <c r="M381" s="3376"/>
      <c r="N381" s="3532" t="str">
        <f>+'6経営計画'!T44</f>
        <v>○</v>
      </c>
      <c r="O381" s="3532"/>
      <c r="P381" s="3532"/>
      <c r="Q381" s="3315"/>
      <c r="R381" s="3316"/>
      <c r="S381" s="3316"/>
      <c r="T381" s="3316"/>
      <c r="U381" s="3316"/>
      <c r="V381" s="3316"/>
      <c r="W381" s="3316"/>
      <c r="X381" s="3316"/>
      <c r="Y381" s="3316"/>
      <c r="Z381" s="3316"/>
      <c r="AA381" s="3316"/>
      <c r="AB381" s="3316"/>
      <c r="AC381" s="3316"/>
      <c r="AD381" s="3316"/>
      <c r="AE381" s="3316"/>
      <c r="AF381" s="3316"/>
      <c r="AG381" s="3316"/>
      <c r="AH381" s="3316"/>
      <c r="AI381" s="3316"/>
      <c r="AJ381" s="3316"/>
      <c r="AK381" s="3317"/>
      <c r="AL381" s="1480"/>
      <c r="AM381" s="1197"/>
      <c r="AN381" s="1197"/>
      <c r="AO381" s="1197"/>
      <c r="AP381" s="1197"/>
      <c r="AQ381" s="1197"/>
      <c r="AR381" s="1197"/>
      <c r="AS381" s="1197"/>
      <c r="AT381" s="1197"/>
      <c r="AU381" s="1197"/>
      <c r="AV381" s="1197"/>
      <c r="AW381" s="1197"/>
      <c r="AX381" s="1197"/>
      <c r="AY381" s="1197"/>
      <c r="AZ381" s="1197"/>
    </row>
    <row r="382" spans="1:61" s="1455" customFormat="1">
      <c r="A382" s="3520" t="str">
        <f>+'6経営計画'!F45</f>
        <v>・</v>
      </c>
      <c r="B382" s="3521"/>
      <c r="C382" s="3521"/>
      <c r="D382" s="3521"/>
      <c r="E382" s="3521"/>
      <c r="F382" s="3521"/>
      <c r="G382" s="3521"/>
      <c r="H382" s="3521"/>
      <c r="I382" s="3521"/>
      <c r="J382" s="3521"/>
      <c r="K382" s="3521"/>
      <c r="L382" s="3521"/>
      <c r="M382" s="3521"/>
      <c r="N382" s="3549" t="str">
        <f>+'6経営計画'!T45</f>
        <v>○</v>
      </c>
      <c r="O382" s="3550"/>
      <c r="P382" s="3551"/>
      <c r="Q382" s="3315"/>
      <c r="R382" s="3316"/>
      <c r="S382" s="3316"/>
      <c r="T382" s="3316"/>
      <c r="U382" s="3316"/>
      <c r="V382" s="3316"/>
      <c r="W382" s="3316"/>
      <c r="X382" s="3316"/>
      <c r="Y382" s="3316"/>
      <c r="Z382" s="3316"/>
      <c r="AA382" s="3316"/>
      <c r="AB382" s="3316"/>
      <c r="AC382" s="3316"/>
      <c r="AD382" s="3316"/>
      <c r="AE382" s="3316"/>
      <c r="AF382" s="3316"/>
      <c r="AG382" s="3316"/>
      <c r="AH382" s="3316"/>
      <c r="AI382" s="3316"/>
      <c r="AJ382" s="3316"/>
      <c r="AK382" s="3317"/>
      <c r="AL382" s="1480"/>
      <c r="AM382" s="1197"/>
      <c r="AN382" s="1197"/>
      <c r="AO382" s="1197"/>
      <c r="AP382" s="1197"/>
      <c r="AQ382" s="1197"/>
      <c r="AR382" s="1197"/>
      <c r="AS382" s="1197"/>
      <c r="AT382" s="1197"/>
      <c r="AU382" s="1197"/>
      <c r="AV382" s="1197"/>
      <c r="AW382" s="1197"/>
      <c r="AX382" s="1197"/>
      <c r="AY382" s="1197"/>
      <c r="AZ382" s="1197"/>
    </row>
    <row r="383" spans="1:61" s="1455" customFormat="1">
      <c r="A383" s="3520" t="str">
        <f>+'6経営計画'!F46</f>
        <v>・</v>
      </c>
      <c r="B383" s="3521"/>
      <c r="C383" s="3521"/>
      <c r="D383" s="3521"/>
      <c r="E383" s="3521"/>
      <c r="F383" s="3521"/>
      <c r="G383" s="3521"/>
      <c r="H383" s="3521"/>
      <c r="I383" s="3521"/>
      <c r="J383" s="3521"/>
      <c r="K383" s="3521"/>
      <c r="L383" s="3521"/>
      <c r="M383" s="3521"/>
      <c r="N383" s="3549" t="str">
        <f>+'6経営計画'!T46</f>
        <v>△</v>
      </c>
      <c r="O383" s="3550"/>
      <c r="P383" s="3551"/>
      <c r="Q383" s="3315"/>
      <c r="R383" s="3316"/>
      <c r="S383" s="3316"/>
      <c r="T383" s="3316"/>
      <c r="U383" s="3316"/>
      <c r="V383" s="3316"/>
      <c r="W383" s="3316"/>
      <c r="X383" s="3316"/>
      <c r="Y383" s="3316"/>
      <c r="Z383" s="3316"/>
      <c r="AA383" s="3316"/>
      <c r="AB383" s="3316"/>
      <c r="AC383" s="3316"/>
      <c r="AD383" s="3316"/>
      <c r="AE383" s="3316"/>
      <c r="AF383" s="3316"/>
      <c r="AG383" s="3316"/>
      <c r="AH383" s="3316"/>
      <c r="AI383" s="3316"/>
      <c r="AJ383" s="3316"/>
      <c r="AK383" s="3317"/>
      <c r="AL383" s="1477"/>
      <c r="AM383" s="1197"/>
      <c r="AN383" s="1197"/>
      <c r="AO383" s="1197"/>
      <c r="AP383" s="1197"/>
      <c r="AQ383" s="1197"/>
      <c r="AR383" s="1197"/>
      <c r="AS383" s="1197"/>
      <c r="AT383" s="1197"/>
      <c r="AU383" s="1197"/>
      <c r="AV383" s="1197"/>
      <c r="AW383" s="1197"/>
      <c r="AX383" s="1197"/>
      <c r="AY383" s="1197"/>
      <c r="AZ383" s="1197"/>
    </row>
    <row r="384" spans="1:61" s="1455" customFormat="1">
      <c r="A384" s="3522" t="str">
        <f>+'6経営計画'!F47</f>
        <v>・</v>
      </c>
      <c r="B384" s="3523"/>
      <c r="C384" s="3523"/>
      <c r="D384" s="3523"/>
      <c r="E384" s="3523"/>
      <c r="F384" s="3523"/>
      <c r="G384" s="3523"/>
      <c r="H384" s="3523"/>
      <c r="I384" s="3523"/>
      <c r="J384" s="3523"/>
      <c r="K384" s="3523"/>
      <c r="L384" s="3523"/>
      <c r="M384" s="3523"/>
      <c r="N384" s="3380"/>
      <c r="O384" s="3380"/>
      <c r="P384" s="3380"/>
      <c r="Q384" s="3318"/>
      <c r="R384" s="3319"/>
      <c r="S384" s="3319"/>
      <c r="T384" s="3319"/>
      <c r="U384" s="3319"/>
      <c r="V384" s="3319"/>
      <c r="W384" s="3319"/>
      <c r="X384" s="3319"/>
      <c r="Y384" s="3319"/>
      <c r="Z384" s="3319"/>
      <c r="AA384" s="3319"/>
      <c r="AB384" s="3319"/>
      <c r="AC384" s="3319"/>
      <c r="AD384" s="3319"/>
      <c r="AE384" s="3319"/>
      <c r="AF384" s="3319"/>
      <c r="AG384" s="3319"/>
      <c r="AH384" s="3319"/>
      <c r="AI384" s="3319"/>
      <c r="AJ384" s="3319"/>
      <c r="AK384" s="3320"/>
      <c r="AL384" s="1477"/>
      <c r="AM384" s="1197"/>
      <c r="AN384" s="1197"/>
      <c r="AO384" s="1197"/>
      <c r="AP384" s="1197"/>
      <c r="AQ384" s="1197"/>
      <c r="AR384" s="1197"/>
      <c r="AS384" s="1197"/>
      <c r="AT384" s="1197"/>
      <c r="AU384" s="1197"/>
      <c r="AV384" s="1197"/>
      <c r="AW384" s="1197"/>
      <c r="AX384" s="1197"/>
      <c r="AY384" s="1197"/>
      <c r="AZ384" s="1197"/>
    </row>
    <row r="385" spans="1:61" s="1455" customFormat="1">
      <c r="A385" s="1441"/>
      <c r="B385" s="1441"/>
      <c r="C385" s="1441"/>
      <c r="D385" s="1441"/>
      <c r="E385" s="1441"/>
      <c r="F385" s="1441"/>
      <c r="G385" s="1441"/>
      <c r="H385" s="1441"/>
      <c r="I385" s="1441"/>
      <c r="J385" s="1441"/>
      <c r="K385" s="1441"/>
      <c r="L385" s="1441"/>
      <c r="M385" s="1441"/>
      <c r="N385" s="1479"/>
      <c r="O385" s="1479"/>
      <c r="P385" s="1479"/>
      <c r="Q385" s="1442"/>
      <c r="R385" s="1442"/>
      <c r="S385" s="1442"/>
      <c r="T385" s="1442"/>
      <c r="U385" s="1442"/>
      <c r="V385" s="1442"/>
      <c r="W385" s="1442"/>
      <c r="X385" s="1442"/>
      <c r="Y385" s="1442"/>
      <c r="Z385" s="1442"/>
      <c r="AA385" s="1442"/>
      <c r="AB385" s="1442"/>
      <c r="AC385" s="1442"/>
      <c r="AD385" s="1442"/>
      <c r="AE385" s="1442"/>
      <c r="AF385" s="1442"/>
      <c r="AG385" s="1442"/>
      <c r="AH385" s="1442"/>
      <c r="AI385" s="1442"/>
      <c r="AJ385" s="1442"/>
      <c r="AK385" s="1442"/>
      <c r="AL385" s="1478"/>
      <c r="AM385" s="1197"/>
      <c r="AN385" s="1197"/>
      <c r="AO385" s="1197"/>
      <c r="AP385" s="1197"/>
      <c r="AQ385" s="1383"/>
      <c r="AR385" s="1197"/>
      <c r="AS385" s="1197"/>
      <c r="AT385" s="1197"/>
      <c r="AU385" s="1197"/>
      <c r="AV385" s="1197"/>
      <c r="AW385" s="1197"/>
      <c r="AX385" s="1197"/>
      <c r="AY385" s="1197"/>
      <c r="AZ385" s="1197"/>
    </row>
    <row r="386" spans="1:61" s="1455" customFormat="1">
      <c r="A386" s="1441"/>
      <c r="B386" s="1441"/>
      <c r="C386" s="1441"/>
      <c r="D386" s="1441"/>
      <c r="E386" s="1441"/>
      <c r="F386" s="1441"/>
      <c r="G386" s="1441"/>
      <c r="H386" s="1441"/>
      <c r="I386" s="1441"/>
      <c r="J386" s="1441"/>
      <c r="K386" s="1441"/>
      <c r="L386" s="1441"/>
      <c r="M386" s="1441"/>
      <c r="N386" s="1479"/>
      <c r="O386" s="1479"/>
      <c r="P386" s="1479"/>
      <c r="Q386" s="1441" t="s">
        <v>1630</v>
      </c>
      <c r="R386" s="1442"/>
      <c r="S386" s="1442"/>
      <c r="T386" s="1442"/>
      <c r="U386" s="1442"/>
      <c r="V386" s="1442"/>
      <c r="W386" s="1442"/>
      <c r="X386" s="1481"/>
      <c r="Y386" s="1442"/>
      <c r="Z386" s="1442"/>
      <c r="AA386" s="1442"/>
      <c r="AB386" s="1442"/>
      <c r="AC386" s="1442"/>
      <c r="AD386" s="1442"/>
      <c r="AE386" s="1442"/>
      <c r="AF386" s="1442"/>
      <c r="AG386" s="1442"/>
      <c r="AH386" s="1442"/>
      <c r="AI386" s="1442"/>
      <c r="AJ386" s="1442"/>
      <c r="AK386" s="1442"/>
      <c r="AL386" s="1478"/>
      <c r="AM386" s="1197"/>
      <c r="AN386" s="1197"/>
      <c r="AO386" s="1197"/>
      <c r="AP386" s="1197"/>
      <c r="AQ386" s="1197"/>
      <c r="AR386" s="1197"/>
      <c r="AS386" s="1197"/>
      <c r="AT386" s="1197"/>
      <c r="AU386" s="1197"/>
      <c r="AV386" s="1197"/>
      <c r="AW386" s="1197"/>
      <c r="AX386" s="1197"/>
      <c r="AY386" s="1197"/>
      <c r="AZ386" s="1197"/>
    </row>
    <row r="387" spans="1:61" s="1455" customFormat="1">
      <c r="A387" s="1441"/>
      <c r="B387" s="1441"/>
      <c r="C387" s="1441"/>
      <c r="D387" s="1441"/>
      <c r="E387" s="1441"/>
      <c r="F387" s="1441"/>
      <c r="G387" s="1441"/>
      <c r="H387" s="1441"/>
      <c r="I387" s="1441"/>
      <c r="J387" s="1441"/>
      <c r="K387" s="1441"/>
      <c r="L387" s="1441"/>
      <c r="M387" s="1441"/>
      <c r="N387" s="1479"/>
      <c r="O387" s="1479"/>
      <c r="P387" s="1479"/>
      <c r="Q387" s="1442"/>
      <c r="R387" s="1442"/>
      <c r="S387" s="1442"/>
      <c r="T387" s="1442"/>
      <c r="U387" s="1442"/>
      <c r="V387" s="1442"/>
      <c r="W387" s="1442"/>
      <c r="X387" s="1798"/>
      <c r="Y387" s="1798"/>
      <c r="Z387" s="1798"/>
      <c r="AA387" s="1798"/>
      <c r="AB387" s="1798"/>
      <c r="AC387" s="1798"/>
      <c r="AD387" s="1798"/>
      <c r="AE387" s="1798"/>
      <c r="AF387" s="1798"/>
      <c r="AG387" s="1798"/>
      <c r="AH387" s="1798"/>
      <c r="AI387" s="1798"/>
      <c r="AJ387" s="1798"/>
      <c r="AK387" s="1442"/>
      <c r="AL387" s="1478"/>
      <c r="AM387" s="1197"/>
      <c r="AN387" s="1197"/>
      <c r="AO387" s="1197"/>
      <c r="AP387" s="1197"/>
      <c r="AQ387" s="1197"/>
      <c r="AR387" s="1197"/>
      <c r="AS387" s="1197"/>
      <c r="AT387" s="1197"/>
      <c r="AU387" s="1197"/>
      <c r="AV387" s="1197"/>
      <c r="AW387" s="1197"/>
      <c r="AX387" s="1197"/>
      <c r="AY387" s="1197"/>
      <c r="AZ387" s="1197"/>
    </row>
    <row r="388" spans="1:61" s="1455" customFormat="1">
      <c r="A388" s="1441"/>
      <c r="B388" s="1441"/>
      <c r="C388" s="1441"/>
      <c r="D388" s="1441"/>
      <c r="E388" s="1441"/>
      <c r="F388" s="1441"/>
      <c r="G388" s="1441"/>
      <c r="H388" s="1441"/>
      <c r="I388" s="1441"/>
      <c r="J388" s="1441"/>
      <c r="K388" s="1441"/>
      <c r="L388" s="1441"/>
      <c r="M388" s="1441"/>
      <c r="N388" s="1479"/>
      <c r="O388" s="1479"/>
      <c r="P388" s="1479"/>
      <c r="Q388" s="1442"/>
      <c r="R388" s="1442"/>
      <c r="S388" s="1442"/>
      <c r="T388" s="1442"/>
      <c r="U388" s="1442"/>
      <c r="V388" s="1442"/>
      <c r="W388" s="1442"/>
      <c r="X388" s="1798"/>
      <c r="Y388" s="1798"/>
      <c r="Z388" s="1798"/>
      <c r="AA388" s="1798"/>
      <c r="AB388" s="1798"/>
      <c r="AC388" s="1798"/>
      <c r="AD388" s="1798"/>
      <c r="AE388" s="1798"/>
      <c r="AF388" s="1798"/>
      <c r="AG388" s="1798"/>
      <c r="AH388" s="1798"/>
      <c r="AI388" s="1798"/>
      <c r="AJ388" s="1798"/>
      <c r="AK388" s="1442"/>
      <c r="AL388" s="1478"/>
      <c r="AM388" s="1197"/>
      <c r="AN388" s="1197"/>
      <c r="AO388" s="1197"/>
      <c r="AP388" s="1197"/>
      <c r="AQ388" s="1197"/>
      <c r="AR388" s="1197"/>
      <c r="AS388" s="1197"/>
      <c r="AT388" s="1197"/>
      <c r="AU388" s="1197"/>
      <c r="AV388" s="1197"/>
      <c r="AW388" s="1197"/>
      <c r="AX388" s="1197"/>
      <c r="AY388" s="1197"/>
      <c r="AZ388" s="1197"/>
    </row>
    <row r="389" spans="1:61" s="1455" customFormat="1">
      <c r="A389" s="1441"/>
      <c r="B389" s="1441"/>
      <c r="C389" s="1441"/>
      <c r="D389" s="1441"/>
      <c r="E389" s="1441"/>
      <c r="F389" s="1441"/>
      <c r="G389" s="1441"/>
      <c r="H389" s="1441"/>
      <c r="I389" s="1441"/>
      <c r="J389" s="1441"/>
      <c r="K389" s="1441"/>
      <c r="L389" s="1441"/>
      <c r="M389" s="1441"/>
      <c r="N389" s="1479"/>
      <c r="O389" s="1479"/>
      <c r="P389" s="1479"/>
      <c r="Q389" s="1442"/>
      <c r="R389" s="1442"/>
      <c r="S389" s="1442"/>
      <c r="T389" s="1442"/>
      <c r="U389" s="1442"/>
      <c r="V389" s="1442"/>
      <c r="W389" s="1442"/>
      <c r="X389" s="1798"/>
      <c r="Y389" s="1798"/>
      <c r="Z389" s="1798"/>
      <c r="AA389" s="1798"/>
      <c r="AB389" s="1798"/>
      <c r="AC389" s="1798"/>
      <c r="AD389" s="1798"/>
      <c r="AE389" s="1798"/>
      <c r="AF389" s="1798"/>
      <c r="AG389" s="1798"/>
      <c r="AH389" s="1798"/>
      <c r="AI389" s="1798"/>
      <c r="AJ389" s="1798"/>
      <c r="AK389" s="1442"/>
      <c r="AL389" s="1480"/>
      <c r="AM389" s="1197"/>
      <c r="AN389" s="1197"/>
      <c r="AO389" s="1197"/>
      <c r="AP389" s="1197"/>
      <c r="AQ389" s="1197"/>
      <c r="AR389" s="1197"/>
      <c r="AS389" s="1197"/>
      <c r="AT389" s="1197"/>
      <c r="AU389" s="1197"/>
      <c r="AV389" s="1197"/>
      <c r="AW389" s="1197"/>
      <c r="AX389" s="1197"/>
      <c r="AY389" s="1197"/>
      <c r="AZ389" s="1197"/>
    </row>
    <row r="390" spans="1:61" s="1455" customFormat="1">
      <c r="A390" s="1441"/>
      <c r="B390" s="1441"/>
      <c r="C390" s="1441"/>
      <c r="D390" s="1441"/>
      <c r="E390" s="1441"/>
      <c r="F390" s="1441"/>
      <c r="G390" s="1441"/>
      <c r="H390" s="1441"/>
      <c r="I390" s="1441"/>
      <c r="J390" s="1441"/>
      <c r="K390" s="1441"/>
      <c r="L390" s="1441"/>
      <c r="M390" s="1441"/>
      <c r="N390" s="1479"/>
      <c r="O390" s="1479"/>
      <c r="P390" s="1479"/>
      <c r="Q390" s="1442"/>
      <c r="R390" s="1442"/>
      <c r="S390" s="1442"/>
      <c r="T390" s="1442"/>
      <c r="U390" s="1442"/>
      <c r="V390" s="1442"/>
      <c r="W390" s="1442"/>
      <c r="X390" s="1798"/>
      <c r="Y390" s="1798"/>
      <c r="Z390" s="1798"/>
      <c r="AA390" s="1798"/>
      <c r="AB390" s="1798"/>
      <c r="AC390" s="1798"/>
      <c r="AD390" s="1798"/>
      <c r="AE390" s="1798"/>
      <c r="AF390" s="1798"/>
      <c r="AG390" s="1798"/>
      <c r="AH390" s="1798"/>
      <c r="AI390" s="1798"/>
      <c r="AJ390" s="1798"/>
      <c r="AK390" s="1442"/>
      <c r="AL390" s="1480"/>
      <c r="AM390" s="1197"/>
      <c r="AN390" s="1197"/>
      <c r="AO390" s="1197"/>
      <c r="AP390" s="1197"/>
      <c r="AQ390" s="1197"/>
      <c r="AR390" s="1197"/>
      <c r="AS390" s="1197"/>
      <c r="AT390" s="1197"/>
      <c r="AU390" s="1197"/>
      <c r="AV390" s="1197"/>
      <c r="AW390" s="1197"/>
      <c r="AX390" s="1197"/>
      <c r="AY390" s="1197"/>
      <c r="AZ390" s="1197"/>
    </row>
    <row r="391" spans="1:61" s="1455" customFormat="1">
      <c r="A391" s="1441"/>
      <c r="B391" s="1441"/>
      <c r="C391" s="1441"/>
      <c r="D391" s="1441"/>
      <c r="E391" s="1441"/>
      <c r="F391" s="1441"/>
      <c r="G391" s="1441"/>
      <c r="H391" s="1441"/>
      <c r="I391" s="1441"/>
      <c r="J391" s="1441"/>
      <c r="K391" s="1441"/>
      <c r="L391" s="1441"/>
      <c r="M391" s="1441"/>
      <c r="N391" s="1479"/>
      <c r="O391" s="1479"/>
      <c r="P391" s="1479"/>
      <c r="Q391" s="1442"/>
      <c r="R391" s="1197"/>
      <c r="S391" s="1442"/>
      <c r="T391" s="1442"/>
      <c r="U391" s="1442"/>
      <c r="V391" s="1442"/>
      <c r="W391" s="1442"/>
      <c r="X391" s="1798"/>
      <c r="Y391" s="1798"/>
      <c r="Z391" s="1798"/>
      <c r="AA391" s="1798"/>
      <c r="AB391" s="1798"/>
      <c r="AC391" s="1798"/>
      <c r="AD391" s="1798"/>
      <c r="AE391" s="1798"/>
      <c r="AF391" s="1798"/>
      <c r="AG391" s="1798"/>
      <c r="AH391" s="1798"/>
      <c r="AI391" s="1798"/>
      <c r="AJ391" s="1798"/>
      <c r="AK391" s="1442"/>
      <c r="AL391" s="1480"/>
      <c r="AM391" s="1197"/>
      <c r="AN391" s="1197"/>
      <c r="AO391" s="1197"/>
      <c r="AP391" s="1197"/>
      <c r="AQ391" s="1197"/>
      <c r="AR391" s="1197"/>
      <c r="AS391" s="1197"/>
      <c r="AT391" s="1197"/>
      <c r="AU391" s="1197"/>
      <c r="AV391" s="1197"/>
      <c r="AW391" s="1197"/>
      <c r="AX391" s="1197"/>
      <c r="AY391" s="1197"/>
      <c r="AZ391" s="1197"/>
    </row>
    <row r="392" spans="1:61" s="1455" customFormat="1">
      <c r="A392" s="1441"/>
      <c r="B392" s="1441"/>
      <c r="C392" s="1441"/>
      <c r="D392" s="1441"/>
      <c r="E392" s="1441"/>
      <c r="F392" s="1441"/>
      <c r="G392" s="1441"/>
      <c r="H392" s="1441"/>
      <c r="I392" s="1441"/>
      <c r="J392" s="1441"/>
      <c r="K392" s="1441"/>
      <c r="L392" s="1441"/>
      <c r="M392" s="1441"/>
      <c r="N392" s="1479"/>
      <c r="O392" s="1479"/>
      <c r="P392" s="1479"/>
      <c r="Q392" s="1442"/>
      <c r="R392" s="1197"/>
      <c r="S392" s="1442"/>
      <c r="T392" s="1442"/>
      <c r="U392" s="1442"/>
      <c r="V392" s="1442"/>
      <c r="W392" s="1442"/>
      <c r="X392" s="1798"/>
      <c r="Y392" s="1798"/>
      <c r="Z392" s="1798"/>
      <c r="AA392" s="1798"/>
      <c r="AB392" s="1798"/>
      <c r="AC392" s="1798"/>
      <c r="AD392" s="1798"/>
      <c r="AE392" s="1798"/>
      <c r="AF392" s="1798"/>
      <c r="AG392" s="1798"/>
      <c r="AH392" s="1798"/>
      <c r="AI392" s="1798"/>
      <c r="AJ392" s="1798"/>
      <c r="AK392" s="1442"/>
      <c r="AL392" s="1480"/>
      <c r="AM392" s="1197"/>
      <c r="AN392" s="1197"/>
      <c r="AO392" s="1197"/>
      <c r="AP392" s="1197"/>
      <c r="AQ392" s="1197"/>
      <c r="AR392" s="1197"/>
      <c r="AS392" s="1197"/>
      <c r="AT392" s="1197"/>
      <c r="AU392" s="1197"/>
      <c r="AV392" s="1197"/>
      <c r="AW392" s="1197"/>
      <c r="AX392" s="1197"/>
      <c r="AY392" s="1197"/>
      <c r="AZ392" s="1197"/>
      <c r="BA392" s="1197"/>
      <c r="BB392" s="1197"/>
      <c r="BC392" s="1197"/>
      <c r="BD392" s="1197"/>
      <c r="BE392" s="1197"/>
      <c r="BF392" s="1197"/>
      <c r="BG392" s="1197"/>
      <c r="BH392" s="1197"/>
      <c r="BI392" s="1197"/>
    </row>
    <row r="393" spans="1:61" s="1455" customFormat="1" ht="15.75" customHeight="1">
      <c r="A393" s="1441"/>
      <c r="B393" s="1441"/>
      <c r="C393" s="1441"/>
      <c r="D393" s="1441"/>
      <c r="E393" s="1441"/>
      <c r="F393" s="1441"/>
      <c r="G393" s="1441"/>
      <c r="H393" s="1441"/>
      <c r="I393" s="1441"/>
      <c r="J393" s="1441"/>
      <c r="K393" s="1441"/>
      <c r="L393" s="1441"/>
      <c r="M393" s="1441"/>
      <c r="N393" s="1479"/>
      <c r="O393" s="1479"/>
      <c r="P393" s="1479"/>
      <c r="Q393" s="1442"/>
      <c r="R393" s="1197"/>
      <c r="S393" s="1442"/>
      <c r="T393" s="1442"/>
      <c r="U393" s="1442"/>
      <c r="V393" s="1442"/>
      <c r="W393" s="1442"/>
      <c r="X393" s="1798"/>
      <c r="Y393" s="1798"/>
      <c r="Z393" s="1798"/>
      <c r="AA393" s="1798"/>
      <c r="AB393" s="1798"/>
      <c r="AC393" s="1798"/>
      <c r="AD393" s="1798"/>
      <c r="AE393" s="1798"/>
      <c r="AF393" s="1798"/>
      <c r="AG393" s="1798"/>
      <c r="AH393" s="1798"/>
      <c r="AI393" s="1798"/>
      <c r="AJ393" s="1798"/>
      <c r="AK393" s="1442"/>
      <c r="AL393" s="1480"/>
      <c r="AM393" s="1197"/>
      <c r="AN393" s="1197"/>
      <c r="AO393" s="1197"/>
      <c r="AP393" s="1197"/>
      <c r="AQ393" s="1197"/>
      <c r="AR393" s="1197"/>
      <c r="AS393" s="1197"/>
      <c r="AT393" s="1197"/>
      <c r="AU393" s="1197"/>
      <c r="AV393" s="1197"/>
      <c r="AW393" s="1197"/>
      <c r="AX393" s="1197"/>
      <c r="AY393" s="1197"/>
      <c r="AZ393" s="1197"/>
      <c r="BA393" s="1197"/>
      <c r="BB393" s="1197"/>
      <c r="BC393" s="1197"/>
      <c r="BD393" s="1197"/>
      <c r="BE393" s="1197"/>
      <c r="BF393" s="1197"/>
      <c r="BG393" s="1197"/>
      <c r="BH393" s="1197"/>
      <c r="BI393" s="1197"/>
    </row>
    <row r="394" spans="1:61" ht="13.5" customHeight="1">
      <c r="A394" s="1441"/>
      <c r="B394" s="1441"/>
      <c r="C394" s="1441"/>
      <c r="D394" s="1441"/>
      <c r="E394" s="1441"/>
      <c r="F394" s="1441"/>
      <c r="G394" s="1441"/>
      <c r="H394" s="1441"/>
      <c r="I394" s="1441"/>
      <c r="J394" s="1441"/>
      <c r="K394" s="1441"/>
      <c r="L394" s="1441"/>
      <c r="M394" s="1441"/>
      <c r="N394" s="1479"/>
      <c r="O394" s="1479"/>
      <c r="P394" s="1479"/>
      <c r="Q394" s="1442"/>
      <c r="R394" s="1442"/>
      <c r="S394" s="1442"/>
      <c r="T394" s="1442"/>
      <c r="U394" s="1442"/>
      <c r="V394" s="1442"/>
      <c r="W394" s="1442"/>
      <c r="X394" s="1798"/>
      <c r="Y394" s="1798"/>
      <c r="Z394" s="1798"/>
      <c r="AA394" s="1798"/>
      <c r="AB394" s="1798"/>
      <c r="AC394" s="1798"/>
      <c r="AD394" s="1798"/>
      <c r="AE394" s="1798"/>
      <c r="AF394" s="1798"/>
      <c r="AG394" s="1798"/>
      <c r="AH394" s="1798"/>
      <c r="AI394" s="1798"/>
      <c r="AJ394" s="1798"/>
      <c r="AK394" s="1442"/>
      <c r="AL394" s="1480"/>
    </row>
    <row r="395" spans="1:61" ht="27" customHeight="1">
      <c r="A395" s="1441"/>
      <c r="B395" s="1441"/>
      <c r="C395" s="1441"/>
      <c r="D395" s="1441"/>
      <c r="E395" s="1441"/>
      <c r="F395" s="1441"/>
      <c r="G395" s="1441"/>
      <c r="H395" s="1441"/>
      <c r="I395" s="1441"/>
      <c r="J395" s="1441"/>
      <c r="K395" s="1441"/>
      <c r="L395" s="1441"/>
      <c r="M395" s="1441"/>
      <c r="N395" s="1479"/>
      <c r="O395" s="1479"/>
      <c r="P395" s="1479"/>
      <c r="Q395" s="1442"/>
      <c r="R395" s="1442"/>
      <c r="S395" s="1442"/>
      <c r="T395" s="1442"/>
      <c r="U395" s="1442"/>
      <c r="V395" s="1442"/>
      <c r="W395" s="1442"/>
      <c r="X395" s="1798"/>
      <c r="Y395" s="1798"/>
      <c r="Z395" s="1798"/>
      <c r="AA395" s="1798"/>
      <c r="AB395" s="1798"/>
      <c r="AC395" s="1798"/>
      <c r="AD395" s="1798"/>
      <c r="AE395" s="1798"/>
      <c r="AF395" s="1798"/>
      <c r="AG395" s="1798"/>
      <c r="AH395" s="1798"/>
      <c r="AI395" s="1798"/>
      <c r="AJ395" s="1798"/>
      <c r="AK395" s="1442"/>
      <c r="AL395" s="1480"/>
      <c r="BA395" s="1406"/>
      <c r="BB395" s="1406"/>
      <c r="BC395" s="1406"/>
      <c r="BD395" s="1406"/>
      <c r="BE395" s="1406"/>
      <c r="BF395" s="1406"/>
      <c r="BG395" s="1406"/>
      <c r="BH395" s="1406"/>
      <c r="BI395" s="1406"/>
    </row>
    <row r="396" spans="1:61" ht="13.5" customHeight="1">
      <c r="A396" s="1441"/>
      <c r="B396" s="1441"/>
      <c r="C396" s="1441"/>
      <c r="D396" s="1441"/>
      <c r="E396" s="1441"/>
      <c r="F396" s="1441"/>
      <c r="G396" s="1441"/>
      <c r="H396" s="1441"/>
      <c r="I396" s="1441"/>
      <c r="J396" s="1441"/>
      <c r="K396" s="1441"/>
      <c r="L396" s="1441"/>
      <c r="M396" s="1441"/>
      <c r="N396" s="1479"/>
      <c r="O396" s="1479"/>
      <c r="P396" s="1479"/>
      <c r="Q396" s="1442"/>
      <c r="R396" s="1442"/>
      <c r="S396" s="1442"/>
      <c r="T396" s="1442"/>
      <c r="U396" s="1442"/>
      <c r="V396" s="1442"/>
      <c r="W396" s="1442"/>
      <c r="X396" s="1442"/>
      <c r="Y396" s="1442"/>
      <c r="Z396" s="1442"/>
      <c r="AA396" s="1442"/>
      <c r="AB396" s="1442"/>
      <c r="AC396" s="1442"/>
      <c r="AD396" s="1442"/>
      <c r="AE396" s="1442"/>
      <c r="AF396" s="1442"/>
      <c r="AG396" s="1442"/>
      <c r="AH396" s="1442"/>
      <c r="AI396" s="1442"/>
      <c r="AJ396" s="1442"/>
      <c r="AK396" s="1442"/>
      <c r="AL396" s="1480"/>
      <c r="BA396" s="1406"/>
      <c r="BB396" s="1406"/>
      <c r="BC396" s="1406"/>
      <c r="BD396" s="1406"/>
      <c r="BE396" s="1406"/>
      <c r="BF396" s="1406"/>
      <c r="BG396" s="1406"/>
      <c r="BH396" s="1406"/>
      <c r="BI396" s="1406"/>
    </row>
    <row r="397" spans="1:61" s="1406" customFormat="1">
      <c r="A397" s="1482"/>
      <c r="B397" s="3281" t="str">
        <f>+B375</f>
        <v>4月</v>
      </c>
      <c r="C397" s="3277"/>
      <c r="D397" s="3278"/>
      <c r="E397" s="3281" t="str">
        <f>+E375</f>
        <v>5月</v>
      </c>
      <c r="F397" s="3277"/>
      <c r="G397" s="3278"/>
      <c r="H397" s="3281" t="str">
        <f>+H375</f>
        <v>6月</v>
      </c>
      <c r="I397" s="3277"/>
      <c r="J397" s="3278"/>
      <c r="K397" s="3377" t="str">
        <f>+K375</f>
        <v>7月</v>
      </c>
      <c r="L397" s="3378"/>
      <c r="M397" s="3379"/>
      <c r="N397" s="3377" t="str">
        <f>+N375</f>
        <v>8月</v>
      </c>
      <c r="O397" s="3378"/>
      <c r="P397" s="3379"/>
      <c r="Q397" s="3377" t="str">
        <f>+Q375</f>
        <v>9月</v>
      </c>
      <c r="R397" s="3378"/>
      <c r="S397" s="3379"/>
      <c r="T397" s="3281" t="str">
        <f>+T375</f>
        <v>10月</v>
      </c>
      <c r="U397" s="3277"/>
      <c r="V397" s="3278"/>
      <c r="W397" s="3281" t="str">
        <f>+W375</f>
        <v>11月</v>
      </c>
      <c r="X397" s="3277"/>
      <c r="Y397" s="3278"/>
      <c r="Z397" s="3281" t="str">
        <f>+Z375</f>
        <v>12月</v>
      </c>
      <c r="AA397" s="3277"/>
      <c r="AB397" s="3278"/>
      <c r="AC397" s="3281" t="str">
        <f>+AC375</f>
        <v>1月</v>
      </c>
      <c r="AD397" s="3277"/>
      <c r="AE397" s="3278"/>
      <c r="AF397" s="3281" t="str">
        <f>+AF375</f>
        <v>2月</v>
      </c>
      <c r="AG397" s="3277"/>
      <c r="AH397" s="3278"/>
      <c r="AI397" s="3281" t="str">
        <f t="shared" ref="AI397" si="0">+AI375</f>
        <v>3月</v>
      </c>
      <c r="AJ397" s="3277"/>
      <c r="AK397" s="3278"/>
      <c r="AL397" s="3670" t="s">
        <v>210</v>
      </c>
      <c r="AM397" s="3671"/>
      <c r="AN397" s="1407"/>
      <c r="AO397" s="1407"/>
      <c r="AP397" s="1407"/>
      <c r="AQ397" s="1407"/>
      <c r="AR397" s="1407"/>
      <c r="AS397" s="1407"/>
      <c r="AT397" s="1197"/>
      <c r="AU397" s="1197"/>
      <c r="AV397" s="1197"/>
      <c r="AW397" s="1197"/>
      <c r="AX397" s="1197"/>
      <c r="AY397" s="1197"/>
      <c r="AZ397" s="1197"/>
    </row>
    <row r="398" spans="1:61" s="1406" customFormat="1" ht="15.75" customHeight="1">
      <c r="A398" s="1483">
        <f>+'6経営計画'!B46</f>
        <v>2024</v>
      </c>
      <c r="B398" s="3273">
        <f>+'6経営計画'!H71</f>
        <v>100</v>
      </c>
      <c r="C398" s="3274"/>
      <c r="D398" s="3275"/>
      <c r="E398" s="3273">
        <f>+'6経営計画'!I49</f>
        <v>520</v>
      </c>
      <c r="F398" s="3274"/>
      <c r="G398" s="3275"/>
      <c r="H398" s="3273">
        <f>+'6経営計画'!J49</f>
        <v>530</v>
      </c>
      <c r="I398" s="3274"/>
      <c r="J398" s="3275"/>
      <c r="K398" s="3324">
        <f>+'6経営計画'!K49</f>
        <v>550</v>
      </c>
      <c r="L398" s="3325"/>
      <c r="M398" s="3326"/>
      <c r="N398" s="3324">
        <f>+'6経営計画'!L49</f>
        <v>600</v>
      </c>
      <c r="O398" s="3325"/>
      <c r="P398" s="3326"/>
      <c r="Q398" s="3324">
        <f>+'6経営計画'!M49</f>
        <v>600</v>
      </c>
      <c r="R398" s="3325"/>
      <c r="S398" s="3326"/>
      <c r="T398" s="3273">
        <f>+'6経営計画'!N49</f>
        <v>600</v>
      </c>
      <c r="U398" s="3274"/>
      <c r="V398" s="3275"/>
      <c r="W398" s="3273">
        <f>+'6経営計画'!P49</f>
        <v>600</v>
      </c>
      <c r="X398" s="3274"/>
      <c r="Y398" s="3275"/>
      <c r="Z398" s="3273">
        <f>+'6経営計画'!P49</f>
        <v>600</v>
      </c>
      <c r="AA398" s="3274"/>
      <c r="AB398" s="3275"/>
      <c r="AC398" s="3273">
        <f>+'6経営計画'!Q49</f>
        <v>600</v>
      </c>
      <c r="AD398" s="3274"/>
      <c r="AE398" s="3275"/>
      <c r="AF398" s="3273">
        <f>+'6経営計画'!R49</f>
        <v>600</v>
      </c>
      <c r="AG398" s="3274"/>
      <c r="AH398" s="3275"/>
      <c r="AI398" s="3273">
        <f>+'6経営計画'!S49</f>
        <v>600</v>
      </c>
      <c r="AJ398" s="3274"/>
      <c r="AK398" s="3275"/>
      <c r="AL398" s="3672">
        <f>SUM(B398:AK398)</f>
        <v>6500</v>
      </c>
      <c r="AM398" s="3671"/>
      <c r="AN398" s="1407"/>
      <c r="AO398" s="1407"/>
      <c r="AP398" s="1407"/>
      <c r="AQ398" s="1407"/>
      <c r="AR398" s="1407"/>
      <c r="AS398" s="1407"/>
      <c r="AT398" s="1197"/>
      <c r="AU398" s="1197"/>
      <c r="AV398" s="1197"/>
      <c r="AW398" s="1197"/>
      <c r="AX398" s="1197"/>
      <c r="AY398" s="1197"/>
      <c r="AZ398" s="1197"/>
      <c r="BA398" s="1407"/>
      <c r="BB398" s="1407"/>
      <c r="BC398" s="1407"/>
      <c r="BD398" s="1407"/>
      <c r="BE398" s="1407"/>
      <c r="BF398" s="1407"/>
      <c r="BG398" s="1407"/>
      <c r="BH398" s="1407"/>
      <c r="BI398" s="1407"/>
    </row>
    <row r="399" spans="1:61" s="1406" customFormat="1" ht="12.75" customHeight="1">
      <c r="A399" s="1483">
        <f>+'6経営計画'!B3</f>
        <v>2025</v>
      </c>
      <c r="B399" s="3273">
        <f>+'6経営計画'!H78</f>
        <v>90</v>
      </c>
      <c r="C399" s="3274"/>
      <c r="D399" s="3275"/>
      <c r="E399" s="3273">
        <f>+'6経営計画'!I54</f>
        <v>500</v>
      </c>
      <c r="F399" s="3274"/>
      <c r="G399" s="3275"/>
      <c r="H399" s="3273">
        <f>+'6経営計画'!J54</f>
        <v>510</v>
      </c>
      <c r="I399" s="3274"/>
      <c r="J399" s="3275"/>
      <c r="K399" s="3324">
        <f>+'6経営計画'!K54</f>
        <v>540</v>
      </c>
      <c r="L399" s="3325"/>
      <c r="M399" s="3326"/>
      <c r="N399" s="3324">
        <f>+'6経営計画'!L54</f>
        <v>580</v>
      </c>
      <c r="O399" s="3325"/>
      <c r="P399" s="3326"/>
      <c r="Q399" s="3324">
        <f>+'6経営計画'!M54</f>
        <v>550</v>
      </c>
      <c r="R399" s="3325"/>
      <c r="S399" s="3326"/>
      <c r="T399" s="3273">
        <f>+'6経営計画'!N54</f>
        <v>550</v>
      </c>
      <c r="U399" s="3274"/>
      <c r="V399" s="3275"/>
      <c r="W399" s="3273">
        <f>+'6経営計画'!P54</f>
        <v>550</v>
      </c>
      <c r="X399" s="3274"/>
      <c r="Y399" s="3275"/>
      <c r="Z399" s="3273">
        <f>+'6経営計画'!P54</f>
        <v>550</v>
      </c>
      <c r="AA399" s="3274"/>
      <c r="AB399" s="3275"/>
      <c r="AC399" s="3273">
        <f>+'6経営計画'!Q54</f>
        <v>550</v>
      </c>
      <c r="AD399" s="3274"/>
      <c r="AE399" s="3275"/>
      <c r="AF399" s="3273">
        <f>+'6経営計画'!R54</f>
        <v>550</v>
      </c>
      <c r="AG399" s="3274"/>
      <c r="AH399" s="3275"/>
      <c r="AI399" s="3273">
        <f>+'6経営計画'!S54</f>
        <v>550</v>
      </c>
      <c r="AJ399" s="3274"/>
      <c r="AK399" s="3275"/>
      <c r="AL399" s="3672">
        <f>SUM(B399:AK399)</f>
        <v>6070</v>
      </c>
      <c r="AM399" s="3671"/>
      <c r="AN399" s="1407"/>
      <c r="AO399" s="1407"/>
      <c r="AP399" s="1407"/>
      <c r="AQ399" s="1407"/>
      <c r="AR399" s="1407"/>
      <c r="AS399" s="1407"/>
      <c r="AT399" s="1197"/>
      <c r="AU399" s="1197"/>
      <c r="AV399" s="1197"/>
      <c r="AW399" s="1197"/>
      <c r="AX399" s="1197"/>
      <c r="AY399" s="1197"/>
      <c r="AZ399" s="1197"/>
      <c r="BA399" s="1407"/>
      <c r="BB399" s="1407"/>
      <c r="BC399" s="1407"/>
      <c r="BD399" s="1407"/>
      <c r="BE399" s="1407"/>
      <c r="BF399" s="1407"/>
      <c r="BG399" s="1407"/>
      <c r="BH399" s="1407"/>
      <c r="BI399" s="1407"/>
    </row>
    <row r="400" spans="1:61" s="1407" customFormat="1">
      <c r="A400" s="1484"/>
      <c r="B400" s="1484"/>
      <c r="C400" s="1484"/>
      <c r="D400" s="1484"/>
      <c r="E400" s="1484"/>
      <c r="F400" s="1484"/>
      <c r="G400" s="1484"/>
      <c r="H400" s="1484"/>
      <c r="I400" s="1484"/>
      <c r="J400" s="1484"/>
      <c r="K400" s="1484"/>
      <c r="L400" s="1484"/>
      <c r="M400" s="1484"/>
      <c r="N400" s="1485"/>
      <c r="O400" s="1485"/>
      <c r="P400" s="1485"/>
      <c r="Q400" s="1486"/>
      <c r="R400" s="1486"/>
      <c r="S400" s="1486"/>
      <c r="T400" s="1486"/>
      <c r="U400" s="1486"/>
      <c r="V400" s="1486"/>
      <c r="W400" s="1486"/>
      <c r="X400" s="1486"/>
      <c r="Y400" s="1486"/>
      <c r="Z400" s="1486"/>
      <c r="AA400" s="1486"/>
      <c r="AB400" s="1486"/>
      <c r="AC400" s="1486"/>
      <c r="AD400" s="1486"/>
      <c r="AE400" s="1486"/>
      <c r="AF400" s="1486"/>
      <c r="AG400" s="1486"/>
      <c r="AH400" s="1486"/>
      <c r="AI400" s="1486"/>
      <c r="AJ400" s="1486"/>
      <c r="AK400" s="1486"/>
      <c r="AL400" s="1480"/>
      <c r="AM400" s="1197"/>
      <c r="AN400" s="1197"/>
      <c r="AO400" s="1197"/>
      <c r="AP400" s="1197"/>
      <c r="AQ400" s="1197"/>
      <c r="AR400" s="1197"/>
      <c r="AS400" s="1197"/>
      <c r="AT400" s="1197"/>
      <c r="AU400" s="1197"/>
      <c r="AV400" s="1197"/>
      <c r="AW400" s="1197"/>
      <c r="AX400" s="1197"/>
      <c r="AY400" s="1197"/>
      <c r="AZ400" s="1197"/>
    </row>
    <row r="401" spans="1:61" s="1407" customFormat="1">
      <c r="A401" s="1384" t="str">
        <f>+'6経営計画'!B67</f>
        <v>自動車燃料による二酸化炭素削減</v>
      </c>
      <c r="B401" s="1487"/>
      <c r="C401" s="1487"/>
      <c r="D401" s="1487"/>
      <c r="E401" s="1487"/>
      <c r="F401" s="1487"/>
      <c r="G401" s="1487"/>
      <c r="H401" s="1487"/>
      <c r="I401" s="1487"/>
      <c r="J401" s="1487"/>
      <c r="K401" s="1487"/>
      <c r="L401" s="1487"/>
      <c r="M401" s="1487"/>
      <c r="N401" s="3272" t="s">
        <v>1146</v>
      </c>
      <c r="O401" s="3272"/>
      <c r="P401" s="3272"/>
      <c r="Q401" s="3282" t="s">
        <v>1843</v>
      </c>
      <c r="R401" s="3283"/>
      <c r="S401" s="3283"/>
      <c r="T401" s="3283"/>
      <c r="U401" s="3283"/>
      <c r="V401" s="3283"/>
      <c r="W401" s="3283"/>
      <c r="X401" s="3283"/>
      <c r="Y401" s="3283"/>
      <c r="Z401" s="3283"/>
      <c r="AA401" s="3283"/>
      <c r="AB401" s="3283"/>
      <c r="AC401" s="3283"/>
      <c r="AD401" s="3283"/>
      <c r="AE401" s="3283"/>
      <c r="AF401" s="3283"/>
      <c r="AG401" s="3283"/>
      <c r="AH401" s="3283"/>
      <c r="AI401" s="3283"/>
      <c r="AJ401" s="3283"/>
      <c r="AK401" s="3284"/>
      <c r="AL401" s="1480"/>
      <c r="AM401" s="1197"/>
      <c r="AN401" s="1197"/>
      <c r="AO401" s="1197"/>
      <c r="AP401" s="1197"/>
      <c r="AQ401" s="1197"/>
      <c r="AR401" s="1197"/>
      <c r="AS401" s="1197"/>
      <c r="AT401" s="1197"/>
      <c r="AU401" s="1197"/>
      <c r="AV401" s="1197"/>
      <c r="AW401" s="1197"/>
      <c r="AX401" s="1197"/>
      <c r="AY401" s="1197"/>
      <c r="AZ401" s="1197"/>
    </row>
    <row r="402" spans="1:61" s="1407" customFormat="1">
      <c r="A402" s="3381" t="s">
        <v>517</v>
      </c>
      <c r="B402" s="3381"/>
      <c r="C402" s="3381"/>
      <c r="D402" s="3381"/>
      <c r="E402" s="3381"/>
      <c r="F402" s="3381"/>
      <c r="G402" s="3381"/>
      <c r="H402" s="3381"/>
      <c r="I402" s="3381"/>
      <c r="J402" s="3381"/>
      <c r="K402" s="3381"/>
      <c r="L402" s="3382"/>
      <c r="M402" s="3383"/>
      <c r="N402" s="3524" t="str">
        <f>+AA329</f>
        <v>〇</v>
      </c>
      <c r="O402" s="3525"/>
      <c r="P402" s="3525"/>
      <c r="Q402" s="3315">
        <f>+'6経営計画'!V78</f>
        <v>0</v>
      </c>
      <c r="R402" s="3316"/>
      <c r="S402" s="3316"/>
      <c r="T402" s="3316"/>
      <c r="U402" s="3316"/>
      <c r="V402" s="3316"/>
      <c r="W402" s="3316"/>
      <c r="X402" s="3316"/>
      <c r="Y402" s="3316"/>
      <c r="Z402" s="3316"/>
      <c r="AA402" s="3316"/>
      <c r="AB402" s="3316"/>
      <c r="AC402" s="3316"/>
      <c r="AD402" s="3316"/>
      <c r="AE402" s="3316"/>
      <c r="AF402" s="3316"/>
      <c r="AG402" s="3316"/>
      <c r="AH402" s="3316"/>
      <c r="AI402" s="3316"/>
      <c r="AJ402" s="3316"/>
      <c r="AK402" s="3317"/>
      <c r="AL402" s="1480"/>
      <c r="AM402" s="1197"/>
      <c r="AN402" s="1197"/>
      <c r="AO402" s="1197"/>
      <c r="AP402" s="1197"/>
      <c r="AQ402" s="1197"/>
      <c r="AR402" s="1197"/>
      <c r="AS402" s="1197"/>
      <c r="AT402" s="1197"/>
      <c r="AU402" s="1197"/>
      <c r="AV402" s="1197"/>
      <c r="AW402" s="1197"/>
      <c r="AX402" s="1197"/>
      <c r="AY402" s="1197"/>
      <c r="AZ402" s="1197"/>
    </row>
    <row r="403" spans="1:61" s="1407" customFormat="1">
      <c r="A403" s="3375" t="str">
        <f>+'6経営計画'!F67</f>
        <v>・</v>
      </c>
      <c r="B403" s="3376"/>
      <c r="C403" s="3376"/>
      <c r="D403" s="3376"/>
      <c r="E403" s="3376"/>
      <c r="F403" s="3376"/>
      <c r="G403" s="3376"/>
      <c r="H403" s="3376"/>
      <c r="I403" s="3376"/>
      <c r="J403" s="3376"/>
      <c r="K403" s="3376"/>
      <c r="L403" s="3376"/>
      <c r="M403" s="3376"/>
      <c r="N403" s="3532" t="str">
        <f>+'6経営計画'!T67</f>
        <v>○</v>
      </c>
      <c r="O403" s="3532"/>
      <c r="P403" s="3532"/>
      <c r="Q403" s="3315"/>
      <c r="R403" s="3316"/>
      <c r="S403" s="3316"/>
      <c r="T403" s="3316"/>
      <c r="U403" s="3316"/>
      <c r="V403" s="3316"/>
      <c r="W403" s="3316"/>
      <c r="X403" s="3316"/>
      <c r="Y403" s="3316"/>
      <c r="Z403" s="3316"/>
      <c r="AA403" s="3316"/>
      <c r="AB403" s="3316"/>
      <c r="AC403" s="3316"/>
      <c r="AD403" s="3316"/>
      <c r="AE403" s="3316"/>
      <c r="AF403" s="3316"/>
      <c r="AG403" s="3316"/>
      <c r="AH403" s="3316"/>
      <c r="AI403" s="3316"/>
      <c r="AJ403" s="3316"/>
      <c r="AK403" s="3317"/>
      <c r="AL403" s="1480"/>
      <c r="AM403" s="1197"/>
      <c r="AN403" s="1197"/>
      <c r="AO403" s="1197"/>
      <c r="AP403" s="1197"/>
      <c r="AQ403" s="1197"/>
      <c r="AR403" s="1197"/>
      <c r="AS403" s="1197"/>
      <c r="AT403" s="1197"/>
      <c r="AU403" s="1197"/>
      <c r="AV403" s="1197"/>
      <c r="AW403" s="1197"/>
      <c r="AX403" s="1197"/>
      <c r="AY403" s="1197"/>
      <c r="AZ403" s="1197"/>
    </row>
    <row r="404" spans="1:61" s="1407" customFormat="1">
      <c r="A404" s="3520" t="str">
        <f>+'6経営計画'!F68</f>
        <v>・</v>
      </c>
      <c r="B404" s="3521"/>
      <c r="C404" s="3521"/>
      <c r="D404" s="3521"/>
      <c r="E404" s="3521"/>
      <c r="F404" s="3521"/>
      <c r="G404" s="3521"/>
      <c r="H404" s="3521"/>
      <c r="I404" s="3521"/>
      <c r="J404" s="3521"/>
      <c r="K404" s="3521"/>
      <c r="L404" s="3521"/>
      <c r="M404" s="3521"/>
      <c r="N404" s="3362">
        <f>+'6経営計画'!T68</f>
        <v>0</v>
      </c>
      <c r="O404" s="3362"/>
      <c r="P404" s="3362"/>
      <c r="Q404" s="3315"/>
      <c r="R404" s="3316"/>
      <c r="S404" s="3316"/>
      <c r="T404" s="3316"/>
      <c r="U404" s="3316"/>
      <c r="V404" s="3316"/>
      <c r="W404" s="3316"/>
      <c r="X404" s="3316"/>
      <c r="Y404" s="3316"/>
      <c r="Z404" s="3316"/>
      <c r="AA404" s="3316"/>
      <c r="AB404" s="3316"/>
      <c r="AC404" s="3316"/>
      <c r="AD404" s="3316"/>
      <c r="AE404" s="3316"/>
      <c r="AF404" s="3316"/>
      <c r="AG404" s="3316"/>
      <c r="AH404" s="3316"/>
      <c r="AI404" s="3316"/>
      <c r="AJ404" s="3316"/>
      <c r="AK404" s="3317"/>
      <c r="AL404" s="1480"/>
      <c r="AM404" s="1197"/>
      <c r="AN404" s="1197"/>
      <c r="AO404" s="1197"/>
      <c r="AP404" s="1197"/>
      <c r="AQ404" s="1197"/>
      <c r="AR404" s="1197"/>
      <c r="AS404" s="1197"/>
      <c r="AT404" s="1197"/>
      <c r="AU404" s="1197"/>
      <c r="AV404" s="1197"/>
      <c r="AW404" s="1197"/>
      <c r="AX404" s="1197"/>
      <c r="AY404" s="1197"/>
      <c r="AZ404" s="1197"/>
    </row>
    <row r="405" spans="1:61" s="1407" customFormat="1">
      <c r="A405" s="3520" t="str">
        <f>+'6経営計画'!F69</f>
        <v>・</v>
      </c>
      <c r="B405" s="3521"/>
      <c r="C405" s="3521"/>
      <c r="D405" s="3521"/>
      <c r="E405" s="3521"/>
      <c r="F405" s="3521"/>
      <c r="G405" s="3521"/>
      <c r="H405" s="3521"/>
      <c r="I405" s="3521"/>
      <c r="J405" s="3521"/>
      <c r="K405" s="3521"/>
      <c r="L405" s="3521"/>
      <c r="M405" s="3521"/>
      <c r="N405" s="3362">
        <f>+'6経営計画'!T69</f>
        <v>0</v>
      </c>
      <c r="O405" s="3362"/>
      <c r="P405" s="3362"/>
      <c r="Q405" s="3315"/>
      <c r="R405" s="3316"/>
      <c r="S405" s="3316"/>
      <c r="T405" s="3316"/>
      <c r="U405" s="3316"/>
      <c r="V405" s="3316"/>
      <c r="W405" s="3316"/>
      <c r="X405" s="3316"/>
      <c r="Y405" s="3316"/>
      <c r="Z405" s="3316"/>
      <c r="AA405" s="3316"/>
      <c r="AB405" s="3316"/>
      <c r="AC405" s="3316"/>
      <c r="AD405" s="3316"/>
      <c r="AE405" s="3316"/>
      <c r="AF405" s="3316"/>
      <c r="AG405" s="3316"/>
      <c r="AH405" s="3316"/>
      <c r="AI405" s="3316"/>
      <c r="AJ405" s="3316"/>
      <c r="AK405" s="3317"/>
      <c r="AL405" s="1440" t="s">
        <v>791</v>
      </c>
      <c r="AM405" s="1197"/>
      <c r="AN405" s="1197"/>
      <c r="AO405" s="1197"/>
      <c r="AP405" s="1197"/>
      <c r="AQ405" s="1197"/>
      <c r="AR405" s="1197"/>
      <c r="AS405" s="1197"/>
      <c r="AT405" s="1197"/>
      <c r="AU405" s="1197"/>
      <c r="AV405" s="1197"/>
      <c r="AW405" s="1197"/>
      <c r="AX405" s="1197"/>
      <c r="AY405" s="1197"/>
      <c r="AZ405" s="1197"/>
      <c r="BA405" s="1197"/>
      <c r="BB405" s="1197"/>
      <c r="BC405" s="1197"/>
      <c r="BD405" s="1197"/>
      <c r="BE405" s="1197"/>
      <c r="BF405" s="1197"/>
      <c r="BG405" s="1197"/>
      <c r="BH405" s="1197"/>
      <c r="BI405" s="1197"/>
    </row>
    <row r="406" spans="1:61" s="1407" customFormat="1">
      <c r="A406" s="3522"/>
      <c r="B406" s="3523"/>
      <c r="C406" s="3523"/>
      <c r="D406" s="3523"/>
      <c r="E406" s="3523"/>
      <c r="F406" s="3523"/>
      <c r="G406" s="3523"/>
      <c r="H406" s="3523"/>
      <c r="I406" s="3523"/>
      <c r="J406" s="3523"/>
      <c r="K406" s="3523"/>
      <c r="L406" s="3523"/>
      <c r="M406" s="3523"/>
      <c r="N406" s="3380"/>
      <c r="O406" s="3380"/>
      <c r="P406" s="3380"/>
      <c r="Q406" s="3318"/>
      <c r="R406" s="3319"/>
      <c r="S406" s="3319"/>
      <c r="T406" s="3319"/>
      <c r="U406" s="3319"/>
      <c r="V406" s="3319"/>
      <c r="W406" s="3319"/>
      <c r="X406" s="3319"/>
      <c r="Y406" s="3319"/>
      <c r="Z406" s="3319"/>
      <c r="AA406" s="3319"/>
      <c r="AB406" s="3319"/>
      <c r="AC406" s="3319"/>
      <c r="AD406" s="3319"/>
      <c r="AE406" s="3319"/>
      <c r="AF406" s="3319"/>
      <c r="AG406" s="3319"/>
      <c r="AH406" s="3319"/>
      <c r="AI406" s="3319"/>
      <c r="AJ406" s="3319"/>
      <c r="AK406" s="3320"/>
      <c r="AL406" s="1477"/>
      <c r="AM406" s="1197"/>
      <c r="AN406" s="1197"/>
      <c r="AO406" s="1197"/>
      <c r="AP406" s="1197"/>
      <c r="AQ406" s="1197"/>
      <c r="AR406" s="1197"/>
      <c r="AS406" s="1197"/>
      <c r="AT406" s="1197"/>
      <c r="AU406" s="1197"/>
      <c r="AV406" s="1197"/>
      <c r="AW406" s="1197"/>
      <c r="AX406" s="1197"/>
      <c r="AY406" s="1197"/>
      <c r="AZ406" s="1197"/>
      <c r="BA406" s="1197"/>
      <c r="BB406" s="1197"/>
      <c r="BC406" s="1197"/>
      <c r="BD406" s="1197"/>
      <c r="BE406" s="1197"/>
      <c r="BF406" s="1197"/>
      <c r="BG406" s="1197"/>
      <c r="BH406" s="1197"/>
      <c r="BI406" s="1197"/>
    </row>
    <row r="407" spans="1:61" ht="13.5" customHeight="1">
      <c r="A407" s="1441"/>
      <c r="B407" s="1441"/>
      <c r="C407" s="1441"/>
      <c r="D407" s="1441"/>
      <c r="E407" s="1441"/>
      <c r="F407" s="1441"/>
      <c r="G407" s="1441"/>
      <c r="H407" s="1441"/>
      <c r="I407" s="1441"/>
      <c r="J407" s="1441"/>
      <c r="K407" s="1441"/>
      <c r="L407" s="1441"/>
      <c r="M407" s="1441"/>
      <c r="N407" s="1479"/>
      <c r="O407" s="1479"/>
      <c r="P407" s="1479"/>
      <c r="Q407" s="1442"/>
      <c r="R407" s="1442"/>
      <c r="S407" s="1442"/>
      <c r="T407" s="1442"/>
      <c r="U407" s="1442"/>
      <c r="V407" s="1442"/>
      <c r="W407" s="1442"/>
      <c r="X407" s="1442"/>
      <c r="Y407" s="1442"/>
      <c r="Z407" s="1442"/>
      <c r="AA407" s="1442"/>
      <c r="AB407" s="1442"/>
      <c r="AC407" s="1442"/>
      <c r="AD407" s="1442"/>
      <c r="AE407" s="1442"/>
      <c r="AF407" s="1442"/>
      <c r="AG407" s="1442"/>
      <c r="AH407" s="1442"/>
      <c r="AI407" s="1442"/>
      <c r="AJ407" s="1442"/>
      <c r="AK407" s="1442"/>
      <c r="AL407" s="1478"/>
      <c r="AQ407" s="1383"/>
    </row>
    <row r="408" spans="1:61">
      <c r="A408" s="1441"/>
      <c r="B408" s="1441"/>
      <c r="C408" s="1441"/>
      <c r="D408" s="1441"/>
      <c r="E408" s="1441"/>
      <c r="F408" s="1441"/>
      <c r="G408" s="1441"/>
      <c r="H408" s="1441"/>
      <c r="I408" s="1441"/>
      <c r="J408" s="1441"/>
      <c r="K408" s="1441"/>
      <c r="L408" s="1441"/>
      <c r="M408" s="1441"/>
      <c r="N408" s="1479"/>
      <c r="O408" s="1479"/>
      <c r="P408" s="1479"/>
      <c r="Q408" s="1441" t="s">
        <v>1630</v>
      </c>
      <c r="R408" s="1442"/>
      <c r="S408" s="1442"/>
      <c r="T408" s="1442"/>
      <c r="U408" s="1442"/>
      <c r="V408" s="1442"/>
      <c r="W408" s="1442"/>
      <c r="X408" s="1481"/>
      <c r="Y408" s="1442"/>
      <c r="Z408" s="1442"/>
      <c r="AA408" s="1442"/>
      <c r="AB408" s="1442"/>
      <c r="AC408" s="1442"/>
      <c r="AD408" s="1442"/>
      <c r="AE408" s="1442"/>
      <c r="AF408" s="1442"/>
      <c r="AG408" s="1442"/>
      <c r="AH408" s="1442"/>
      <c r="AI408" s="1442"/>
      <c r="AJ408" s="1442"/>
      <c r="AK408" s="1442"/>
      <c r="AL408" s="1478"/>
    </row>
    <row r="409" spans="1:61">
      <c r="A409" s="1441"/>
      <c r="B409" s="1441"/>
      <c r="C409" s="1441"/>
      <c r="D409" s="1441"/>
      <c r="E409" s="1441"/>
      <c r="F409" s="1441"/>
      <c r="G409" s="1441"/>
      <c r="H409" s="1441"/>
      <c r="I409" s="1441"/>
      <c r="J409" s="1441"/>
      <c r="K409" s="1441"/>
      <c r="L409" s="1441"/>
      <c r="M409" s="1441"/>
      <c r="N409" s="1479"/>
      <c r="O409" s="1479"/>
      <c r="P409" s="1479"/>
      <c r="Q409" s="1442"/>
      <c r="R409" s="1442"/>
      <c r="S409" s="1442"/>
      <c r="T409" s="1442"/>
      <c r="U409" s="1442"/>
      <c r="V409" s="1442"/>
      <c r="W409" s="1442"/>
      <c r="X409" s="1798"/>
      <c r="Y409" s="1798"/>
      <c r="Z409" s="1798"/>
      <c r="AA409" s="1798"/>
      <c r="AB409" s="1798"/>
      <c r="AC409" s="1798"/>
      <c r="AD409" s="1798"/>
      <c r="AE409" s="1798"/>
      <c r="AF409" s="1798"/>
      <c r="AG409" s="1798"/>
      <c r="AH409" s="1798"/>
      <c r="AI409" s="1798"/>
      <c r="AJ409" s="1798"/>
      <c r="AK409" s="1442"/>
      <c r="AL409" s="1478"/>
    </row>
    <row r="410" spans="1:61">
      <c r="A410" s="1441"/>
      <c r="B410" s="1441"/>
      <c r="C410" s="1441"/>
      <c r="D410" s="1441"/>
      <c r="E410" s="1441"/>
      <c r="F410" s="1441"/>
      <c r="G410" s="1441"/>
      <c r="H410" s="1441"/>
      <c r="I410" s="1441"/>
      <c r="J410" s="1441"/>
      <c r="K410" s="1441"/>
      <c r="L410" s="1441"/>
      <c r="M410" s="1441"/>
      <c r="N410" s="1479"/>
      <c r="O410" s="1479"/>
      <c r="P410" s="1479"/>
      <c r="Q410" s="1442"/>
      <c r="R410" s="1442"/>
      <c r="S410" s="1442"/>
      <c r="T410" s="1442"/>
      <c r="U410" s="1442"/>
      <c r="V410" s="1442"/>
      <c r="W410" s="1442"/>
      <c r="X410" s="1798"/>
      <c r="Y410" s="1798"/>
      <c r="Z410" s="1798"/>
      <c r="AA410" s="1798"/>
      <c r="AB410" s="1798"/>
      <c r="AC410" s="1798"/>
      <c r="AD410" s="1798"/>
      <c r="AE410" s="1798"/>
      <c r="AF410" s="1798"/>
      <c r="AG410" s="1798"/>
      <c r="AH410" s="1798"/>
      <c r="AI410" s="1798"/>
      <c r="AJ410" s="1798"/>
      <c r="AK410" s="1442"/>
      <c r="AL410" s="1478"/>
    </row>
    <row r="411" spans="1:61">
      <c r="A411" s="1441"/>
      <c r="B411" s="1441"/>
      <c r="C411" s="1441"/>
      <c r="D411" s="1441"/>
      <c r="E411" s="1441"/>
      <c r="F411" s="1441"/>
      <c r="G411" s="1441"/>
      <c r="H411" s="1441"/>
      <c r="I411" s="1441"/>
      <c r="J411" s="1441"/>
      <c r="K411" s="1441"/>
      <c r="L411" s="1441"/>
      <c r="M411" s="1441"/>
      <c r="N411" s="1479"/>
      <c r="O411" s="1479"/>
      <c r="P411" s="1479"/>
      <c r="Q411" s="1442"/>
      <c r="R411" s="1442"/>
      <c r="S411" s="1442"/>
      <c r="T411" s="1442"/>
      <c r="U411" s="1442"/>
      <c r="V411" s="1442"/>
      <c r="W411" s="1442"/>
      <c r="X411" s="1798"/>
      <c r="Y411" s="1798"/>
      <c r="Z411" s="1798"/>
      <c r="AA411" s="1798"/>
      <c r="AB411" s="1798"/>
      <c r="AC411" s="1798"/>
      <c r="AD411" s="1798"/>
      <c r="AE411" s="1798"/>
      <c r="AF411" s="1798"/>
      <c r="AG411" s="1798"/>
      <c r="AH411" s="1798"/>
      <c r="AI411" s="1798"/>
      <c r="AJ411" s="1798"/>
      <c r="AK411" s="1442"/>
      <c r="AL411" s="1480"/>
    </row>
    <row r="412" spans="1:61" ht="13.5" customHeight="1">
      <c r="A412" s="1441"/>
      <c r="B412" s="1441"/>
      <c r="C412" s="1441"/>
      <c r="D412" s="1441"/>
      <c r="E412" s="1441"/>
      <c r="F412" s="1441"/>
      <c r="G412" s="1441"/>
      <c r="H412" s="1441"/>
      <c r="I412" s="1441"/>
      <c r="J412" s="1441"/>
      <c r="K412" s="1441"/>
      <c r="L412" s="1441"/>
      <c r="M412" s="1441"/>
      <c r="N412" s="1479"/>
      <c r="O412" s="1479"/>
      <c r="P412" s="1479"/>
      <c r="Q412" s="1442"/>
      <c r="R412" s="1442"/>
      <c r="S412" s="1442"/>
      <c r="T412" s="1442"/>
      <c r="U412" s="1442"/>
      <c r="V412" s="1442"/>
      <c r="W412" s="1442"/>
      <c r="X412" s="1798"/>
      <c r="Y412" s="1798"/>
      <c r="Z412" s="1798"/>
      <c r="AA412" s="1798"/>
      <c r="AB412" s="1798"/>
      <c r="AC412" s="1798"/>
      <c r="AD412" s="1798"/>
      <c r="AE412" s="1798"/>
      <c r="AF412" s="1798"/>
      <c r="AG412" s="1798"/>
      <c r="AH412" s="1798"/>
      <c r="AI412" s="1798"/>
      <c r="AJ412" s="1798"/>
      <c r="AK412" s="1442"/>
      <c r="AL412" s="1480"/>
    </row>
    <row r="413" spans="1:61" ht="13.5" customHeight="1">
      <c r="A413" s="1441"/>
      <c r="B413" s="1441"/>
      <c r="C413" s="1441"/>
      <c r="D413" s="1441"/>
      <c r="E413" s="1441"/>
      <c r="F413" s="1441"/>
      <c r="G413" s="1441"/>
      <c r="H413" s="1441"/>
      <c r="I413" s="1441"/>
      <c r="J413" s="1441"/>
      <c r="K413" s="1441"/>
      <c r="L413" s="1441"/>
      <c r="M413" s="1441"/>
      <c r="N413" s="1479"/>
      <c r="O413" s="1479"/>
      <c r="P413" s="1479"/>
      <c r="Q413" s="1442"/>
      <c r="S413" s="1442"/>
      <c r="T413" s="1442"/>
      <c r="U413" s="1442"/>
      <c r="V413" s="1442"/>
      <c r="W413" s="1442"/>
      <c r="X413" s="1798"/>
      <c r="Y413" s="1798"/>
      <c r="Z413" s="1798"/>
      <c r="AA413" s="1798"/>
      <c r="AB413" s="1798"/>
      <c r="AC413" s="1798"/>
      <c r="AD413" s="1798"/>
      <c r="AE413" s="1798"/>
      <c r="AF413" s="1798"/>
      <c r="AG413" s="1798"/>
      <c r="AH413" s="1798"/>
      <c r="AI413" s="1798"/>
      <c r="AJ413" s="1798"/>
      <c r="AK413" s="1442"/>
      <c r="AL413" s="1480"/>
    </row>
    <row r="414" spans="1:61" ht="13.5" customHeight="1">
      <c r="A414" s="1441"/>
      <c r="B414" s="1441"/>
      <c r="C414" s="1441"/>
      <c r="D414" s="1441"/>
      <c r="E414" s="1441"/>
      <c r="F414" s="1441"/>
      <c r="G414" s="1441"/>
      <c r="H414" s="1441"/>
      <c r="I414" s="1441"/>
      <c r="J414" s="1441"/>
      <c r="K414" s="1441"/>
      <c r="L414" s="1441"/>
      <c r="M414" s="1441"/>
      <c r="N414" s="1479"/>
      <c r="O414" s="1479"/>
      <c r="P414" s="1479"/>
      <c r="Q414" s="1442"/>
      <c r="S414" s="1442"/>
      <c r="T414" s="1442"/>
      <c r="U414" s="1442"/>
      <c r="V414" s="1442"/>
      <c r="W414" s="1442"/>
      <c r="X414" s="1798"/>
      <c r="Y414" s="1798"/>
      <c r="Z414" s="1798"/>
      <c r="AA414" s="1798"/>
      <c r="AB414" s="1798"/>
      <c r="AC414" s="1798"/>
      <c r="AD414" s="1798"/>
      <c r="AE414" s="1798"/>
      <c r="AF414" s="1798"/>
      <c r="AG414" s="1798"/>
      <c r="AH414" s="1798"/>
      <c r="AI414" s="1798"/>
      <c r="AJ414" s="1798"/>
      <c r="AK414" s="1442"/>
      <c r="AL414" s="1480"/>
    </row>
    <row r="415" spans="1:61">
      <c r="A415" s="1441"/>
      <c r="B415" s="1441"/>
      <c r="C415" s="1441"/>
      <c r="D415" s="1441"/>
      <c r="E415" s="1441"/>
      <c r="F415" s="1441"/>
      <c r="G415" s="1441"/>
      <c r="H415" s="1441"/>
      <c r="I415" s="1441"/>
      <c r="J415" s="1441"/>
      <c r="K415" s="1441"/>
      <c r="L415" s="1441"/>
      <c r="M415" s="1441"/>
      <c r="N415" s="1479"/>
      <c r="O415" s="1479"/>
      <c r="P415" s="1479"/>
      <c r="Q415" s="1442"/>
      <c r="S415" s="1442"/>
      <c r="T415" s="1442"/>
      <c r="U415" s="1442"/>
      <c r="V415" s="1442"/>
      <c r="W415" s="1442"/>
      <c r="X415" s="1798"/>
      <c r="Y415" s="1798"/>
      <c r="Z415" s="1798"/>
      <c r="AA415" s="1798"/>
      <c r="AB415" s="1798"/>
      <c r="AC415" s="1798"/>
      <c r="AD415" s="1798"/>
      <c r="AE415" s="1798"/>
      <c r="AF415" s="1798"/>
      <c r="AG415" s="1798"/>
      <c r="AH415" s="1798"/>
      <c r="AI415" s="1798"/>
      <c r="AJ415" s="1798"/>
      <c r="AK415" s="1442"/>
      <c r="AL415" s="1480"/>
    </row>
    <row r="416" spans="1:61" ht="14.25" customHeight="1">
      <c r="A416" s="1441"/>
      <c r="B416" s="1441"/>
      <c r="C416" s="1441"/>
      <c r="D416" s="1441"/>
      <c r="E416" s="1441"/>
      <c r="F416" s="1441"/>
      <c r="G416" s="1441"/>
      <c r="H416" s="1441"/>
      <c r="I416" s="1441"/>
      <c r="J416" s="1441"/>
      <c r="K416" s="1441"/>
      <c r="L416" s="1441"/>
      <c r="M416" s="1441"/>
      <c r="N416" s="1479"/>
      <c r="O416" s="1479"/>
      <c r="P416" s="1479"/>
      <c r="Q416" s="1442"/>
      <c r="R416" s="1442"/>
      <c r="S416" s="1442"/>
      <c r="T416" s="1442"/>
      <c r="U416" s="1442"/>
      <c r="V416" s="1442"/>
      <c r="W416" s="1442"/>
      <c r="X416" s="1798"/>
      <c r="Y416" s="1798"/>
      <c r="Z416" s="1798"/>
      <c r="AA416" s="1798"/>
      <c r="AB416" s="1798"/>
      <c r="AC416" s="1798"/>
      <c r="AD416" s="1798"/>
      <c r="AE416" s="1798"/>
      <c r="AF416" s="1798"/>
      <c r="AG416" s="1798"/>
      <c r="AH416" s="1798"/>
      <c r="AI416" s="1798"/>
      <c r="AJ416" s="1798"/>
      <c r="AK416" s="1442"/>
      <c r="AL416" s="1480"/>
    </row>
    <row r="417" spans="1:45" ht="14.25" customHeight="1">
      <c r="A417" s="1441"/>
      <c r="B417" s="1441"/>
      <c r="C417" s="1441"/>
      <c r="D417" s="1441"/>
      <c r="E417" s="1441"/>
      <c r="F417" s="1441"/>
      <c r="G417" s="1441"/>
      <c r="H417" s="1441"/>
      <c r="I417" s="1441"/>
      <c r="J417" s="1441"/>
      <c r="K417" s="1441"/>
      <c r="L417" s="1441"/>
      <c r="M417" s="1441"/>
      <c r="N417" s="1479"/>
      <c r="O417" s="1479"/>
      <c r="P417" s="1479"/>
      <c r="Q417" s="1442"/>
      <c r="R417" s="1442"/>
      <c r="S417" s="1442"/>
      <c r="T417" s="1442"/>
      <c r="U417" s="1442"/>
      <c r="V417" s="1442"/>
      <c r="W417" s="1442"/>
      <c r="X417" s="1798"/>
      <c r="Y417" s="1798"/>
      <c r="Z417" s="1798"/>
      <c r="AA417" s="1798"/>
      <c r="AB417" s="1798"/>
      <c r="AC417" s="1798"/>
      <c r="AD417" s="1798"/>
      <c r="AE417" s="1798"/>
      <c r="AF417" s="1798"/>
      <c r="AG417" s="1798"/>
      <c r="AH417" s="1798"/>
      <c r="AI417" s="1798"/>
      <c r="AJ417" s="1798"/>
      <c r="AK417" s="1442"/>
      <c r="AL417" s="1480"/>
    </row>
    <row r="418" spans="1:45" ht="16.5" customHeight="1">
      <c r="A418" s="1441"/>
      <c r="B418" s="1441"/>
      <c r="C418" s="1441"/>
      <c r="D418" s="1441"/>
      <c r="E418" s="1441"/>
      <c r="F418" s="1441"/>
      <c r="G418" s="1441"/>
      <c r="H418" s="1441"/>
      <c r="I418" s="1441"/>
      <c r="J418" s="1441"/>
      <c r="K418" s="1441"/>
      <c r="L418" s="1441"/>
      <c r="M418" s="1441"/>
      <c r="N418" s="1479"/>
      <c r="O418" s="1479"/>
      <c r="P418" s="1479"/>
      <c r="Q418" s="1442"/>
      <c r="R418" s="1442"/>
      <c r="S418" s="1442"/>
      <c r="T418" s="1442"/>
      <c r="U418" s="1442"/>
      <c r="V418" s="1442"/>
      <c r="W418" s="1442"/>
      <c r="X418" s="1442"/>
      <c r="Y418" s="1442"/>
      <c r="Z418" s="1442"/>
      <c r="AA418" s="1442"/>
      <c r="AB418" s="1442"/>
      <c r="AC418" s="1442"/>
      <c r="AD418" s="1442"/>
      <c r="AE418" s="1442"/>
      <c r="AF418" s="1442"/>
      <c r="AG418" s="1442"/>
      <c r="AH418" s="1442"/>
      <c r="AI418" s="1442"/>
      <c r="AJ418" s="1442"/>
      <c r="AK418" s="1442"/>
      <c r="AL418" s="1480"/>
    </row>
    <row r="419" spans="1:45" ht="16.5" customHeight="1">
      <c r="A419" s="1405"/>
      <c r="B419" s="3281" t="str">
        <f>+B375</f>
        <v>4月</v>
      </c>
      <c r="C419" s="3277"/>
      <c r="D419" s="3278"/>
      <c r="E419" s="3281" t="str">
        <f>+E375</f>
        <v>5月</v>
      </c>
      <c r="F419" s="3277"/>
      <c r="G419" s="3278"/>
      <c r="H419" s="3281" t="str">
        <f>+H375</f>
        <v>6月</v>
      </c>
      <c r="I419" s="3277"/>
      <c r="J419" s="3278"/>
      <c r="K419" s="3281" t="str">
        <f>+K375</f>
        <v>7月</v>
      </c>
      <c r="L419" s="3277"/>
      <c r="M419" s="3278"/>
      <c r="N419" s="3281" t="str">
        <f>+N375</f>
        <v>8月</v>
      </c>
      <c r="O419" s="3277"/>
      <c r="P419" s="3278"/>
      <c r="Q419" s="3281" t="str">
        <f>+Q375</f>
        <v>9月</v>
      </c>
      <c r="R419" s="3277"/>
      <c r="S419" s="3278"/>
      <c r="T419" s="3281" t="str">
        <f>+T375</f>
        <v>10月</v>
      </c>
      <c r="U419" s="3277"/>
      <c r="V419" s="3278"/>
      <c r="W419" s="3281" t="str">
        <f>+W375</f>
        <v>11月</v>
      </c>
      <c r="X419" s="3277"/>
      <c r="Y419" s="3278"/>
      <c r="Z419" s="3281" t="str">
        <f>+Z375</f>
        <v>12月</v>
      </c>
      <c r="AA419" s="3277"/>
      <c r="AB419" s="3278"/>
      <c r="AC419" s="3281" t="str">
        <f>+AC375</f>
        <v>1月</v>
      </c>
      <c r="AD419" s="3277"/>
      <c r="AE419" s="3278"/>
      <c r="AF419" s="3281" t="str">
        <f>+AF375</f>
        <v>2月</v>
      </c>
      <c r="AG419" s="3277"/>
      <c r="AH419" s="3278"/>
      <c r="AI419" s="3281" t="str">
        <f>+AI375</f>
        <v>3月</v>
      </c>
      <c r="AJ419" s="3277"/>
      <c r="AK419" s="3278"/>
      <c r="AL419" s="3670" t="s">
        <v>210</v>
      </c>
      <c r="AM419" s="3671"/>
      <c r="AN419" s="1407"/>
      <c r="AO419" s="1407"/>
      <c r="AP419" s="1407"/>
      <c r="AQ419" s="1407"/>
      <c r="AR419" s="1407"/>
      <c r="AS419" s="1407"/>
    </row>
    <row r="420" spans="1:45" ht="16.5" customHeight="1">
      <c r="A420" s="1483">
        <f>+'6経営計画'!B70</f>
        <v>2024</v>
      </c>
      <c r="B420" s="3273">
        <f>+'6経営計画'!H71</f>
        <v>100</v>
      </c>
      <c r="C420" s="3274"/>
      <c r="D420" s="3275"/>
      <c r="E420" s="3273">
        <f>+'6経営計画'!I71</f>
        <v>100</v>
      </c>
      <c r="F420" s="3274"/>
      <c r="G420" s="3275"/>
      <c r="H420" s="3273">
        <f>+'6経営計画'!J71</f>
        <v>100</v>
      </c>
      <c r="I420" s="3274"/>
      <c r="J420" s="3275"/>
      <c r="K420" s="3273">
        <f>+'6経営計画'!K71</f>
        <v>100</v>
      </c>
      <c r="L420" s="3274"/>
      <c r="M420" s="3275"/>
      <c r="N420" s="3273">
        <f>+'6経営計画'!L71</f>
        <v>100</v>
      </c>
      <c r="O420" s="3274"/>
      <c r="P420" s="3275"/>
      <c r="Q420" s="3273">
        <f>+'6経営計画'!M71</f>
        <v>100</v>
      </c>
      <c r="R420" s="3274"/>
      <c r="S420" s="3275"/>
      <c r="T420" s="3273">
        <f>+'6経営計画'!N71</f>
        <v>100</v>
      </c>
      <c r="U420" s="3274"/>
      <c r="V420" s="3275"/>
      <c r="W420" s="3273">
        <f>+'6経営計画'!O71</f>
        <v>100</v>
      </c>
      <c r="X420" s="3274"/>
      <c r="Y420" s="3275"/>
      <c r="Z420" s="3273">
        <f>+'6経営計画'!P71</f>
        <v>100</v>
      </c>
      <c r="AA420" s="3274"/>
      <c r="AB420" s="3275"/>
      <c r="AC420" s="3273">
        <f>+'6経営計画'!Q71</f>
        <v>100</v>
      </c>
      <c r="AD420" s="3274"/>
      <c r="AE420" s="3275"/>
      <c r="AF420" s="3273">
        <f>+'6経営計画'!R71</f>
        <v>100</v>
      </c>
      <c r="AG420" s="3274"/>
      <c r="AH420" s="3275"/>
      <c r="AI420" s="3273">
        <f>+'6経営計画'!S71</f>
        <v>100</v>
      </c>
      <c r="AJ420" s="3274"/>
      <c r="AK420" s="3275"/>
      <c r="AL420" s="3672">
        <f>SUM(B420:AK420)</f>
        <v>1200</v>
      </c>
      <c r="AM420" s="3671"/>
      <c r="AN420" s="1407"/>
      <c r="AO420" s="1407"/>
      <c r="AP420" s="1407"/>
      <c r="AQ420" s="1407"/>
      <c r="AR420" s="1407"/>
      <c r="AS420" s="1407"/>
    </row>
    <row r="421" spans="1:45" ht="16.5" customHeight="1">
      <c r="A421" s="1483">
        <f>+'6経営計画'!B3</f>
        <v>2025</v>
      </c>
      <c r="B421" s="3273">
        <f>+'6経営計画'!H78</f>
        <v>90</v>
      </c>
      <c r="C421" s="3274"/>
      <c r="D421" s="3275"/>
      <c r="E421" s="3273">
        <f>+'6経営計画'!I78</f>
        <v>90</v>
      </c>
      <c r="F421" s="3274"/>
      <c r="G421" s="3275"/>
      <c r="H421" s="3273">
        <f>+'6経営計画'!J78</f>
        <v>90</v>
      </c>
      <c r="I421" s="3274"/>
      <c r="J421" s="3275"/>
      <c r="K421" s="3273">
        <f>+'6経営計画'!K78</f>
        <v>90</v>
      </c>
      <c r="L421" s="3274"/>
      <c r="M421" s="3275"/>
      <c r="N421" s="3273">
        <f>+'6経営計画'!L78</f>
        <v>90</v>
      </c>
      <c r="O421" s="3274"/>
      <c r="P421" s="3275"/>
      <c r="Q421" s="3273">
        <f>+'6経営計画'!M78</f>
        <v>90</v>
      </c>
      <c r="R421" s="3274"/>
      <c r="S421" s="3275"/>
      <c r="T421" s="3273">
        <f>+'6経営計画'!N78</f>
        <v>90</v>
      </c>
      <c r="U421" s="3274"/>
      <c r="V421" s="3275"/>
      <c r="W421" s="3273">
        <f>+'6経営計画'!O78</f>
        <v>90</v>
      </c>
      <c r="X421" s="3274"/>
      <c r="Y421" s="3275"/>
      <c r="Z421" s="3273">
        <f>+'6経営計画'!P78</f>
        <v>90</v>
      </c>
      <c r="AA421" s="3274"/>
      <c r="AB421" s="3275"/>
      <c r="AC421" s="3273">
        <f>+'6経営計画'!Q78</f>
        <v>90</v>
      </c>
      <c r="AD421" s="3274"/>
      <c r="AE421" s="3275"/>
      <c r="AF421" s="3273">
        <f>+'6経営計画'!R78</f>
        <v>90</v>
      </c>
      <c r="AG421" s="3274"/>
      <c r="AH421" s="3275"/>
      <c r="AI421" s="3273">
        <f>+'6経営計画'!S78</f>
        <v>90</v>
      </c>
      <c r="AJ421" s="3274"/>
      <c r="AK421" s="3275"/>
      <c r="AL421" s="3672">
        <f>SUM(B421:AK421)</f>
        <v>1080</v>
      </c>
      <c r="AM421" s="3671"/>
      <c r="AN421" s="1407"/>
      <c r="AO421" s="1407"/>
      <c r="AP421" s="1407"/>
      <c r="AQ421" s="1407"/>
      <c r="AR421" s="1407"/>
      <c r="AS421" s="1407"/>
    </row>
    <row r="422" spans="1:45" ht="13.5" customHeight="1">
      <c r="A422" s="1484"/>
      <c r="B422" s="1484"/>
      <c r="C422" s="1484"/>
      <c r="D422" s="1484"/>
      <c r="E422" s="1484"/>
      <c r="F422" s="1484"/>
      <c r="G422" s="1484"/>
      <c r="H422" s="1484"/>
      <c r="I422" s="1484"/>
      <c r="J422" s="1484"/>
      <c r="K422" s="1484"/>
      <c r="L422" s="1484"/>
      <c r="M422" s="1484"/>
      <c r="N422" s="1485"/>
      <c r="O422" s="1485"/>
      <c r="P422" s="1485"/>
      <c r="Q422" s="1486"/>
      <c r="R422" s="1486"/>
      <c r="S422" s="1486"/>
      <c r="T422" s="1486"/>
      <c r="U422" s="1486"/>
      <c r="V422" s="1486"/>
      <c r="W422" s="1486"/>
      <c r="X422" s="1486"/>
      <c r="Y422" s="1486"/>
      <c r="Z422" s="1486"/>
      <c r="AA422" s="1486"/>
      <c r="AB422" s="1486"/>
      <c r="AC422" s="1486"/>
      <c r="AD422" s="1486"/>
      <c r="AE422" s="1486"/>
      <c r="AF422" s="1486"/>
      <c r="AG422" s="1486"/>
      <c r="AH422" s="1486"/>
      <c r="AI422" s="1486"/>
      <c r="AJ422" s="1486"/>
      <c r="AK422" s="1486"/>
      <c r="AL422" s="1480"/>
    </row>
    <row r="423" spans="1:45" ht="13.5" customHeight="1">
      <c r="A423" s="1441"/>
      <c r="B423" s="1441"/>
      <c r="C423" s="1441"/>
      <c r="D423" s="1441"/>
      <c r="E423" s="1441"/>
      <c r="F423" s="1441"/>
      <c r="G423" s="1441"/>
      <c r="H423" s="1441"/>
      <c r="I423" s="1441"/>
      <c r="J423" s="1441"/>
      <c r="K423" s="1441"/>
      <c r="L423" s="1441"/>
      <c r="M423" s="1441"/>
      <c r="N423" s="1479"/>
      <c r="O423" s="1479"/>
      <c r="P423" s="1479"/>
      <c r="Q423" s="1442"/>
      <c r="R423" s="1442"/>
      <c r="S423" s="1442"/>
      <c r="T423" s="1442"/>
      <c r="U423" s="1442"/>
      <c r="V423" s="1442"/>
      <c r="W423" s="1442"/>
      <c r="X423" s="1442"/>
      <c r="Y423" s="1442"/>
      <c r="Z423" s="1442"/>
      <c r="AA423" s="1442"/>
      <c r="AB423" s="1442"/>
      <c r="AC423" s="1442"/>
      <c r="AD423" s="1442"/>
      <c r="AE423" s="1442"/>
      <c r="AF423" s="1442"/>
      <c r="AG423" s="1442"/>
      <c r="AH423" s="1442"/>
      <c r="AI423" s="1442"/>
      <c r="AJ423" s="1442"/>
      <c r="AK423" s="1442"/>
      <c r="AL423" s="1480"/>
      <c r="AQ423" s="1383"/>
    </row>
    <row r="424" spans="1:45">
      <c r="A424" s="1441"/>
      <c r="B424" s="1441"/>
      <c r="C424" s="1441"/>
      <c r="D424" s="1441"/>
      <c r="E424" s="1441"/>
      <c r="F424" s="1441"/>
      <c r="G424" s="1441"/>
      <c r="H424" s="1441"/>
      <c r="I424" s="1441"/>
      <c r="J424" s="1441"/>
      <c r="K424" s="1441"/>
      <c r="L424" s="1441"/>
      <c r="M424" s="1441"/>
      <c r="N424" s="1479"/>
      <c r="O424" s="1479"/>
      <c r="P424" s="1479"/>
      <c r="Q424" s="1441" t="s">
        <v>1630</v>
      </c>
      <c r="R424" s="1442"/>
      <c r="S424" s="1442"/>
      <c r="T424" s="1442"/>
      <c r="U424" s="1442"/>
      <c r="V424" s="1442"/>
      <c r="W424" s="1442"/>
      <c r="X424" s="1481"/>
      <c r="Y424" s="1442"/>
      <c r="Z424" s="1442"/>
      <c r="AA424" s="1442"/>
      <c r="AB424" s="1442"/>
      <c r="AC424" s="1442"/>
      <c r="AD424" s="1442"/>
      <c r="AE424" s="1442"/>
      <c r="AF424" s="1442"/>
      <c r="AG424" s="1442"/>
      <c r="AH424" s="1442"/>
      <c r="AI424" s="1442"/>
      <c r="AJ424" s="1442"/>
      <c r="AK424" s="1442"/>
      <c r="AL424" s="1480"/>
    </row>
    <row r="425" spans="1:45" ht="14.25" customHeight="1">
      <c r="A425" s="1441"/>
      <c r="B425" s="1441"/>
      <c r="C425" s="1441"/>
      <c r="D425" s="1441"/>
      <c r="E425" s="1441"/>
      <c r="F425" s="1441"/>
      <c r="G425" s="1441"/>
      <c r="H425" s="1441"/>
      <c r="I425" s="1441"/>
      <c r="J425" s="1441"/>
      <c r="K425" s="1441"/>
      <c r="L425" s="1441"/>
      <c r="M425" s="1441"/>
      <c r="N425" s="1479"/>
      <c r="O425" s="1479"/>
      <c r="P425" s="1479"/>
      <c r="Q425" s="1442"/>
      <c r="R425" s="1442"/>
      <c r="S425" s="1442"/>
      <c r="T425" s="1442"/>
      <c r="U425" s="1442"/>
      <c r="V425" s="1442"/>
      <c r="W425" s="1442"/>
      <c r="X425" s="1798"/>
      <c r="Y425" s="1798"/>
      <c r="Z425" s="1798"/>
      <c r="AA425" s="1798"/>
      <c r="AB425" s="1798"/>
      <c r="AC425" s="1798"/>
      <c r="AD425" s="1798"/>
      <c r="AE425" s="1798"/>
      <c r="AF425" s="1798"/>
      <c r="AG425" s="1798"/>
      <c r="AH425" s="1798"/>
      <c r="AI425" s="1798"/>
      <c r="AJ425" s="1798"/>
      <c r="AK425" s="1442"/>
      <c r="AL425" s="1480"/>
    </row>
    <row r="426" spans="1:45" ht="14.25" customHeight="1">
      <c r="A426" s="1441"/>
      <c r="B426" s="1441"/>
      <c r="C426" s="1441"/>
      <c r="D426" s="1441"/>
      <c r="E426" s="1441"/>
      <c r="F426" s="1441"/>
      <c r="G426" s="1441"/>
      <c r="H426" s="1441"/>
      <c r="I426" s="1441"/>
      <c r="J426" s="1441"/>
      <c r="K426" s="1441"/>
      <c r="L426" s="1441"/>
      <c r="M426" s="1441"/>
      <c r="N426" s="1479"/>
      <c r="O426" s="1479"/>
      <c r="P426" s="1479"/>
      <c r="Q426" s="1442"/>
      <c r="R426" s="1442"/>
      <c r="S426" s="1442"/>
      <c r="T426" s="1442"/>
      <c r="U426" s="1442"/>
      <c r="V426" s="1442"/>
      <c r="W426" s="1442"/>
      <c r="X426" s="1798"/>
      <c r="Y426" s="1798"/>
      <c r="Z426" s="1798"/>
      <c r="AA426" s="1798"/>
      <c r="AB426" s="1798"/>
      <c r="AC426" s="1798"/>
      <c r="AD426" s="1798"/>
      <c r="AE426" s="1798"/>
      <c r="AF426" s="1798"/>
      <c r="AG426" s="1798"/>
      <c r="AH426" s="1798"/>
      <c r="AI426" s="1798"/>
      <c r="AJ426" s="1798"/>
      <c r="AK426" s="1442"/>
      <c r="AL426" s="1480"/>
    </row>
    <row r="427" spans="1:45" ht="14.25" customHeight="1">
      <c r="A427" s="1441"/>
      <c r="B427" s="1441"/>
      <c r="C427" s="1441"/>
      <c r="D427" s="1441"/>
      <c r="E427" s="1441"/>
      <c r="F427" s="1441"/>
      <c r="G427" s="1441"/>
      <c r="H427" s="1441"/>
      <c r="I427" s="1441"/>
      <c r="J427" s="1441"/>
      <c r="K427" s="1441"/>
      <c r="L427" s="1441"/>
      <c r="M427" s="1441"/>
      <c r="N427" s="1479"/>
      <c r="O427" s="1479"/>
      <c r="P427" s="1479"/>
      <c r="Q427" s="1442"/>
      <c r="R427" s="1442"/>
      <c r="S427" s="1442"/>
      <c r="T427" s="1442"/>
      <c r="U427" s="1442"/>
      <c r="V427" s="1442"/>
      <c r="W427" s="1442"/>
      <c r="X427" s="1798"/>
      <c r="Y427" s="1798"/>
      <c r="Z427" s="1798"/>
      <c r="AA427" s="1798"/>
      <c r="AB427" s="1798"/>
      <c r="AC427" s="1798"/>
      <c r="AD427" s="1798"/>
      <c r="AE427" s="1798"/>
      <c r="AF427" s="1798"/>
      <c r="AG427" s="1798"/>
      <c r="AH427" s="1798"/>
      <c r="AI427" s="1798"/>
      <c r="AJ427" s="1798"/>
      <c r="AK427" s="1442"/>
      <c r="AL427" s="1480"/>
    </row>
    <row r="428" spans="1:45" ht="15.75" customHeight="1">
      <c r="A428" s="1441"/>
      <c r="B428" s="1441"/>
      <c r="C428" s="1441"/>
      <c r="D428" s="1441"/>
      <c r="E428" s="1441"/>
      <c r="F428" s="1441"/>
      <c r="G428" s="1441"/>
      <c r="H428" s="1441"/>
      <c r="I428" s="1441"/>
      <c r="J428" s="1441"/>
      <c r="K428" s="1441"/>
      <c r="L428" s="1441"/>
      <c r="M428" s="1441"/>
      <c r="N428" s="1479"/>
      <c r="O428" s="1479"/>
      <c r="P428" s="1479"/>
      <c r="Q428" s="1442"/>
      <c r="R428" s="1442"/>
      <c r="S428" s="1442"/>
      <c r="T428" s="1442"/>
      <c r="U428" s="1442"/>
      <c r="V428" s="1442"/>
      <c r="W428" s="1442"/>
      <c r="X428" s="1798"/>
      <c r="Y428" s="1798"/>
      <c r="Z428" s="1798"/>
      <c r="AA428" s="1798"/>
      <c r="AB428" s="1798"/>
      <c r="AC428" s="1798"/>
      <c r="AD428" s="1798"/>
      <c r="AE428" s="1798"/>
      <c r="AF428" s="1798"/>
      <c r="AG428" s="1798"/>
      <c r="AH428" s="1798"/>
      <c r="AI428" s="1798"/>
      <c r="AJ428" s="1798"/>
      <c r="AK428" s="1442"/>
      <c r="AL428" s="1480"/>
    </row>
    <row r="429" spans="1:45" ht="14.25" customHeight="1">
      <c r="A429" s="1441"/>
      <c r="B429" s="1441"/>
      <c r="C429" s="1441"/>
      <c r="D429" s="1441"/>
      <c r="E429" s="1441"/>
      <c r="F429" s="1441"/>
      <c r="G429" s="1441"/>
      <c r="H429" s="1441"/>
      <c r="I429" s="1441"/>
      <c r="J429" s="1441"/>
      <c r="K429" s="1441"/>
      <c r="L429" s="1441"/>
      <c r="M429" s="1441"/>
      <c r="N429" s="1479"/>
      <c r="O429" s="1479"/>
      <c r="P429" s="1479"/>
      <c r="Q429" s="1442"/>
      <c r="S429" s="1442"/>
      <c r="T429" s="1442"/>
      <c r="U429" s="1442"/>
      <c r="V429" s="1442"/>
      <c r="W429" s="1442"/>
      <c r="X429" s="1798"/>
      <c r="Y429" s="1798"/>
      <c r="Z429" s="1798"/>
      <c r="AA429" s="1798"/>
      <c r="AB429" s="1798"/>
      <c r="AC429" s="1798"/>
      <c r="AD429" s="1798"/>
      <c r="AE429" s="1798"/>
      <c r="AF429" s="1798"/>
      <c r="AG429" s="1798"/>
      <c r="AH429" s="1798"/>
      <c r="AI429" s="1798"/>
      <c r="AJ429" s="1798"/>
      <c r="AK429" s="1442"/>
      <c r="AL429" s="1480"/>
    </row>
    <row r="430" spans="1:45" ht="14.25" customHeight="1">
      <c r="A430" s="1441"/>
      <c r="B430" s="1441"/>
      <c r="C430" s="1441"/>
      <c r="D430" s="1441"/>
      <c r="E430" s="1441"/>
      <c r="F430" s="1441"/>
      <c r="G430" s="1441"/>
      <c r="H430" s="1441"/>
      <c r="I430" s="1441"/>
      <c r="J430" s="1441"/>
      <c r="K430" s="1441"/>
      <c r="L430" s="1441"/>
      <c r="M430" s="1441"/>
      <c r="N430" s="1479"/>
      <c r="O430" s="1479"/>
      <c r="P430" s="1479"/>
      <c r="Q430" s="1442"/>
      <c r="S430" s="1442"/>
      <c r="T430" s="1442"/>
      <c r="U430" s="1442"/>
      <c r="V430" s="1442"/>
      <c r="W430" s="1442"/>
      <c r="X430" s="1798"/>
      <c r="Y430" s="1798"/>
      <c r="Z430" s="1798"/>
      <c r="AA430" s="1798"/>
      <c r="AB430" s="1798"/>
      <c r="AC430" s="1798"/>
      <c r="AD430" s="1798"/>
      <c r="AE430" s="1798"/>
      <c r="AF430" s="1798"/>
      <c r="AG430" s="1798"/>
      <c r="AH430" s="1798"/>
      <c r="AI430" s="1798"/>
      <c r="AJ430" s="1798"/>
      <c r="AK430" s="1442"/>
      <c r="AL430" s="1480"/>
    </row>
    <row r="431" spans="1:45" ht="15.75" customHeight="1">
      <c r="A431" s="1441"/>
      <c r="B431" s="1441"/>
      <c r="C431" s="1441"/>
      <c r="D431" s="1441"/>
      <c r="E431" s="1441"/>
      <c r="F431" s="1441"/>
      <c r="G431" s="1441"/>
      <c r="H431" s="1441"/>
      <c r="I431" s="1441"/>
      <c r="J431" s="1441"/>
      <c r="K431" s="1441"/>
      <c r="L431" s="1441"/>
      <c r="M431" s="1441"/>
      <c r="N431" s="1479"/>
      <c r="O431" s="1479"/>
      <c r="P431" s="1479"/>
      <c r="Q431" s="1442"/>
      <c r="S431" s="1442"/>
      <c r="T431" s="1442"/>
      <c r="U431" s="1442"/>
      <c r="V431" s="1442"/>
      <c r="W431" s="1442"/>
      <c r="X431" s="1798"/>
      <c r="Y431" s="1798"/>
      <c r="Z431" s="1798"/>
      <c r="AA431" s="1798"/>
      <c r="AB431" s="1798"/>
      <c r="AC431" s="1798"/>
      <c r="AD431" s="1798"/>
      <c r="AE431" s="1798"/>
      <c r="AF431" s="1798"/>
      <c r="AG431" s="1798"/>
      <c r="AH431" s="1798"/>
      <c r="AI431" s="1798"/>
      <c r="AJ431" s="1798"/>
      <c r="AK431" s="1442"/>
      <c r="AL431" s="1480"/>
    </row>
    <row r="432" spans="1:45" ht="14.25" customHeight="1">
      <c r="A432" s="1441"/>
      <c r="B432" s="1441"/>
      <c r="C432" s="1441"/>
      <c r="D432" s="1441"/>
      <c r="E432" s="1441"/>
      <c r="F432" s="1441"/>
      <c r="G432" s="1441"/>
      <c r="H432" s="1441"/>
      <c r="I432" s="1441"/>
      <c r="J432" s="1441"/>
      <c r="K432" s="1441"/>
      <c r="L432" s="1441"/>
      <c r="M432" s="1441"/>
      <c r="N432" s="1479"/>
      <c r="O432" s="1479"/>
      <c r="P432" s="1479"/>
      <c r="Q432" s="1442"/>
      <c r="R432" s="1442"/>
      <c r="S432" s="1442"/>
      <c r="T432" s="1442"/>
      <c r="U432" s="1442"/>
      <c r="V432" s="1442"/>
      <c r="W432" s="1442"/>
      <c r="X432" s="1798"/>
      <c r="Y432" s="1798"/>
      <c r="Z432" s="1798"/>
      <c r="AA432" s="1798"/>
      <c r="AB432" s="1798"/>
      <c r="AC432" s="1798"/>
      <c r="AD432" s="1798"/>
      <c r="AE432" s="1798"/>
      <c r="AF432" s="1798"/>
      <c r="AG432" s="1798"/>
      <c r="AH432" s="1798"/>
      <c r="AI432" s="1798"/>
      <c r="AJ432" s="1798"/>
      <c r="AK432" s="1442"/>
      <c r="AL432" s="1480"/>
    </row>
    <row r="433" spans="1:45" ht="13.5" customHeight="1">
      <c r="A433" s="1441"/>
      <c r="B433" s="1441"/>
      <c r="C433" s="1441"/>
      <c r="D433" s="1441"/>
      <c r="E433" s="1441"/>
      <c r="F433" s="1441"/>
      <c r="G433" s="1441"/>
      <c r="H433" s="1441"/>
      <c r="I433" s="1441"/>
      <c r="J433" s="1441"/>
      <c r="K433" s="1441"/>
      <c r="L433" s="1441"/>
      <c r="M433" s="1441"/>
      <c r="N433" s="1479"/>
      <c r="O433" s="1479"/>
      <c r="P433" s="1479"/>
      <c r="Q433" s="1442"/>
      <c r="R433" s="1442"/>
      <c r="S433" s="1442"/>
      <c r="T433" s="1442"/>
      <c r="U433" s="1442"/>
      <c r="V433" s="1442"/>
      <c r="W433" s="1442"/>
      <c r="X433" s="1798"/>
      <c r="Y433" s="1798"/>
      <c r="Z433" s="1798"/>
      <c r="AA433" s="1798"/>
      <c r="AB433" s="1798"/>
      <c r="AC433" s="1798"/>
      <c r="AD433" s="1798"/>
      <c r="AE433" s="1798"/>
      <c r="AF433" s="1798"/>
      <c r="AG433" s="1798"/>
      <c r="AH433" s="1798"/>
      <c r="AI433" s="1798"/>
      <c r="AJ433" s="1798"/>
      <c r="AK433" s="1442"/>
      <c r="AL433" s="1480"/>
    </row>
    <row r="434" spans="1:45" ht="13.5" customHeight="1">
      <c r="A434" s="1441"/>
      <c r="B434" s="1441"/>
      <c r="C434" s="1441"/>
      <c r="D434" s="1441"/>
      <c r="E434" s="1441"/>
      <c r="F434" s="1441"/>
      <c r="G434" s="1441"/>
      <c r="H434" s="1441"/>
      <c r="I434" s="1441"/>
      <c r="J434" s="1441"/>
      <c r="K434" s="1441"/>
      <c r="L434" s="1441"/>
      <c r="M434" s="1441"/>
      <c r="N434" s="1479"/>
      <c r="O434" s="1479"/>
      <c r="P434" s="1479"/>
      <c r="Q434" s="1442"/>
      <c r="R434" s="1442"/>
      <c r="S434" s="1442"/>
      <c r="T434" s="1442"/>
      <c r="U434" s="1442"/>
      <c r="V434" s="1442"/>
      <c r="W434" s="1442"/>
      <c r="X434" s="1442"/>
      <c r="Y434" s="1442"/>
      <c r="Z434" s="1442"/>
      <c r="AA434" s="1442"/>
      <c r="AB434" s="1442"/>
      <c r="AC434" s="1442"/>
      <c r="AD434" s="1442"/>
      <c r="AE434" s="1442"/>
      <c r="AF434" s="1442"/>
      <c r="AG434" s="1442"/>
      <c r="AH434" s="1442"/>
      <c r="AI434" s="1442"/>
      <c r="AJ434" s="1442"/>
      <c r="AK434" s="1442"/>
      <c r="AL434" s="1480"/>
    </row>
    <row r="435" spans="1:45" ht="13.5" customHeight="1">
      <c r="A435" s="1405"/>
      <c r="B435" s="3281" t="str">
        <f>+B375</f>
        <v>4月</v>
      </c>
      <c r="C435" s="3277"/>
      <c r="D435" s="3278"/>
      <c r="E435" s="3281" t="str">
        <f t="shared" ref="E435" si="1">+E375</f>
        <v>5月</v>
      </c>
      <c r="F435" s="3277"/>
      <c r="G435" s="3278"/>
      <c r="H435" s="3281" t="str">
        <f t="shared" ref="H435" si="2">+H375</f>
        <v>6月</v>
      </c>
      <c r="I435" s="3277"/>
      <c r="J435" s="3278"/>
      <c r="K435" s="3281" t="str">
        <f t="shared" ref="K435" si="3">+K375</f>
        <v>7月</v>
      </c>
      <c r="L435" s="3277"/>
      <c r="M435" s="3278"/>
      <c r="N435" s="3281" t="str">
        <f t="shared" ref="N435" si="4">+N375</f>
        <v>8月</v>
      </c>
      <c r="O435" s="3277"/>
      <c r="P435" s="3278"/>
      <c r="Q435" s="3281" t="str">
        <f t="shared" ref="Q435" si="5">+Q375</f>
        <v>9月</v>
      </c>
      <c r="R435" s="3277"/>
      <c r="S435" s="3278"/>
      <c r="T435" s="3281" t="str">
        <f t="shared" ref="T435" si="6">+T375</f>
        <v>10月</v>
      </c>
      <c r="U435" s="3277"/>
      <c r="V435" s="3278"/>
      <c r="W435" s="3281" t="str">
        <f t="shared" ref="W435" si="7">+W375</f>
        <v>11月</v>
      </c>
      <c r="X435" s="3277"/>
      <c r="Y435" s="3278"/>
      <c r="Z435" s="3281" t="str">
        <f t="shared" ref="Z435" si="8">+Z375</f>
        <v>12月</v>
      </c>
      <c r="AA435" s="3277"/>
      <c r="AB435" s="3278"/>
      <c r="AC435" s="3281" t="str">
        <f t="shared" ref="AC435" si="9">+AC375</f>
        <v>1月</v>
      </c>
      <c r="AD435" s="3277"/>
      <c r="AE435" s="3278"/>
      <c r="AF435" s="3281" t="str">
        <f t="shared" ref="AF435" si="10">+AF375</f>
        <v>2月</v>
      </c>
      <c r="AG435" s="3277"/>
      <c r="AH435" s="3278"/>
      <c r="AI435" s="3281" t="str">
        <f t="shared" ref="AI435" si="11">+AI375</f>
        <v>3月</v>
      </c>
      <c r="AJ435" s="3277"/>
      <c r="AK435" s="3278"/>
      <c r="AL435" s="3670" t="s">
        <v>210</v>
      </c>
      <c r="AM435" s="3671"/>
      <c r="AN435" s="1407"/>
      <c r="AO435" s="1407"/>
      <c r="AP435" s="1407"/>
      <c r="AQ435" s="1407"/>
      <c r="AR435" s="1407"/>
      <c r="AS435" s="1407"/>
    </row>
    <row r="436" spans="1:45" ht="13.5" customHeight="1">
      <c r="A436" s="1483">
        <f>+'6経営計画'!B70</f>
        <v>2024</v>
      </c>
      <c r="B436" s="3273">
        <f>+'6経営計画'!H72</f>
        <v>200</v>
      </c>
      <c r="C436" s="3274"/>
      <c r="D436" s="3275"/>
      <c r="E436" s="3273">
        <f>+'6経営計画'!I72</f>
        <v>200</v>
      </c>
      <c r="F436" s="3274"/>
      <c r="G436" s="3275"/>
      <c r="H436" s="3273">
        <f>+'6経営計画'!J72</f>
        <v>200</v>
      </c>
      <c r="I436" s="3274"/>
      <c r="J436" s="3275"/>
      <c r="K436" s="3273">
        <f>+'6経営計画'!K72</f>
        <v>200</v>
      </c>
      <c r="L436" s="3274"/>
      <c r="M436" s="3275"/>
      <c r="N436" s="3273">
        <f>+'6経営計画'!L72</f>
        <v>200</v>
      </c>
      <c r="O436" s="3274"/>
      <c r="P436" s="3275"/>
      <c r="Q436" s="3273">
        <f>+'6経営計画'!M72</f>
        <v>200</v>
      </c>
      <c r="R436" s="3274"/>
      <c r="S436" s="3275"/>
      <c r="T436" s="3273">
        <f>+'6経営計画'!N72</f>
        <v>200</v>
      </c>
      <c r="U436" s="3274"/>
      <c r="V436" s="3275"/>
      <c r="W436" s="3273">
        <f>+'6経営計画'!O72</f>
        <v>200</v>
      </c>
      <c r="X436" s="3274"/>
      <c r="Y436" s="3275"/>
      <c r="Z436" s="3273">
        <f>+'6経営計画'!P72</f>
        <v>200</v>
      </c>
      <c r="AA436" s="3274"/>
      <c r="AB436" s="3275"/>
      <c r="AC436" s="3273">
        <f>+'6経営計画'!Q72</f>
        <v>200</v>
      </c>
      <c r="AD436" s="3274"/>
      <c r="AE436" s="3275"/>
      <c r="AF436" s="3273">
        <f>+'6経営計画'!R72</f>
        <v>200</v>
      </c>
      <c r="AG436" s="3274"/>
      <c r="AH436" s="3275"/>
      <c r="AI436" s="3273">
        <f>+'6経営計画'!S72</f>
        <v>200</v>
      </c>
      <c r="AJ436" s="3274"/>
      <c r="AK436" s="3275"/>
      <c r="AL436" s="3672">
        <f>SUM(B436:AK436)</f>
        <v>2400</v>
      </c>
      <c r="AM436" s="3671"/>
      <c r="AN436" s="1407"/>
      <c r="AO436" s="1407"/>
      <c r="AP436" s="1407"/>
      <c r="AQ436" s="1407"/>
      <c r="AR436" s="1407"/>
      <c r="AS436" s="1407"/>
    </row>
    <row r="437" spans="1:45" ht="13.5" customHeight="1">
      <c r="A437" s="1483">
        <f>+'6経営計画'!B3</f>
        <v>2025</v>
      </c>
      <c r="B437" s="3273">
        <f>+'6経営計画'!H79</f>
        <v>150</v>
      </c>
      <c r="C437" s="3274"/>
      <c r="D437" s="3275"/>
      <c r="E437" s="3273">
        <f>+'6経営計画'!I79</f>
        <v>150</v>
      </c>
      <c r="F437" s="3274"/>
      <c r="G437" s="3275"/>
      <c r="H437" s="3273">
        <f>+'6経営計画'!J79</f>
        <v>150</v>
      </c>
      <c r="I437" s="3274"/>
      <c r="J437" s="3275"/>
      <c r="K437" s="3273">
        <f>+'6経営計画'!K79</f>
        <v>150</v>
      </c>
      <c r="L437" s="3274"/>
      <c r="M437" s="3275"/>
      <c r="N437" s="3273">
        <f>+'6経営計画'!L79</f>
        <v>150</v>
      </c>
      <c r="O437" s="3274"/>
      <c r="P437" s="3275"/>
      <c r="Q437" s="3273">
        <f>+'6経営計画'!M666668</f>
        <v>0</v>
      </c>
      <c r="R437" s="3274"/>
      <c r="S437" s="3275"/>
      <c r="T437" s="3273">
        <f>+'6経営計画'!N79</f>
        <v>150</v>
      </c>
      <c r="U437" s="3274"/>
      <c r="V437" s="3275"/>
      <c r="W437" s="3273">
        <f>+'6経営計画'!O79</f>
        <v>150</v>
      </c>
      <c r="X437" s="3274"/>
      <c r="Y437" s="3275"/>
      <c r="Z437" s="3273">
        <f>+'6経営計画'!P79</f>
        <v>150</v>
      </c>
      <c r="AA437" s="3274"/>
      <c r="AB437" s="3275"/>
      <c r="AC437" s="3273">
        <f>+'6経営計画'!Q79</f>
        <v>150</v>
      </c>
      <c r="AD437" s="3274"/>
      <c r="AE437" s="3275"/>
      <c r="AF437" s="3273">
        <f>+'6経営計画'!R79</f>
        <v>150</v>
      </c>
      <c r="AG437" s="3274"/>
      <c r="AH437" s="3275"/>
      <c r="AI437" s="3273">
        <f>+'6経営計画'!S79</f>
        <v>150</v>
      </c>
      <c r="AJ437" s="3274"/>
      <c r="AK437" s="3275"/>
      <c r="AL437" s="3672">
        <f>SUM(B437:AK437)</f>
        <v>1650</v>
      </c>
      <c r="AM437" s="3671"/>
      <c r="AN437" s="1407"/>
      <c r="AO437" s="1407"/>
      <c r="AP437" s="1407"/>
      <c r="AQ437" s="1407"/>
      <c r="AR437" s="1407"/>
      <c r="AS437" s="1407"/>
    </row>
    <row r="438" spans="1:45" ht="13.5" customHeight="1">
      <c r="A438" s="1487" t="str">
        <f>+'6経営計画'!B92</f>
        <v>一般廃棄物の削減</v>
      </c>
      <c r="B438" s="1487"/>
      <c r="C438" s="1487"/>
      <c r="D438" s="1487"/>
      <c r="E438" s="1487"/>
      <c r="F438" s="1487"/>
      <c r="G438" s="1487"/>
      <c r="H438" s="1487"/>
      <c r="I438" s="1487"/>
      <c r="J438" s="1487"/>
      <c r="K438" s="1487"/>
      <c r="L438" s="1487"/>
      <c r="M438" s="1487"/>
      <c r="N438" s="3272" t="s">
        <v>1146</v>
      </c>
      <c r="O438" s="3272"/>
      <c r="P438" s="3272"/>
      <c r="Q438" s="3282" t="s">
        <v>1843</v>
      </c>
      <c r="R438" s="3283"/>
      <c r="S438" s="3283"/>
      <c r="T438" s="3283"/>
      <c r="U438" s="3283"/>
      <c r="V438" s="3283"/>
      <c r="W438" s="3283"/>
      <c r="X438" s="3283"/>
      <c r="Y438" s="3283"/>
      <c r="Z438" s="3283"/>
      <c r="AA438" s="3283"/>
      <c r="AB438" s="3283"/>
      <c r="AC438" s="3283"/>
      <c r="AD438" s="3283"/>
      <c r="AE438" s="3283"/>
      <c r="AF438" s="3283"/>
      <c r="AG438" s="3283"/>
      <c r="AH438" s="3283"/>
      <c r="AI438" s="3283"/>
      <c r="AJ438" s="3283"/>
      <c r="AK438" s="3284"/>
      <c r="AL438" s="1480"/>
    </row>
    <row r="439" spans="1:45" ht="13.5" customHeight="1">
      <c r="A439" s="3531" t="s">
        <v>517</v>
      </c>
      <c r="B439" s="3531"/>
      <c r="C439" s="3531"/>
      <c r="D439" s="3531"/>
      <c r="E439" s="3531"/>
      <c r="F439" s="3531"/>
      <c r="G439" s="3531"/>
      <c r="H439" s="3531"/>
      <c r="I439" s="3531"/>
      <c r="J439" s="3531"/>
      <c r="K439" s="3531"/>
      <c r="L439" s="3531"/>
      <c r="M439" s="3531"/>
      <c r="N439" s="3524" t="str">
        <f>+AA333</f>
        <v>〇</v>
      </c>
      <c r="O439" s="3525"/>
      <c r="P439" s="3525"/>
      <c r="Q439" s="3321">
        <f>+'6経営計画'!V101</f>
        <v>0</v>
      </c>
      <c r="R439" s="3322"/>
      <c r="S439" s="3322"/>
      <c r="T439" s="3322"/>
      <c r="U439" s="3322"/>
      <c r="V439" s="3322"/>
      <c r="W439" s="3322"/>
      <c r="X439" s="3322"/>
      <c r="Y439" s="3322"/>
      <c r="Z439" s="3322"/>
      <c r="AA439" s="3322"/>
      <c r="AB439" s="3322"/>
      <c r="AC439" s="3322"/>
      <c r="AD439" s="3322"/>
      <c r="AE439" s="3322"/>
      <c r="AF439" s="3322"/>
      <c r="AG439" s="3322"/>
      <c r="AH439" s="3322"/>
      <c r="AI439" s="3322"/>
      <c r="AJ439" s="3322"/>
      <c r="AK439" s="3323"/>
      <c r="AL439" s="1480"/>
    </row>
    <row r="440" spans="1:45" ht="21" customHeight="1">
      <c r="A440" s="3375" t="str">
        <f>+'6経営計画'!F92</f>
        <v>・</v>
      </c>
      <c r="B440" s="3376"/>
      <c r="C440" s="3376"/>
      <c r="D440" s="3376"/>
      <c r="E440" s="3376"/>
      <c r="F440" s="3376"/>
      <c r="G440" s="3376"/>
      <c r="H440" s="3376"/>
      <c r="I440" s="3376"/>
      <c r="J440" s="3376"/>
      <c r="K440" s="3376"/>
      <c r="L440" s="3376"/>
      <c r="M440" s="3376"/>
      <c r="N440" s="3532" t="str">
        <f>+'6経営計画'!T92</f>
        <v>○</v>
      </c>
      <c r="O440" s="3532"/>
      <c r="P440" s="3532"/>
      <c r="Q440" s="3315"/>
      <c r="R440" s="3316"/>
      <c r="S440" s="3316"/>
      <c r="T440" s="3316"/>
      <c r="U440" s="3316"/>
      <c r="V440" s="3316"/>
      <c r="W440" s="3316"/>
      <c r="X440" s="3316"/>
      <c r="Y440" s="3316"/>
      <c r="Z440" s="3316"/>
      <c r="AA440" s="3316"/>
      <c r="AB440" s="3316"/>
      <c r="AC440" s="3316"/>
      <c r="AD440" s="3316"/>
      <c r="AE440" s="3316"/>
      <c r="AF440" s="3316"/>
      <c r="AG440" s="3316"/>
      <c r="AH440" s="3316"/>
      <c r="AI440" s="3316"/>
      <c r="AJ440" s="3316"/>
      <c r="AK440" s="3317"/>
      <c r="AL440" s="1480"/>
    </row>
    <row r="441" spans="1:45" ht="13.5" customHeight="1">
      <c r="A441" s="3520" t="str">
        <f>+'6経営計画'!F93</f>
        <v>・</v>
      </c>
      <c r="B441" s="3521"/>
      <c r="C441" s="3521"/>
      <c r="D441" s="3521"/>
      <c r="E441" s="3521"/>
      <c r="F441" s="3521"/>
      <c r="G441" s="3521"/>
      <c r="H441" s="3521"/>
      <c r="I441" s="3521"/>
      <c r="J441" s="3521"/>
      <c r="K441" s="3521"/>
      <c r="L441" s="3521"/>
      <c r="M441" s="3521"/>
      <c r="N441" s="3362">
        <f>+'6経営計画'!T93</f>
        <v>0</v>
      </c>
      <c r="O441" s="3362"/>
      <c r="P441" s="3362"/>
      <c r="Q441" s="3315"/>
      <c r="R441" s="3316"/>
      <c r="S441" s="3316"/>
      <c r="T441" s="3316"/>
      <c r="U441" s="3316"/>
      <c r="V441" s="3316"/>
      <c r="W441" s="3316"/>
      <c r="X441" s="3316"/>
      <c r="Y441" s="3316"/>
      <c r="Z441" s="3316"/>
      <c r="AA441" s="3316"/>
      <c r="AB441" s="3316"/>
      <c r="AC441" s="3316"/>
      <c r="AD441" s="3316"/>
      <c r="AE441" s="3316"/>
      <c r="AF441" s="3316"/>
      <c r="AG441" s="3316"/>
      <c r="AH441" s="3316"/>
      <c r="AI441" s="3316"/>
      <c r="AJ441" s="3316"/>
      <c r="AK441" s="3317"/>
      <c r="AL441" s="1480"/>
    </row>
    <row r="442" spans="1:45">
      <c r="A442" s="3520" t="str">
        <f>+'6経営計画'!F94</f>
        <v>・</v>
      </c>
      <c r="B442" s="3521"/>
      <c r="C442" s="3521"/>
      <c r="D442" s="3521"/>
      <c r="E442" s="3521"/>
      <c r="F442" s="3521"/>
      <c r="G442" s="3521"/>
      <c r="H442" s="3521"/>
      <c r="I442" s="3521"/>
      <c r="J442" s="3521"/>
      <c r="K442" s="3521"/>
      <c r="L442" s="3521"/>
      <c r="M442" s="3521"/>
      <c r="N442" s="3362">
        <f>+'6経営計画'!T94</f>
        <v>0</v>
      </c>
      <c r="O442" s="3362"/>
      <c r="P442" s="3362"/>
      <c r="Q442" s="3315"/>
      <c r="R442" s="3316"/>
      <c r="S442" s="3316"/>
      <c r="T442" s="3316"/>
      <c r="U442" s="3316"/>
      <c r="V442" s="3316"/>
      <c r="W442" s="3316"/>
      <c r="X442" s="3316"/>
      <c r="Y442" s="3316"/>
      <c r="Z442" s="3316"/>
      <c r="AA442" s="3316"/>
      <c r="AB442" s="3316"/>
      <c r="AC442" s="3316"/>
      <c r="AD442" s="3316"/>
      <c r="AE442" s="3316"/>
      <c r="AF442" s="3316"/>
      <c r="AG442" s="3316"/>
      <c r="AH442" s="3316"/>
      <c r="AI442" s="3316"/>
      <c r="AJ442" s="3316"/>
      <c r="AK442" s="3317"/>
      <c r="AL442" s="1477"/>
    </row>
    <row r="443" spans="1:45" ht="21.6" customHeight="1">
      <c r="A443" s="3522" t="str">
        <f>+'6経営計画'!F95</f>
        <v>・</v>
      </c>
      <c r="B443" s="3523"/>
      <c r="C443" s="3523"/>
      <c r="D443" s="3523"/>
      <c r="E443" s="3523"/>
      <c r="F443" s="3523"/>
      <c r="G443" s="3523"/>
      <c r="H443" s="3523"/>
      <c r="I443" s="3523"/>
      <c r="J443" s="3523"/>
      <c r="K443" s="3523"/>
      <c r="L443" s="3523"/>
      <c r="M443" s="3527"/>
      <c r="N443" s="3380">
        <f>+'6経営計画'!T95</f>
        <v>0</v>
      </c>
      <c r="O443" s="3380"/>
      <c r="P443" s="3380"/>
      <c r="Q443" s="3318"/>
      <c r="R443" s="3319"/>
      <c r="S443" s="3319"/>
      <c r="T443" s="3319"/>
      <c r="U443" s="3319"/>
      <c r="V443" s="3319"/>
      <c r="W443" s="3319"/>
      <c r="X443" s="3319"/>
      <c r="Y443" s="3319"/>
      <c r="Z443" s="3319"/>
      <c r="AA443" s="3319"/>
      <c r="AB443" s="3319"/>
      <c r="AC443" s="3319"/>
      <c r="AD443" s="3319"/>
      <c r="AE443" s="3319"/>
      <c r="AF443" s="3319"/>
      <c r="AG443" s="3319"/>
      <c r="AH443" s="3319"/>
      <c r="AI443" s="3319"/>
      <c r="AJ443" s="3319"/>
      <c r="AK443" s="3320"/>
      <c r="AL443" s="1477"/>
    </row>
    <row r="444" spans="1:45" ht="12.6" customHeight="1">
      <c r="A444" s="1441"/>
      <c r="B444" s="1441"/>
      <c r="C444" s="1441"/>
      <c r="D444" s="1441"/>
      <c r="E444" s="1441"/>
      <c r="F444" s="1441"/>
      <c r="G444" s="1441"/>
      <c r="H444" s="1441"/>
      <c r="I444" s="1441"/>
      <c r="J444" s="1441"/>
      <c r="K444" s="1441"/>
      <c r="L444" s="1441"/>
      <c r="M444" s="1441"/>
      <c r="N444" s="1479"/>
      <c r="O444" s="1479"/>
      <c r="P444" s="1479"/>
      <c r="Q444" s="1442"/>
      <c r="R444" s="1442"/>
      <c r="S444" s="1442"/>
      <c r="T444" s="1442"/>
      <c r="U444" s="1442"/>
      <c r="V444" s="1442"/>
      <c r="W444" s="1442"/>
      <c r="X444" s="1442"/>
      <c r="Y444" s="1442"/>
      <c r="Z444" s="1442"/>
      <c r="AA444" s="1442"/>
      <c r="AB444" s="1442"/>
      <c r="AC444" s="1442"/>
      <c r="AD444" s="1442"/>
      <c r="AE444" s="1442"/>
      <c r="AF444" s="1442"/>
      <c r="AG444" s="1442"/>
      <c r="AH444" s="1442"/>
      <c r="AI444" s="1442"/>
      <c r="AJ444" s="1442"/>
      <c r="AK444" s="1442"/>
      <c r="AL444" s="1478"/>
      <c r="AQ444" s="1383"/>
    </row>
    <row r="445" spans="1:45">
      <c r="A445" s="1441"/>
      <c r="B445" s="1441"/>
      <c r="C445" s="1441"/>
      <c r="D445" s="1441"/>
      <c r="E445" s="1441"/>
      <c r="F445" s="1441"/>
      <c r="G445" s="1441"/>
      <c r="H445" s="1441"/>
      <c r="I445" s="1441"/>
      <c r="J445" s="1441"/>
      <c r="K445" s="1441"/>
      <c r="L445" s="1441"/>
      <c r="M445" s="1441"/>
      <c r="N445" s="1479"/>
      <c r="O445" s="1479"/>
      <c r="P445" s="1479"/>
      <c r="Q445" s="1441" t="s">
        <v>1630</v>
      </c>
      <c r="R445" s="1442"/>
      <c r="S445" s="1442"/>
      <c r="T445" s="1442"/>
      <c r="U445" s="1442"/>
      <c r="V445" s="1442"/>
      <c r="W445" s="1442"/>
      <c r="X445" s="1481"/>
      <c r="Y445" s="1442"/>
      <c r="Z445" s="1442"/>
      <c r="AA445" s="1442"/>
      <c r="AB445" s="1442"/>
      <c r="AC445" s="1442"/>
      <c r="AD445" s="1442"/>
      <c r="AE445" s="1442"/>
      <c r="AF445" s="1442"/>
      <c r="AG445" s="1442"/>
      <c r="AH445" s="1442"/>
      <c r="AI445" s="1442"/>
      <c r="AJ445" s="1442"/>
      <c r="AK445" s="1442"/>
      <c r="AL445" s="1478"/>
    </row>
    <row r="446" spans="1:45">
      <c r="A446" s="1441"/>
      <c r="B446" s="1441"/>
      <c r="C446" s="1441"/>
      <c r="D446" s="1441"/>
      <c r="E446" s="1441"/>
      <c r="F446" s="1441"/>
      <c r="G446" s="1441"/>
      <c r="H446" s="1441"/>
      <c r="I446" s="1441"/>
      <c r="J446" s="1441"/>
      <c r="K446" s="1441"/>
      <c r="L446" s="1441"/>
      <c r="M446" s="1441"/>
      <c r="N446" s="1479"/>
      <c r="O446" s="1479"/>
      <c r="P446" s="1479"/>
      <c r="Q446" s="1442"/>
      <c r="R446" s="1442"/>
      <c r="S446" s="1442"/>
      <c r="T446" s="1442"/>
      <c r="U446" s="1442"/>
      <c r="V446" s="1442"/>
      <c r="W446" s="1442"/>
      <c r="X446" s="1798"/>
      <c r="Y446" s="1798"/>
      <c r="Z446" s="1798"/>
      <c r="AA446" s="1798"/>
      <c r="AB446" s="1798"/>
      <c r="AC446" s="1798"/>
      <c r="AD446" s="1798"/>
      <c r="AE446" s="1798"/>
      <c r="AF446" s="1798"/>
      <c r="AG446" s="1798"/>
      <c r="AH446" s="1798"/>
      <c r="AI446" s="1798"/>
      <c r="AJ446" s="1798"/>
      <c r="AK446" s="1442"/>
      <c r="AL446" s="1478"/>
    </row>
    <row r="447" spans="1:45" ht="27" hidden="1" customHeight="1">
      <c r="A447" s="1441"/>
      <c r="B447" s="1441"/>
      <c r="C447" s="1441"/>
      <c r="D447" s="1441"/>
      <c r="E447" s="1441"/>
      <c r="F447" s="1441"/>
      <c r="G447" s="1441"/>
      <c r="H447" s="1441"/>
      <c r="I447" s="1441"/>
      <c r="J447" s="1441"/>
      <c r="K447" s="1441"/>
      <c r="L447" s="1441"/>
      <c r="M447" s="1441"/>
      <c r="N447" s="1479"/>
      <c r="O447" s="1479"/>
      <c r="P447" s="1479"/>
      <c r="Q447" s="1442"/>
      <c r="R447" s="1442"/>
      <c r="S447" s="1442"/>
      <c r="T447" s="1442"/>
      <c r="U447" s="1442"/>
      <c r="V447" s="1442"/>
      <c r="W447" s="1442"/>
      <c r="X447" s="1798"/>
      <c r="Y447" s="1798"/>
      <c r="Z447" s="1798"/>
      <c r="AA447" s="1798"/>
      <c r="AB447" s="1798"/>
      <c r="AC447" s="1798"/>
      <c r="AD447" s="1798"/>
      <c r="AE447" s="1798"/>
      <c r="AF447" s="1798"/>
      <c r="AG447" s="1798"/>
      <c r="AH447" s="1798"/>
      <c r="AI447" s="1798"/>
      <c r="AJ447" s="1798"/>
      <c r="AK447" s="1442"/>
      <c r="AL447" s="1478"/>
    </row>
    <row r="448" spans="1:45" ht="14.25" customHeight="1">
      <c r="A448" s="1441"/>
      <c r="B448" s="1441"/>
      <c r="C448" s="1441"/>
      <c r="D448" s="1441"/>
      <c r="E448" s="1441"/>
      <c r="F448" s="1441"/>
      <c r="G448" s="1441"/>
      <c r="H448" s="1441"/>
      <c r="I448" s="1441"/>
      <c r="J448" s="1441"/>
      <c r="K448" s="1441"/>
      <c r="L448" s="1441"/>
      <c r="M448" s="1441"/>
      <c r="N448" s="1479"/>
      <c r="O448" s="1479"/>
      <c r="P448" s="1479"/>
      <c r="Q448" s="1442"/>
      <c r="R448" s="1442"/>
      <c r="S448" s="1442"/>
      <c r="T448" s="1442"/>
      <c r="U448" s="1442"/>
      <c r="V448" s="1442"/>
      <c r="W448" s="1442"/>
      <c r="X448" s="1798"/>
      <c r="Y448" s="1798"/>
      <c r="Z448" s="1798"/>
      <c r="AA448" s="1798"/>
      <c r="AB448" s="1798"/>
      <c r="AC448" s="1798"/>
      <c r="AD448" s="1798"/>
      <c r="AE448" s="1798"/>
      <c r="AF448" s="1798"/>
      <c r="AG448" s="1798"/>
      <c r="AH448" s="1798"/>
      <c r="AI448" s="1798"/>
      <c r="AJ448" s="1798"/>
      <c r="AK448" s="1442"/>
      <c r="AL448" s="1480"/>
    </row>
    <row r="449" spans="1:45" ht="14.25" customHeight="1">
      <c r="A449" s="1441"/>
      <c r="B449" s="1441"/>
      <c r="C449" s="1441"/>
      <c r="D449" s="1441"/>
      <c r="E449" s="1441"/>
      <c r="F449" s="1441"/>
      <c r="G449" s="1441"/>
      <c r="H449" s="1441"/>
      <c r="I449" s="1441"/>
      <c r="J449" s="1441"/>
      <c r="K449" s="1441"/>
      <c r="L449" s="1441"/>
      <c r="M449" s="1441"/>
      <c r="N449" s="1479"/>
      <c r="O449" s="1479"/>
      <c r="P449" s="1479"/>
      <c r="Q449" s="1442"/>
      <c r="R449" s="1442"/>
      <c r="S449" s="1442"/>
      <c r="T449" s="1442"/>
      <c r="U449" s="1442"/>
      <c r="V449" s="1442"/>
      <c r="W449" s="1442"/>
      <c r="X449" s="1798"/>
      <c r="Y449" s="1798"/>
      <c r="Z449" s="1798"/>
      <c r="AA449" s="1798"/>
      <c r="AB449" s="1798"/>
      <c r="AC449" s="1798"/>
      <c r="AD449" s="1798"/>
      <c r="AE449" s="1798"/>
      <c r="AF449" s="1798"/>
      <c r="AG449" s="1798"/>
      <c r="AH449" s="1798"/>
      <c r="AI449" s="1798"/>
      <c r="AJ449" s="1798"/>
      <c r="AK449" s="1442"/>
      <c r="AL449" s="1480"/>
    </row>
    <row r="450" spans="1:45">
      <c r="A450" s="1441"/>
      <c r="B450" s="1441"/>
      <c r="C450" s="1441"/>
      <c r="D450" s="1441"/>
      <c r="E450" s="1441"/>
      <c r="F450" s="1441"/>
      <c r="G450" s="1441"/>
      <c r="H450" s="1441"/>
      <c r="I450" s="1441"/>
      <c r="J450" s="1441"/>
      <c r="K450" s="1441"/>
      <c r="L450" s="1441"/>
      <c r="M450" s="1441"/>
      <c r="N450" s="1479"/>
      <c r="O450" s="1479"/>
      <c r="P450" s="1479"/>
      <c r="Q450" s="1442"/>
      <c r="S450" s="1442"/>
      <c r="T450" s="1442"/>
      <c r="U450" s="1442"/>
      <c r="V450" s="1442"/>
      <c r="W450" s="1442"/>
      <c r="X450" s="1798"/>
      <c r="Y450" s="1798"/>
      <c r="Z450" s="1798"/>
      <c r="AA450" s="1798"/>
      <c r="AB450" s="1798"/>
      <c r="AC450" s="1798"/>
      <c r="AD450" s="1798"/>
      <c r="AE450" s="1798"/>
      <c r="AF450" s="1798"/>
      <c r="AG450" s="1798"/>
      <c r="AH450" s="1798"/>
      <c r="AI450" s="1798"/>
      <c r="AJ450" s="1798"/>
      <c r="AK450" s="1442"/>
      <c r="AL450" s="1480"/>
    </row>
    <row r="451" spans="1:45">
      <c r="A451" s="1441"/>
      <c r="B451" s="1441"/>
      <c r="C451" s="1441"/>
      <c r="D451" s="1441"/>
      <c r="E451" s="1441"/>
      <c r="F451" s="1441"/>
      <c r="G451" s="1441"/>
      <c r="H451" s="1441"/>
      <c r="I451" s="1441"/>
      <c r="J451" s="1441"/>
      <c r="K451" s="1441"/>
      <c r="L451" s="1441"/>
      <c r="M451" s="1441"/>
      <c r="N451" s="1479"/>
      <c r="O451" s="1479"/>
      <c r="P451" s="1479"/>
      <c r="Q451" s="1442"/>
      <c r="S451" s="1442"/>
      <c r="T451" s="1442"/>
      <c r="U451" s="1442"/>
      <c r="V451" s="1442"/>
      <c r="W451" s="1442"/>
      <c r="X451" s="1798"/>
      <c r="Y451" s="1798"/>
      <c r="Z451" s="1798"/>
      <c r="AA451" s="1798"/>
      <c r="AB451" s="1798"/>
      <c r="AC451" s="1798"/>
      <c r="AD451" s="1798"/>
      <c r="AE451" s="1798"/>
      <c r="AF451" s="1798"/>
      <c r="AG451" s="1798"/>
      <c r="AH451" s="1798"/>
      <c r="AI451" s="1798"/>
      <c r="AJ451" s="1798"/>
      <c r="AK451" s="1442"/>
      <c r="AL451" s="1480"/>
    </row>
    <row r="452" spans="1:45">
      <c r="A452" s="1441"/>
      <c r="B452" s="1441"/>
      <c r="C452" s="1441"/>
      <c r="D452" s="1441"/>
      <c r="E452" s="1441"/>
      <c r="F452" s="1441"/>
      <c r="G452" s="1441"/>
      <c r="H452" s="1441"/>
      <c r="I452" s="1441"/>
      <c r="J452" s="1441"/>
      <c r="K452" s="1441"/>
      <c r="L452" s="1441"/>
      <c r="M452" s="1441"/>
      <c r="N452" s="1479"/>
      <c r="O452" s="1479"/>
      <c r="P452" s="1479"/>
      <c r="Q452" s="1442"/>
      <c r="S452" s="1442"/>
      <c r="T452" s="1442"/>
      <c r="U452" s="1442"/>
      <c r="V452" s="1442"/>
      <c r="W452" s="1442"/>
      <c r="X452" s="1798"/>
      <c r="Y452" s="1798"/>
      <c r="Z452" s="1798"/>
      <c r="AA452" s="1798"/>
      <c r="AB452" s="1798"/>
      <c r="AC452" s="1798"/>
      <c r="AD452" s="1798"/>
      <c r="AE452" s="1798"/>
      <c r="AF452" s="1798"/>
      <c r="AG452" s="1798"/>
      <c r="AH452" s="1798"/>
      <c r="AI452" s="1798"/>
      <c r="AJ452" s="1798"/>
      <c r="AK452" s="1442"/>
      <c r="AL452" s="1480"/>
    </row>
    <row r="453" spans="1:45">
      <c r="A453" s="1441"/>
      <c r="B453" s="1441"/>
      <c r="C453" s="1441"/>
      <c r="D453" s="1441"/>
      <c r="E453" s="1441"/>
      <c r="F453" s="1441"/>
      <c r="G453" s="1441"/>
      <c r="H453" s="1441"/>
      <c r="I453" s="1441"/>
      <c r="J453" s="1441"/>
      <c r="K453" s="1441"/>
      <c r="L453" s="1441"/>
      <c r="M453" s="1441"/>
      <c r="N453" s="1479"/>
      <c r="O453" s="1479"/>
      <c r="P453" s="1479"/>
      <c r="Q453" s="1442"/>
      <c r="R453" s="1442"/>
      <c r="S453" s="1442"/>
      <c r="T453" s="1442"/>
      <c r="U453" s="1442"/>
      <c r="V453" s="1442"/>
      <c r="W453" s="1442"/>
      <c r="X453" s="1798"/>
      <c r="Y453" s="1798"/>
      <c r="Z453" s="1798"/>
      <c r="AA453" s="1798"/>
      <c r="AB453" s="1798"/>
      <c r="AC453" s="1798"/>
      <c r="AD453" s="1798"/>
      <c r="AE453" s="1798"/>
      <c r="AF453" s="1798"/>
      <c r="AG453" s="1798"/>
      <c r="AH453" s="1798"/>
      <c r="AI453" s="1798"/>
      <c r="AJ453" s="1798"/>
      <c r="AK453" s="1442"/>
      <c r="AL453" s="1480"/>
    </row>
    <row r="454" spans="1:45" ht="13.5" customHeight="1">
      <c r="A454" s="1441"/>
      <c r="B454" s="1441"/>
      <c r="C454" s="1441"/>
      <c r="D454" s="1441"/>
      <c r="E454" s="1441"/>
      <c r="F454" s="1441"/>
      <c r="G454" s="1441"/>
      <c r="H454" s="1441"/>
      <c r="I454" s="1441"/>
      <c r="J454" s="1441"/>
      <c r="K454" s="1441"/>
      <c r="L454" s="1441"/>
      <c r="M454" s="1441"/>
      <c r="N454" s="1479"/>
      <c r="O454" s="1479"/>
      <c r="P454" s="1479"/>
      <c r="Q454" s="1442"/>
      <c r="R454" s="1442"/>
      <c r="S454" s="1442"/>
      <c r="T454" s="1442"/>
      <c r="U454" s="1442"/>
      <c r="V454" s="1442"/>
      <c r="W454" s="1442"/>
      <c r="X454" s="1798"/>
      <c r="Y454" s="1798"/>
      <c r="Z454" s="1798"/>
      <c r="AA454" s="1798"/>
      <c r="AB454" s="1798"/>
      <c r="AC454" s="1798"/>
      <c r="AD454" s="1798"/>
      <c r="AE454" s="1798"/>
      <c r="AF454" s="1798"/>
      <c r="AG454" s="1798"/>
      <c r="AH454" s="1798"/>
      <c r="AI454" s="1798"/>
      <c r="AJ454" s="1798"/>
      <c r="AK454" s="1442"/>
      <c r="AL454" s="1480"/>
    </row>
    <row r="455" spans="1:45" ht="13.5" customHeight="1">
      <c r="A455" s="1441"/>
      <c r="B455" s="1441"/>
      <c r="C455" s="1441"/>
      <c r="D455" s="1441"/>
      <c r="E455" s="1441"/>
      <c r="F455" s="1441"/>
      <c r="G455" s="1441"/>
      <c r="H455" s="1441"/>
      <c r="I455" s="1441"/>
      <c r="J455" s="1441"/>
      <c r="K455" s="1441"/>
      <c r="L455" s="1441"/>
      <c r="M455" s="1441"/>
      <c r="N455" s="1479"/>
      <c r="O455" s="1479"/>
      <c r="P455" s="1479"/>
      <c r="Q455" s="1442"/>
      <c r="R455" s="1442"/>
      <c r="S455" s="1442"/>
      <c r="T455" s="1442"/>
      <c r="U455" s="1442"/>
      <c r="V455" s="1442"/>
      <c r="W455" s="1442"/>
      <c r="X455" s="1442"/>
      <c r="Y455" s="1442"/>
      <c r="Z455" s="1442"/>
      <c r="AA455" s="1442"/>
      <c r="AB455" s="1442"/>
      <c r="AC455" s="1442"/>
      <c r="AD455" s="1442"/>
      <c r="AE455" s="1442"/>
      <c r="AF455" s="1442"/>
      <c r="AG455" s="1442"/>
      <c r="AH455" s="1442"/>
      <c r="AI455" s="1442"/>
      <c r="AJ455" s="1442"/>
      <c r="AK455" s="1442"/>
      <c r="AL455" s="1480"/>
    </row>
    <row r="456" spans="1:45" ht="13.5" customHeight="1">
      <c r="A456" s="1482"/>
      <c r="B456" s="3281" t="str">
        <f>+B375</f>
        <v>4月</v>
      </c>
      <c r="C456" s="3277"/>
      <c r="D456" s="3278"/>
      <c r="E456" s="3281" t="str">
        <f t="shared" ref="E456" si="12">+E375</f>
        <v>5月</v>
      </c>
      <c r="F456" s="3277"/>
      <c r="G456" s="3278"/>
      <c r="H456" s="3281" t="str">
        <f t="shared" ref="H456" si="13">+H375</f>
        <v>6月</v>
      </c>
      <c r="I456" s="3277"/>
      <c r="J456" s="3278"/>
      <c r="K456" s="3281" t="str">
        <f t="shared" ref="K456" si="14">+K375</f>
        <v>7月</v>
      </c>
      <c r="L456" s="3277"/>
      <c r="M456" s="3278"/>
      <c r="N456" s="3281" t="str">
        <f t="shared" ref="N456" si="15">+N375</f>
        <v>8月</v>
      </c>
      <c r="O456" s="3277"/>
      <c r="P456" s="3278"/>
      <c r="Q456" s="3281" t="str">
        <f t="shared" ref="Q456" si="16">+Q375</f>
        <v>9月</v>
      </c>
      <c r="R456" s="3277"/>
      <c r="S456" s="3278"/>
      <c r="T456" s="3281" t="str">
        <f t="shared" ref="T456" si="17">+T375</f>
        <v>10月</v>
      </c>
      <c r="U456" s="3277"/>
      <c r="V456" s="3278"/>
      <c r="W456" s="3281" t="str">
        <f t="shared" ref="W456" si="18">+W375</f>
        <v>11月</v>
      </c>
      <c r="X456" s="3277"/>
      <c r="Y456" s="3278"/>
      <c r="Z456" s="3281" t="str">
        <f t="shared" ref="Z456" si="19">+Z375</f>
        <v>12月</v>
      </c>
      <c r="AA456" s="3277"/>
      <c r="AB456" s="3278"/>
      <c r="AC456" s="3281" t="str">
        <f t="shared" ref="AC456" si="20">+AC375</f>
        <v>1月</v>
      </c>
      <c r="AD456" s="3277"/>
      <c r="AE456" s="3278"/>
      <c r="AF456" s="3281" t="str">
        <f t="shared" ref="AF456" si="21">+AF375</f>
        <v>2月</v>
      </c>
      <c r="AG456" s="3277"/>
      <c r="AH456" s="3278"/>
      <c r="AI456" s="3281" t="str">
        <f t="shared" ref="AI456" si="22">+AI375</f>
        <v>3月</v>
      </c>
      <c r="AJ456" s="3277"/>
      <c r="AK456" s="3278"/>
      <c r="AL456" s="3670" t="s">
        <v>210</v>
      </c>
      <c r="AM456" s="3671"/>
      <c r="AN456" s="1407"/>
      <c r="AO456" s="1407"/>
      <c r="AP456" s="1407"/>
      <c r="AQ456" s="1407"/>
      <c r="AR456" s="1407"/>
      <c r="AS456" s="1407"/>
    </row>
    <row r="457" spans="1:45" ht="13.5" customHeight="1">
      <c r="A457" s="1483">
        <f>+'6経営計画'!B94</f>
        <v>2024</v>
      </c>
      <c r="B457" s="3273">
        <f>+'6経営計画'!H97</f>
        <v>100</v>
      </c>
      <c r="C457" s="3274"/>
      <c r="D457" s="3275"/>
      <c r="E457" s="3273">
        <f>+'6経営計画'!I97</f>
        <v>100</v>
      </c>
      <c r="F457" s="3274"/>
      <c r="G457" s="3275"/>
      <c r="H457" s="3273">
        <f>+'6経営計画'!J97</f>
        <v>100</v>
      </c>
      <c r="I457" s="3274"/>
      <c r="J457" s="3275"/>
      <c r="K457" s="3273">
        <f>+'6経営計画'!K97</f>
        <v>100</v>
      </c>
      <c r="L457" s="3274"/>
      <c r="M457" s="3275"/>
      <c r="N457" s="3273">
        <f>+'6経営計画'!L97</f>
        <v>100</v>
      </c>
      <c r="O457" s="3274"/>
      <c r="P457" s="3275"/>
      <c r="Q457" s="3273">
        <f>+'6経営計画'!M97</f>
        <v>100</v>
      </c>
      <c r="R457" s="3274"/>
      <c r="S457" s="3275"/>
      <c r="T457" s="3273">
        <f>+'6経営計画'!N97</f>
        <v>100</v>
      </c>
      <c r="U457" s="3274"/>
      <c r="V457" s="3275"/>
      <c r="W457" s="3273">
        <f>+'6経営計画'!O97</f>
        <v>100</v>
      </c>
      <c r="X457" s="3274"/>
      <c r="Y457" s="3275"/>
      <c r="Z457" s="3273">
        <f>+'6経営計画'!Q97</f>
        <v>100</v>
      </c>
      <c r="AA457" s="3274"/>
      <c r="AB457" s="3275"/>
      <c r="AC457" s="3273">
        <f>+'6経営計画'!Q97</f>
        <v>100</v>
      </c>
      <c r="AD457" s="3274"/>
      <c r="AE457" s="3275"/>
      <c r="AF457" s="3273">
        <f>+'6経営計画'!R97</f>
        <v>100</v>
      </c>
      <c r="AG457" s="3274"/>
      <c r="AH457" s="3275"/>
      <c r="AI457" s="3273">
        <f>+'6経営計画'!S97</f>
        <v>100</v>
      </c>
      <c r="AJ457" s="3274"/>
      <c r="AK457" s="3275"/>
      <c r="AL457" s="3672">
        <f>SUM(B457:AK457)</f>
        <v>1200</v>
      </c>
      <c r="AM457" s="3671"/>
      <c r="AN457" s="1407"/>
      <c r="AO457" s="1407"/>
      <c r="AP457" s="1407"/>
      <c r="AQ457" s="1407"/>
      <c r="AR457" s="1407"/>
      <c r="AS457" s="1407"/>
    </row>
    <row r="458" spans="1:45" ht="13.5" customHeight="1">
      <c r="A458" s="1483">
        <f>+'6経営計画'!B3</f>
        <v>2025</v>
      </c>
      <c r="B458" s="3273">
        <f>+'6経営計画'!H101</f>
        <v>90</v>
      </c>
      <c r="C458" s="3274"/>
      <c r="D458" s="3275"/>
      <c r="E458" s="3273">
        <f>+'6経営計画'!I101</f>
        <v>90</v>
      </c>
      <c r="F458" s="3274"/>
      <c r="G458" s="3275"/>
      <c r="H458" s="3273">
        <f>+'6経営計画'!J101</f>
        <v>90</v>
      </c>
      <c r="I458" s="3274"/>
      <c r="J458" s="3275"/>
      <c r="K458" s="3273">
        <f>+'6経営計画'!K101</f>
        <v>90</v>
      </c>
      <c r="L458" s="3274"/>
      <c r="M458" s="3275"/>
      <c r="N458" s="3273">
        <f>+'6経営計画'!L101</f>
        <v>90</v>
      </c>
      <c r="O458" s="3274"/>
      <c r="P458" s="3275"/>
      <c r="Q458" s="3273">
        <f>+'6経営計画'!M101</f>
        <v>90</v>
      </c>
      <c r="R458" s="3274"/>
      <c r="S458" s="3275"/>
      <c r="T458" s="3273">
        <f>+'6経営計画'!N101</f>
        <v>90</v>
      </c>
      <c r="U458" s="3274"/>
      <c r="V458" s="3275"/>
      <c r="W458" s="3273">
        <f>+'6経営計画'!O101</f>
        <v>90</v>
      </c>
      <c r="X458" s="3274"/>
      <c r="Y458" s="3275"/>
      <c r="Z458" s="3273">
        <f>+'6経営計画'!P101</f>
        <v>90</v>
      </c>
      <c r="AA458" s="3274"/>
      <c r="AB458" s="3275"/>
      <c r="AC458" s="3273">
        <f>+'6経営計画'!Q101</f>
        <v>90</v>
      </c>
      <c r="AD458" s="3274"/>
      <c r="AE458" s="3275"/>
      <c r="AF458" s="3273">
        <f>+'6経営計画'!R101</f>
        <v>90</v>
      </c>
      <c r="AG458" s="3274"/>
      <c r="AH458" s="3275"/>
      <c r="AI458" s="3273">
        <f>+'6経営計画'!S101</f>
        <v>90</v>
      </c>
      <c r="AJ458" s="3274"/>
      <c r="AK458" s="3275"/>
      <c r="AL458" s="3672">
        <f>SUM(B458:AK458)</f>
        <v>1080</v>
      </c>
      <c r="AM458" s="3671"/>
      <c r="AN458" s="1407"/>
      <c r="AO458" s="1407"/>
      <c r="AP458" s="1407"/>
      <c r="AQ458" s="1407"/>
      <c r="AR458" s="1407"/>
      <c r="AS458" s="1407"/>
    </row>
    <row r="459" spans="1:45" ht="13.5" customHeight="1">
      <c r="A459" s="1484"/>
      <c r="B459" s="1484"/>
      <c r="C459" s="1484"/>
      <c r="D459" s="1484"/>
      <c r="E459" s="1484"/>
      <c r="F459" s="1484"/>
      <c r="G459" s="1484"/>
      <c r="H459" s="1484"/>
      <c r="I459" s="1484"/>
      <c r="J459" s="1484"/>
      <c r="K459" s="1484"/>
      <c r="L459" s="1484"/>
      <c r="M459" s="1484"/>
      <c r="N459" s="1485"/>
      <c r="O459" s="1485"/>
      <c r="P459" s="1485"/>
      <c r="Q459" s="1486"/>
      <c r="R459" s="1486"/>
      <c r="S459" s="1486"/>
      <c r="T459" s="1486"/>
      <c r="U459" s="1486"/>
      <c r="V459" s="1486"/>
      <c r="W459" s="1486"/>
      <c r="X459" s="1486"/>
      <c r="Y459" s="1486"/>
      <c r="Z459" s="1486"/>
      <c r="AA459" s="1486"/>
      <c r="AB459" s="1486"/>
      <c r="AC459" s="1486"/>
      <c r="AD459" s="1486"/>
      <c r="AE459" s="1486"/>
      <c r="AF459" s="1486"/>
      <c r="AG459" s="1486"/>
      <c r="AH459" s="1486"/>
      <c r="AI459" s="1486"/>
      <c r="AJ459" s="1486"/>
      <c r="AK459" s="1486"/>
      <c r="AL459" s="1480"/>
    </row>
    <row r="460" spans="1:45" ht="13.5" customHeight="1">
      <c r="A460" s="1488" t="str">
        <f>+'6経営計画'!B105</f>
        <v>○○廃棄物の削減</v>
      </c>
      <c r="B460" s="1487"/>
      <c r="C460" s="1487"/>
      <c r="D460" s="1487"/>
      <c r="E460" s="1487"/>
      <c r="F460" s="1487"/>
      <c r="G460" s="1487"/>
      <c r="H460" s="1487"/>
      <c r="I460" s="1487"/>
      <c r="J460" s="1487"/>
      <c r="K460" s="1487"/>
      <c r="L460" s="1487"/>
      <c r="M460" s="1487"/>
      <c r="N460" s="3272" t="s">
        <v>1146</v>
      </c>
      <c r="O460" s="3272"/>
      <c r="P460" s="3272"/>
      <c r="Q460" s="3282" t="s">
        <v>1843</v>
      </c>
      <c r="R460" s="3283"/>
      <c r="S460" s="3283"/>
      <c r="T460" s="3283"/>
      <c r="U460" s="3283"/>
      <c r="V460" s="3283"/>
      <c r="W460" s="3283"/>
      <c r="X460" s="3283"/>
      <c r="Y460" s="3283"/>
      <c r="Z460" s="3283"/>
      <c r="AA460" s="3283"/>
      <c r="AB460" s="3283"/>
      <c r="AC460" s="3283"/>
      <c r="AD460" s="3283"/>
      <c r="AE460" s="3283"/>
      <c r="AF460" s="3283"/>
      <c r="AG460" s="3283"/>
      <c r="AH460" s="3283"/>
      <c r="AI460" s="3283"/>
      <c r="AJ460" s="3283"/>
      <c r="AK460" s="3284"/>
      <c r="AL460" s="1480"/>
    </row>
    <row r="461" spans="1:45" ht="13.5" customHeight="1">
      <c r="A461" s="3381" t="s">
        <v>517</v>
      </c>
      <c r="B461" s="3382"/>
      <c r="C461" s="3382"/>
      <c r="D461" s="3382"/>
      <c r="E461" s="3382"/>
      <c r="F461" s="3382"/>
      <c r="G461" s="3382"/>
      <c r="H461" s="3382"/>
      <c r="I461" s="3382"/>
      <c r="J461" s="3382"/>
      <c r="K461" s="3382"/>
      <c r="L461" s="3382"/>
      <c r="M461" s="3383"/>
      <c r="N461" s="3524" t="str">
        <f>+AA336</f>
        <v>〇</v>
      </c>
      <c r="O461" s="3525"/>
      <c r="P461" s="3525"/>
      <c r="Q461" s="3315">
        <f>+'6経営計画'!V114</f>
        <v>0</v>
      </c>
      <c r="R461" s="3316"/>
      <c r="S461" s="3316"/>
      <c r="T461" s="3316"/>
      <c r="U461" s="3316"/>
      <c r="V461" s="3316"/>
      <c r="W461" s="3316"/>
      <c r="X461" s="3316"/>
      <c r="Y461" s="3316"/>
      <c r="Z461" s="3316"/>
      <c r="AA461" s="3316"/>
      <c r="AB461" s="3316"/>
      <c r="AC461" s="3316"/>
      <c r="AD461" s="3316"/>
      <c r="AE461" s="3316"/>
      <c r="AF461" s="3316"/>
      <c r="AG461" s="3316"/>
      <c r="AH461" s="3316"/>
      <c r="AI461" s="3316"/>
      <c r="AJ461" s="3316"/>
      <c r="AK461" s="3317"/>
      <c r="AL461" s="1480"/>
    </row>
    <row r="462" spans="1:45" ht="13.5" customHeight="1">
      <c r="A462" s="3375" t="str">
        <f>+'6経営計画'!F105</f>
        <v>・</v>
      </c>
      <c r="B462" s="3376"/>
      <c r="C462" s="3376"/>
      <c r="D462" s="3376"/>
      <c r="E462" s="3376"/>
      <c r="F462" s="3376"/>
      <c r="G462" s="3376"/>
      <c r="H462" s="3376"/>
      <c r="I462" s="3376"/>
      <c r="J462" s="3376"/>
      <c r="K462" s="3376"/>
      <c r="L462" s="3376"/>
      <c r="M462" s="3376"/>
      <c r="N462" s="3532" t="str">
        <f>+'6経営計画'!T105</f>
        <v>○</v>
      </c>
      <c r="O462" s="3532"/>
      <c r="P462" s="3532"/>
      <c r="Q462" s="3315"/>
      <c r="R462" s="3316"/>
      <c r="S462" s="3316"/>
      <c r="T462" s="3316"/>
      <c r="U462" s="3316"/>
      <c r="V462" s="3316"/>
      <c r="W462" s="3316"/>
      <c r="X462" s="3316"/>
      <c r="Y462" s="3316"/>
      <c r="Z462" s="3316"/>
      <c r="AA462" s="3316"/>
      <c r="AB462" s="3316"/>
      <c r="AC462" s="3316"/>
      <c r="AD462" s="3316"/>
      <c r="AE462" s="3316"/>
      <c r="AF462" s="3316"/>
      <c r="AG462" s="3316"/>
      <c r="AH462" s="3316"/>
      <c r="AI462" s="3316"/>
      <c r="AJ462" s="3316"/>
      <c r="AK462" s="3317"/>
      <c r="AL462" s="1480"/>
    </row>
    <row r="463" spans="1:45" ht="13.5" customHeight="1">
      <c r="A463" s="3520" t="str">
        <f>+'6経営計画'!F106</f>
        <v>・</v>
      </c>
      <c r="B463" s="3521"/>
      <c r="C463" s="3521"/>
      <c r="D463" s="3521"/>
      <c r="E463" s="3521"/>
      <c r="F463" s="3521"/>
      <c r="G463" s="3521"/>
      <c r="H463" s="3521"/>
      <c r="I463" s="3521"/>
      <c r="J463" s="3521"/>
      <c r="K463" s="3521"/>
      <c r="L463" s="3521"/>
      <c r="M463" s="3521"/>
      <c r="N463" s="3362">
        <f>+'6経営計画'!T106</f>
        <v>0</v>
      </c>
      <c r="O463" s="3362"/>
      <c r="P463" s="3362"/>
      <c r="Q463" s="3315"/>
      <c r="R463" s="3316"/>
      <c r="S463" s="3316"/>
      <c r="T463" s="3316"/>
      <c r="U463" s="3316"/>
      <c r="V463" s="3316"/>
      <c r="W463" s="3316"/>
      <c r="X463" s="3316"/>
      <c r="Y463" s="3316"/>
      <c r="Z463" s="3316"/>
      <c r="AA463" s="3316"/>
      <c r="AB463" s="3316"/>
      <c r="AC463" s="3316"/>
      <c r="AD463" s="3316"/>
      <c r="AE463" s="3316"/>
      <c r="AF463" s="3316"/>
      <c r="AG463" s="3316"/>
      <c r="AH463" s="3316"/>
      <c r="AI463" s="3316"/>
      <c r="AJ463" s="3316"/>
      <c r="AK463" s="3317"/>
      <c r="AL463" s="1480"/>
    </row>
    <row r="464" spans="1:45" ht="13.5" customHeight="1">
      <c r="A464" s="3520" t="str">
        <f>+'6経営計画'!F107</f>
        <v>・</v>
      </c>
      <c r="B464" s="3521"/>
      <c r="C464" s="3521"/>
      <c r="D464" s="3521"/>
      <c r="E464" s="3521"/>
      <c r="F464" s="3521"/>
      <c r="G464" s="3521"/>
      <c r="H464" s="3521"/>
      <c r="I464" s="3521"/>
      <c r="J464" s="3521"/>
      <c r="K464" s="3521"/>
      <c r="L464" s="3521"/>
      <c r="M464" s="3521"/>
      <c r="N464" s="3362">
        <f>+'6経営計画'!T107</f>
        <v>0</v>
      </c>
      <c r="O464" s="3362"/>
      <c r="P464" s="3362"/>
      <c r="Q464" s="3315"/>
      <c r="R464" s="3316"/>
      <c r="S464" s="3316"/>
      <c r="T464" s="3316"/>
      <c r="U464" s="3316"/>
      <c r="V464" s="3316"/>
      <c r="W464" s="3316"/>
      <c r="X464" s="3316"/>
      <c r="Y464" s="3316"/>
      <c r="Z464" s="3316"/>
      <c r="AA464" s="3316"/>
      <c r="AB464" s="3316"/>
      <c r="AC464" s="3316"/>
      <c r="AD464" s="3316"/>
      <c r="AE464" s="3316"/>
      <c r="AF464" s="3316"/>
      <c r="AG464" s="3316"/>
      <c r="AH464" s="3316"/>
      <c r="AI464" s="3316"/>
      <c r="AJ464" s="3316"/>
      <c r="AK464" s="3317"/>
      <c r="AL464" s="1440" t="s">
        <v>791</v>
      </c>
    </row>
    <row r="465" spans="1:45" ht="13.5" customHeight="1">
      <c r="A465" s="3522"/>
      <c r="B465" s="3523"/>
      <c r="C465" s="3523"/>
      <c r="D465" s="3523"/>
      <c r="E465" s="3523"/>
      <c r="F465" s="3523"/>
      <c r="G465" s="3523"/>
      <c r="H465" s="3523"/>
      <c r="I465" s="3523"/>
      <c r="J465" s="3523"/>
      <c r="K465" s="3523"/>
      <c r="L465" s="3523"/>
      <c r="M465" s="3527"/>
      <c r="N465" s="3380"/>
      <c r="O465" s="3380"/>
      <c r="P465" s="3380"/>
      <c r="Q465" s="3318"/>
      <c r="R465" s="3319"/>
      <c r="S465" s="3319"/>
      <c r="T465" s="3319"/>
      <c r="U465" s="3319"/>
      <c r="V465" s="3319"/>
      <c r="W465" s="3319"/>
      <c r="X465" s="3319"/>
      <c r="Y465" s="3319"/>
      <c r="Z465" s="3319"/>
      <c r="AA465" s="3319"/>
      <c r="AB465" s="3319"/>
      <c r="AC465" s="3319"/>
      <c r="AD465" s="3319"/>
      <c r="AE465" s="3319"/>
      <c r="AF465" s="3319"/>
      <c r="AG465" s="3319"/>
      <c r="AH465" s="3319"/>
      <c r="AI465" s="3319"/>
      <c r="AJ465" s="3319"/>
      <c r="AK465" s="3320"/>
      <c r="AL465" s="1477"/>
    </row>
    <row r="466" spans="1:45" ht="13.5" customHeight="1">
      <c r="A466" s="1441"/>
      <c r="B466" s="1441"/>
      <c r="C466" s="1441"/>
      <c r="D466" s="1441"/>
      <c r="E466" s="1441"/>
      <c r="F466" s="1441"/>
      <c r="G466" s="1441"/>
      <c r="H466" s="1441"/>
      <c r="I466" s="1441"/>
      <c r="J466" s="1441"/>
      <c r="K466" s="1441"/>
      <c r="L466" s="1441"/>
      <c r="M466" s="1441"/>
      <c r="N466" s="1479"/>
      <c r="O466" s="1479"/>
      <c r="P466" s="1479"/>
      <c r="Q466" s="1442"/>
      <c r="R466" s="1442"/>
      <c r="S466" s="1442"/>
      <c r="T466" s="1442"/>
      <c r="U466" s="1442"/>
      <c r="V466" s="1442"/>
      <c r="W466" s="1442"/>
      <c r="X466" s="1442"/>
      <c r="Y466" s="1442"/>
      <c r="Z466" s="1442"/>
      <c r="AA466" s="1442"/>
      <c r="AB466" s="1442"/>
      <c r="AC466" s="1442"/>
      <c r="AD466" s="1442"/>
      <c r="AE466" s="1442"/>
      <c r="AF466" s="1442"/>
      <c r="AG466" s="1442"/>
      <c r="AH466" s="1442"/>
      <c r="AI466" s="1442"/>
      <c r="AJ466" s="1442"/>
      <c r="AK466" s="1442"/>
      <c r="AL466" s="1478"/>
      <c r="AQ466" s="1383"/>
    </row>
    <row r="467" spans="1:45" ht="13.5" customHeight="1">
      <c r="A467" s="1441"/>
      <c r="B467" s="1441"/>
      <c r="C467" s="1441"/>
      <c r="D467" s="1441"/>
      <c r="E467" s="1441"/>
      <c r="F467" s="1441"/>
      <c r="G467" s="1441"/>
      <c r="H467" s="1441"/>
      <c r="I467" s="1441"/>
      <c r="J467" s="1441"/>
      <c r="K467" s="1441"/>
      <c r="L467" s="1441"/>
      <c r="M467" s="1441"/>
      <c r="N467" s="1479"/>
      <c r="O467" s="1479"/>
      <c r="P467" s="1479"/>
      <c r="Q467" s="1441" t="s">
        <v>1630</v>
      </c>
      <c r="R467" s="1442"/>
      <c r="S467" s="1442"/>
      <c r="T467" s="1442"/>
      <c r="U467" s="1442"/>
      <c r="V467" s="1442"/>
      <c r="W467" s="1442"/>
      <c r="X467" s="1481"/>
      <c r="Y467" s="1442"/>
      <c r="Z467" s="1442"/>
      <c r="AA467" s="1442"/>
      <c r="AB467" s="1442"/>
      <c r="AC467" s="1442"/>
      <c r="AD467" s="1442"/>
      <c r="AE467" s="1442"/>
      <c r="AF467" s="1442"/>
      <c r="AG467" s="1442"/>
      <c r="AH467" s="1442"/>
      <c r="AI467" s="1442"/>
      <c r="AJ467" s="1442"/>
      <c r="AK467" s="1442"/>
      <c r="AL467" s="1478"/>
    </row>
    <row r="468" spans="1:45" ht="13.5" customHeight="1">
      <c r="A468" s="1441"/>
      <c r="B468" s="1441"/>
      <c r="C468" s="1441"/>
      <c r="D468" s="1441"/>
      <c r="E468" s="1441"/>
      <c r="F468" s="1441"/>
      <c r="G468" s="1441"/>
      <c r="H468" s="1441"/>
      <c r="I468" s="1441"/>
      <c r="J468" s="1441"/>
      <c r="K468" s="1441"/>
      <c r="L468" s="1441"/>
      <c r="M468" s="1441"/>
      <c r="N468" s="1479"/>
      <c r="O468" s="1479"/>
      <c r="P468" s="1479"/>
      <c r="Q468" s="1442"/>
      <c r="R468" s="1442"/>
      <c r="S468" s="1442"/>
      <c r="T468" s="1442"/>
      <c r="U468" s="1442"/>
      <c r="V468" s="1442"/>
      <c r="W468" s="1442"/>
      <c r="X468" s="1798"/>
      <c r="Y468" s="1798"/>
      <c r="Z468" s="1798"/>
      <c r="AA468" s="1798"/>
      <c r="AB468" s="1798"/>
      <c r="AC468" s="1798"/>
      <c r="AD468" s="1798"/>
      <c r="AE468" s="1798"/>
      <c r="AF468" s="1798"/>
      <c r="AG468" s="1798"/>
      <c r="AH468" s="1798"/>
      <c r="AI468" s="1798"/>
      <c r="AJ468" s="1798"/>
      <c r="AK468" s="1442"/>
      <c r="AL468" s="1478"/>
    </row>
    <row r="469" spans="1:45" ht="13.5" customHeight="1">
      <c r="A469" s="1441"/>
      <c r="B469" s="1441"/>
      <c r="C469" s="1441"/>
      <c r="D469" s="1441"/>
      <c r="E469" s="1441"/>
      <c r="F469" s="1441"/>
      <c r="G469" s="1441"/>
      <c r="H469" s="1441"/>
      <c r="I469" s="1441"/>
      <c r="J469" s="1441"/>
      <c r="K469" s="1441"/>
      <c r="L469" s="1441"/>
      <c r="M469" s="1441"/>
      <c r="N469" s="1479"/>
      <c r="O469" s="1479"/>
      <c r="P469" s="1479"/>
      <c r="Q469" s="1442"/>
      <c r="R469" s="1442"/>
      <c r="S469" s="1442"/>
      <c r="T469" s="1442"/>
      <c r="U469" s="1442"/>
      <c r="V469" s="1442"/>
      <c r="W469" s="1442"/>
      <c r="X469" s="1798"/>
      <c r="Y469" s="1798"/>
      <c r="Z469" s="1798"/>
      <c r="AA469" s="1798"/>
      <c r="AB469" s="1798"/>
      <c r="AC469" s="1798"/>
      <c r="AD469" s="1798"/>
      <c r="AE469" s="1798"/>
      <c r="AF469" s="1798"/>
      <c r="AG469" s="1798"/>
      <c r="AH469" s="1798"/>
      <c r="AI469" s="1798"/>
      <c r="AJ469" s="1798"/>
      <c r="AK469" s="1442"/>
      <c r="AL469" s="1478"/>
    </row>
    <row r="470" spans="1:45" ht="13.5" customHeight="1">
      <c r="A470" s="1441"/>
      <c r="B470" s="1441"/>
      <c r="C470" s="1441"/>
      <c r="D470" s="1441"/>
      <c r="E470" s="1441"/>
      <c r="F470" s="1441"/>
      <c r="G470" s="1441"/>
      <c r="H470" s="1441"/>
      <c r="I470" s="1441"/>
      <c r="J470" s="1441"/>
      <c r="K470" s="1441"/>
      <c r="L470" s="1441"/>
      <c r="M470" s="1441"/>
      <c r="N470" s="1479"/>
      <c r="O470" s="1479"/>
      <c r="P470" s="1479"/>
      <c r="Q470" s="1442"/>
      <c r="R470" s="1442"/>
      <c r="S470" s="1442"/>
      <c r="T470" s="1442"/>
      <c r="U470" s="1442"/>
      <c r="V470" s="1442"/>
      <c r="W470" s="1442"/>
      <c r="X470" s="1798"/>
      <c r="Y470" s="1798"/>
      <c r="Z470" s="1798"/>
      <c r="AA470" s="1798"/>
      <c r="AB470" s="1798"/>
      <c r="AC470" s="1798"/>
      <c r="AD470" s="1798"/>
      <c r="AE470" s="1798"/>
      <c r="AF470" s="1798"/>
      <c r="AG470" s="1798"/>
      <c r="AH470" s="1798"/>
      <c r="AI470" s="1798"/>
      <c r="AJ470" s="1798"/>
      <c r="AK470" s="1442"/>
      <c r="AL470" s="1480"/>
    </row>
    <row r="471" spans="1:45" ht="13.5" customHeight="1">
      <c r="A471" s="1441"/>
      <c r="B471" s="1441"/>
      <c r="C471" s="1441"/>
      <c r="D471" s="1441"/>
      <c r="E471" s="1441"/>
      <c r="F471" s="1441"/>
      <c r="G471" s="1441"/>
      <c r="H471" s="1441"/>
      <c r="I471" s="1441"/>
      <c r="J471" s="1441"/>
      <c r="K471" s="1441"/>
      <c r="L471" s="1441"/>
      <c r="M471" s="1441"/>
      <c r="N471" s="1479"/>
      <c r="O471" s="1479"/>
      <c r="P471" s="1479"/>
      <c r="Q471" s="1442"/>
      <c r="R471" s="1442"/>
      <c r="S471" s="1442"/>
      <c r="T471" s="1442"/>
      <c r="U471" s="1442"/>
      <c r="V471" s="1442"/>
      <c r="W471" s="1442"/>
      <c r="X471" s="1798"/>
      <c r="Y471" s="1798"/>
      <c r="Z471" s="1798"/>
      <c r="AA471" s="1798"/>
      <c r="AB471" s="1798"/>
      <c r="AC471" s="1798"/>
      <c r="AD471" s="1798"/>
      <c r="AE471" s="1798"/>
      <c r="AF471" s="1798"/>
      <c r="AG471" s="1798"/>
      <c r="AH471" s="1798"/>
      <c r="AI471" s="1798"/>
      <c r="AJ471" s="1798"/>
      <c r="AK471" s="1442"/>
      <c r="AL471" s="1480"/>
    </row>
    <row r="472" spans="1:45" ht="17.25" customHeight="1">
      <c r="A472" s="1441"/>
      <c r="B472" s="1441"/>
      <c r="C472" s="1441"/>
      <c r="D472" s="1441"/>
      <c r="E472" s="1441"/>
      <c r="F472" s="1441"/>
      <c r="G472" s="1441"/>
      <c r="H472" s="1441"/>
      <c r="I472" s="1441"/>
      <c r="J472" s="1441"/>
      <c r="K472" s="1441"/>
      <c r="L472" s="1441"/>
      <c r="M472" s="1441"/>
      <c r="N472" s="1479"/>
      <c r="O472" s="1479"/>
      <c r="P472" s="1479"/>
      <c r="Q472" s="1442"/>
      <c r="S472" s="1442"/>
      <c r="T472" s="1442"/>
      <c r="U472" s="1442"/>
      <c r="V472" s="1442"/>
      <c r="W472" s="1442"/>
      <c r="X472" s="1798"/>
      <c r="Y472" s="1798"/>
      <c r="Z472" s="1798"/>
      <c r="AA472" s="1798"/>
      <c r="AB472" s="1798"/>
      <c r="AC472" s="1798"/>
      <c r="AD472" s="1798"/>
      <c r="AE472" s="1798"/>
      <c r="AF472" s="1798"/>
      <c r="AG472" s="1798"/>
      <c r="AH472" s="1798"/>
      <c r="AI472" s="1798"/>
      <c r="AJ472" s="1798"/>
      <c r="AK472" s="1442"/>
      <c r="AL472" s="1480"/>
    </row>
    <row r="473" spans="1:45" ht="14.25" customHeight="1">
      <c r="A473" s="1441"/>
      <c r="B473" s="1441"/>
      <c r="C473" s="1441"/>
      <c r="D473" s="1441"/>
      <c r="E473" s="1441"/>
      <c r="F473" s="1441"/>
      <c r="G473" s="1441"/>
      <c r="H473" s="1441"/>
      <c r="I473" s="1441"/>
      <c r="J473" s="1441"/>
      <c r="K473" s="1441"/>
      <c r="L473" s="1441"/>
      <c r="M473" s="1441"/>
      <c r="N473" s="1479"/>
      <c r="O473" s="1479"/>
      <c r="P473" s="1479"/>
      <c r="Q473" s="1442"/>
      <c r="S473" s="1442"/>
      <c r="T473" s="1442"/>
      <c r="U473" s="1442"/>
      <c r="V473" s="1442"/>
      <c r="W473" s="1442"/>
      <c r="X473" s="1798"/>
      <c r="Y473" s="1798"/>
      <c r="Z473" s="1798"/>
      <c r="AA473" s="1798"/>
      <c r="AB473" s="1798"/>
      <c r="AC473" s="1798"/>
      <c r="AD473" s="1798"/>
      <c r="AE473" s="1798"/>
      <c r="AF473" s="1798"/>
      <c r="AG473" s="1798"/>
      <c r="AH473" s="1798"/>
      <c r="AI473" s="1798"/>
      <c r="AJ473" s="1798"/>
      <c r="AK473" s="1442"/>
      <c r="AL473" s="1480"/>
    </row>
    <row r="474" spans="1:45" ht="13.5" customHeight="1">
      <c r="A474" s="1441"/>
      <c r="B474" s="1441"/>
      <c r="C474" s="1441"/>
      <c r="D474" s="1441"/>
      <c r="E474" s="1441"/>
      <c r="F474" s="1441"/>
      <c r="G474" s="1441"/>
      <c r="H474" s="1441"/>
      <c r="I474" s="1441"/>
      <c r="J474" s="1441"/>
      <c r="K474" s="1441"/>
      <c r="L474" s="1441"/>
      <c r="M474" s="1441"/>
      <c r="N474" s="1479"/>
      <c r="O474" s="1479"/>
      <c r="P474" s="1479"/>
      <c r="Q474" s="1442"/>
      <c r="S474" s="1442"/>
      <c r="T474" s="1442"/>
      <c r="U474" s="1442"/>
      <c r="V474" s="1442"/>
      <c r="W474" s="1442"/>
      <c r="X474" s="1798"/>
      <c r="Y474" s="1798"/>
      <c r="Z474" s="1798"/>
      <c r="AA474" s="1798"/>
      <c r="AB474" s="1798"/>
      <c r="AC474" s="1798"/>
      <c r="AD474" s="1798"/>
      <c r="AE474" s="1798"/>
      <c r="AF474" s="1798"/>
      <c r="AG474" s="1798"/>
      <c r="AH474" s="1798"/>
      <c r="AI474" s="1798"/>
      <c r="AJ474" s="1798"/>
      <c r="AK474" s="1442"/>
      <c r="AL474" s="1480"/>
    </row>
    <row r="475" spans="1:45">
      <c r="A475" s="1441"/>
      <c r="B475" s="1441"/>
      <c r="C475" s="1441"/>
      <c r="D475" s="1441"/>
      <c r="E475" s="1441"/>
      <c r="F475" s="1441"/>
      <c r="G475" s="1441"/>
      <c r="H475" s="1441"/>
      <c r="I475" s="1441"/>
      <c r="J475" s="1441"/>
      <c r="K475" s="1441"/>
      <c r="L475" s="1441"/>
      <c r="M475" s="1441"/>
      <c r="N475" s="1479"/>
      <c r="O475" s="1479"/>
      <c r="P475" s="1479"/>
      <c r="Q475" s="1442"/>
      <c r="R475" s="1442"/>
      <c r="S475" s="1442"/>
      <c r="T475" s="1442"/>
      <c r="U475" s="1442"/>
      <c r="V475" s="1442"/>
      <c r="W475" s="1442"/>
      <c r="X475" s="1798"/>
      <c r="Y475" s="1798"/>
      <c r="Z475" s="1798"/>
      <c r="AA475" s="1798"/>
      <c r="AB475" s="1798"/>
      <c r="AC475" s="1798"/>
      <c r="AD475" s="1798"/>
      <c r="AE475" s="1798"/>
      <c r="AF475" s="1798"/>
      <c r="AG475" s="1798"/>
      <c r="AH475" s="1798"/>
      <c r="AI475" s="1798"/>
      <c r="AJ475" s="1798"/>
      <c r="AK475" s="1442"/>
      <c r="AL475" s="1480"/>
    </row>
    <row r="476" spans="1:45">
      <c r="A476" s="1441"/>
      <c r="B476" s="1441"/>
      <c r="C476" s="1441"/>
      <c r="D476" s="1441"/>
      <c r="E476" s="1441"/>
      <c r="F476" s="1441"/>
      <c r="G476" s="1441"/>
      <c r="H476" s="1441"/>
      <c r="I476" s="1441"/>
      <c r="J476" s="1441"/>
      <c r="K476" s="1441"/>
      <c r="L476" s="1441"/>
      <c r="M476" s="1441"/>
      <c r="N476" s="1479"/>
      <c r="O476" s="1479"/>
      <c r="P476" s="1479"/>
      <c r="Q476" s="1442"/>
      <c r="R476" s="1442"/>
      <c r="S476" s="1442"/>
      <c r="T476" s="1442"/>
      <c r="U476" s="1442"/>
      <c r="V476" s="1442"/>
      <c r="W476" s="1442"/>
      <c r="X476" s="1798"/>
      <c r="Y476" s="1798"/>
      <c r="Z476" s="1798"/>
      <c r="AA476" s="1798"/>
      <c r="AB476" s="1798"/>
      <c r="AC476" s="1798"/>
      <c r="AD476" s="1798"/>
      <c r="AE476" s="1798"/>
      <c r="AF476" s="1798"/>
      <c r="AG476" s="1798"/>
      <c r="AH476" s="1798"/>
      <c r="AI476" s="1798"/>
      <c r="AJ476" s="1798"/>
      <c r="AK476" s="1442"/>
      <c r="AL476" s="1480"/>
    </row>
    <row r="477" spans="1:45" ht="13.5" customHeight="1">
      <c r="A477" s="1441"/>
      <c r="B477" s="1441"/>
      <c r="C477" s="1441"/>
      <c r="D477" s="1441"/>
      <c r="E477" s="1441"/>
      <c r="F477" s="1441"/>
      <c r="G477" s="1441"/>
      <c r="H477" s="1441"/>
      <c r="I477" s="1441"/>
      <c r="J477" s="1441"/>
      <c r="K477" s="1441"/>
      <c r="L477" s="1441"/>
      <c r="M477" s="1441"/>
      <c r="N477" s="1479"/>
      <c r="O477" s="1479"/>
      <c r="P477" s="1479"/>
      <c r="Q477" s="1442"/>
      <c r="R477" s="1442"/>
      <c r="S477" s="1442"/>
      <c r="T477" s="1442"/>
      <c r="U477" s="1442"/>
      <c r="V477" s="1442"/>
      <c r="W477" s="1442"/>
      <c r="X477" s="1442"/>
      <c r="Y477" s="1442"/>
      <c r="Z477" s="1442"/>
      <c r="AA477" s="1442"/>
      <c r="AB477" s="1442"/>
      <c r="AC477" s="1442"/>
      <c r="AD477" s="1442"/>
      <c r="AE477" s="1442"/>
      <c r="AF477" s="1442"/>
      <c r="AG477" s="1442"/>
      <c r="AH477" s="1442"/>
      <c r="AI477" s="1442"/>
      <c r="AJ477" s="1442"/>
      <c r="AK477" s="1442"/>
      <c r="AL477" s="1480"/>
    </row>
    <row r="478" spans="1:45" ht="13.5" customHeight="1">
      <c r="A478" s="1482"/>
      <c r="B478" s="3281" t="str">
        <f>+B375</f>
        <v>4月</v>
      </c>
      <c r="C478" s="3277"/>
      <c r="D478" s="3278"/>
      <c r="E478" s="3281" t="str">
        <f t="shared" ref="E478" si="23">+E375</f>
        <v>5月</v>
      </c>
      <c r="F478" s="3277"/>
      <c r="G478" s="3278"/>
      <c r="H478" s="3281" t="str">
        <f t="shared" ref="H478" si="24">+H375</f>
        <v>6月</v>
      </c>
      <c r="I478" s="3277"/>
      <c r="J478" s="3278"/>
      <c r="K478" s="3281" t="str">
        <f t="shared" ref="K478" si="25">+K375</f>
        <v>7月</v>
      </c>
      <c r="L478" s="3277"/>
      <c r="M478" s="3278"/>
      <c r="N478" s="3281" t="str">
        <f t="shared" ref="N478" si="26">+N375</f>
        <v>8月</v>
      </c>
      <c r="O478" s="3277"/>
      <c r="P478" s="3278"/>
      <c r="Q478" s="3281" t="str">
        <f t="shared" ref="Q478" si="27">+Q375</f>
        <v>9月</v>
      </c>
      <c r="R478" s="3277"/>
      <c r="S478" s="3278"/>
      <c r="T478" s="3281" t="str">
        <f t="shared" ref="T478" si="28">+T375</f>
        <v>10月</v>
      </c>
      <c r="U478" s="3277"/>
      <c r="V478" s="3278"/>
      <c r="W478" s="3281" t="str">
        <f t="shared" ref="W478" si="29">+W375</f>
        <v>11月</v>
      </c>
      <c r="X478" s="3277"/>
      <c r="Y478" s="3278"/>
      <c r="Z478" s="3281" t="str">
        <f t="shared" ref="Z478" si="30">+Z375</f>
        <v>12月</v>
      </c>
      <c r="AA478" s="3277"/>
      <c r="AB478" s="3278"/>
      <c r="AC478" s="3281" t="str">
        <f t="shared" ref="AC478" si="31">+AC375</f>
        <v>1月</v>
      </c>
      <c r="AD478" s="3277"/>
      <c r="AE478" s="3278"/>
      <c r="AF478" s="3281" t="str">
        <f t="shared" ref="AF478" si="32">+AF375</f>
        <v>2月</v>
      </c>
      <c r="AG478" s="3277"/>
      <c r="AH478" s="3278"/>
      <c r="AI478" s="3281" t="str">
        <f t="shared" ref="AI478" si="33">+AI375</f>
        <v>3月</v>
      </c>
      <c r="AJ478" s="3277"/>
      <c r="AK478" s="3278"/>
      <c r="AL478" s="3670" t="s">
        <v>210</v>
      </c>
      <c r="AM478" s="3671"/>
      <c r="AN478" s="1407"/>
      <c r="AO478" s="1407"/>
      <c r="AP478" s="1407"/>
      <c r="AQ478" s="1407"/>
      <c r="AR478" s="1407"/>
      <c r="AS478" s="1407"/>
    </row>
    <row r="479" spans="1:45" ht="13.5" customHeight="1">
      <c r="A479" s="1483">
        <f>+'6経営計画'!B107</f>
        <v>2024</v>
      </c>
      <c r="B479" s="3528">
        <f>+'6経営計画'!H110</f>
        <v>100</v>
      </c>
      <c r="C479" s="3529"/>
      <c r="D479" s="3530"/>
      <c r="E479" s="3273">
        <f>+'6経営計画'!I110</f>
        <v>100</v>
      </c>
      <c r="F479" s="3274"/>
      <c r="G479" s="3275"/>
      <c r="H479" s="3273">
        <f>+'6経営計画'!J110</f>
        <v>100</v>
      </c>
      <c r="I479" s="3274"/>
      <c r="J479" s="3275"/>
      <c r="K479" s="3273">
        <f>+'6経営計画'!K110</f>
        <v>100</v>
      </c>
      <c r="L479" s="3274"/>
      <c r="M479" s="3275"/>
      <c r="N479" s="3273">
        <f>+'6経営計画'!L110</f>
        <v>100</v>
      </c>
      <c r="O479" s="3274"/>
      <c r="P479" s="3275"/>
      <c r="Q479" s="3273">
        <f>+'6経営計画'!M110</f>
        <v>100</v>
      </c>
      <c r="R479" s="3274"/>
      <c r="S479" s="3275"/>
      <c r="T479" s="3273">
        <f>+'6経営計画'!N110</f>
        <v>100</v>
      </c>
      <c r="U479" s="3274"/>
      <c r="V479" s="3275"/>
      <c r="W479" s="3273">
        <f>+'6経営計画'!O110</f>
        <v>100</v>
      </c>
      <c r="X479" s="3274"/>
      <c r="Y479" s="3275"/>
      <c r="Z479" s="3273">
        <f>+'6経営計画'!Q110</f>
        <v>100</v>
      </c>
      <c r="AA479" s="3274"/>
      <c r="AB479" s="3275"/>
      <c r="AC479" s="3273">
        <f>+'6経営計画'!Q110</f>
        <v>100</v>
      </c>
      <c r="AD479" s="3274"/>
      <c r="AE479" s="3275"/>
      <c r="AF479" s="3273">
        <f>+'6経営計画'!R110</f>
        <v>100</v>
      </c>
      <c r="AG479" s="3274"/>
      <c r="AH479" s="3275"/>
      <c r="AI479" s="3273">
        <f>+'6経営計画'!S110</f>
        <v>100</v>
      </c>
      <c r="AJ479" s="3274"/>
      <c r="AK479" s="3275"/>
      <c r="AL479" s="3672">
        <f>SUM(B479:AK479)</f>
        <v>1200</v>
      </c>
      <c r="AM479" s="3671"/>
      <c r="AN479" s="1407"/>
      <c r="AO479" s="1407"/>
      <c r="AP479" s="1407"/>
      <c r="AQ479" s="1407"/>
      <c r="AR479" s="1407"/>
      <c r="AS479" s="1407"/>
    </row>
    <row r="480" spans="1:45" ht="13.5" customHeight="1">
      <c r="A480" s="1483">
        <f>+'6経営計画'!B3</f>
        <v>2025</v>
      </c>
      <c r="B480" s="3528">
        <f>+'6経営計画'!H114</f>
        <v>100</v>
      </c>
      <c r="C480" s="3529"/>
      <c r="D480" s="3530"/>
      <c r="E480" s="3273">
        <f>+'6経営計画'!I114</f>
        <v>100</v>
      </c>
      <c r="F480" s="3274"/>
      <c r="G480" s="3275"/>
      <c r="H480" s="3273">
        <f>+'6経営計画'!J114</f>
        <v>100</v>
      </c>
      <c r="I480" s="3274"/>
      <c r="J480" s="3275"/>
      <c r="K480" s="3273">
        <f>+'6経営計画'!K114</f>
        <v>100</v>
      </c>
      <c r="L480" s="3274"/>
      <c r="M480" s="3275"/>
      <c r="N480" s="3273">
        <f>+'6経営計画'!L114</f>
        <v>100</v>
      </c>
      <c r="O480" s="3274"/>
      <c r="P480" s="3275"/>
      <c r="Q480" s="3273">
        <f>+'6経営計画'!M114</f>
        <v>100</v>
      </c>
      <c r="R480" s="3274"/>
      <c r="S480" s="3275"/>
      <c r="T480" s="3273">
        <f>+'6経営計画'!N114</f>
        <v>90</v>
      </c>
      <c r="U480" s="3274"/>
      <c r="V480" s="3275"/>
      <c r="W480" s="3273">
        <f>+'6経営計画'!O114</f>
        <v>80</v>
      </c>
      <c r="X480" s="3274"/>
      <c r="Y480" s="3275"/>
      <c r="Z480" s="3273">
        <f>+'6経営計画'!P114</f>
        <v>80</v>
      </c>
      <c r="AA480" s="3274"/>
      <c r="AB480" s="3275"/>
      <c r="AC480" s="3273">
        <f>+'6経営計画'!Q114</f>
        <v>80</v>
      </c>
      <c r="AD480" s="3274"/>
      <c r="AE480" s="3275"/>
      <c r="AF480" s="3273">
        <f>+'6経営計画'!R114</f>
        <v>75</v>
      </c>
      <c r="AG480" s="3274"/>
      <c r="AH480" s="3275"/>
      <c r="AI480" s="3273">
        <f>+'6経営計画'!S114</f>
        <v>75</v>
      </c>
      <c r="AJ480" s="3274"/>
      <c r="AK480" s="3275"/>
      <c r="AL480" s="3672">
        <f>SUM(B480:AK480)</f>
        <v>1080</v>
      </c>
      <c r="AM480" s="3671"/>
      <c r="AN480" s="1407"/>
      <c r="AO480" s="1407"/>
      <c r="AP480" s="1407"/>
      <c r="AQ480" s="1407"/>
      <c r="AR480" s="1407"/>
      <c r="AS480" s="1407"/>
    </row>
    <row r="481" spans="1:43" ht="13.5" customHeight="1">
      <c r="A481" s="1484"/>
      <c r="B481" s="1484"/>
      <c r="C481" s="1484"/>
      <c r="D481" s="1484"/>
      <c r="E481" s="1484"/>
      <c r="F481" s="1484"/>
      <c r="G481" s="1484"/>
      <c r="H481" s="1484"/>
      <c r="I481" s="1484"/>
      <c r="J481" s="1484"/>
      <c r="K481" s="1484"/>
      <c r="L481" s="1484"/>
      <c r="M481" s="1484"/>
      <c r="N481" s="1485"/>
      <c r="O481" s="1485"/>
      <c r="P481" s="1485"/>
      <c r="Q481" s="1486"/>
      <c r="R481" s="1486"/>
      <c r="S481" s="1486"/>
      <c r="T481" s="1486"/>
      <c r="U481" s="1486"/>
      <c r="V481" s="1486"/>
      <c r="W481" s="1486"/>
      <c r="X481" s="1486"/>
      <c r="Y481" s="1486"/>
      <c r="Z481" s="1486"/>
      <c r="AA481" s="1486"/>
      <c r="AB481" s="1486"/>
      <c r="AC481" s="1486"/>
      <c r="AD481" s="1486"/>
      <c r="AE481" s="1486"/>
      <c r="AF481" s="1486"/>
      <c r="AG481" s="1486"/>
      <c r="AH481" s="1486"/>
      <c r="AI481" s="1486"/>
      <c r="AJ481" s="1486"/>
      <c r="AK481" s="1486"/>
      <c r="AL481" s="1480"/>
    </row>
    <row r="482" spans="1:43" ht="13.5" customHeight="1">
      <c r="A482" s="1487" t="str">
        <f>+'6経営計画'!B118</f>
        <v>建設副産物の再資源化率の向上</v>
      </c>
      <c r="B482" s="1487"/>
      <c r="C482" s="1487"/>
      <c r="D482" s="1487"/>
      <c r="E482" s="1487"/>
      <c r="F482" s="1487"/>
      <c r="G482" s="1487"/>
      <c r="H482" s="1487"/>
      <c r="I482" s="1487"/>
      <c r="J482" s="1487"/>
      <c r="K482" s="1487"/>
      <c r="L482" s="1487"/>
      <c r="M482" s="1487"/>
      <c r="N482" s="3272" t="s">
        <v>1146</v>
      </c>
      <c r="O482" s="3272"/>
      <c r="P482" s="3272"/>
      <c r="Q482" s="3282" t="s">
        <v>1843</v>
      </c>
      <c r="R482" s="3283"/>
      <c r="S482" s="3283"/>
      <c r="T482" s="3283"/>
      <c r="U482" s="3283"/>
      <c r="V482" s="3283"/>
      <c r="W482" s="3283"/>
      <c r="X482" s="3283"/>
      <c r="Y482" s="3283"/>
      <c r="Z482" s="3283"/>
      <c r="AA482" s="3283"/>
      <c r="AB482" s="3283"/>
      <c r="AC482" s="3283"/>
      <c r="AD482" s="3283"/>
      <c r="AE482" s="3283"/>
      <c r="AF482" s="3283"/>
      <c r="AG482" s="3283"/>
      <c r="AH482" s="3283"/>
      <c r="AI482" s="3283"/>
      <c r="AJ482" s="3283"/>
      <c r="AK482" s="3284"/>
      <c r="AL482" s="1480"/>
    </row>
    <row r="483" spans="1:43" ht="13.5" customHeight="1">
      <c r="A483" s="3696" t="s">
        <v>517</v>
      </c>
      <c r="B483" s="3696"/>
      <c r="C483" s="3696"/>
      <c r="D483" s="3696"/>
      <c r="E483" s="3696"/>
      <c r="F483" s="3696"/>
      <c r="G483" s="3696"/>
      <c r="H483" s="3696"/>
      <c r="I483" s="3696"/>
      <c r="J483" s="3696"/>
      <c r="K483" s="3696"/>
      <c r="L483" s="3696"/>
      <c r="M483" s="3697"/>
      <c r="N483" s="3524" t="str">
        <f>+AA338</f>
        <v>〇</v>
      </c>
      <c r="O483" s="3525"/>
      <c r="P483" s="3525"/>
      <c r="Q483" s="3321">
        <f>+'6経営計画'!V129</f>
        <v>0</v>
      </c>
      <c r="R483" s="3322"/>
      <c r="S483" s="3322"/>
      <c r="T483" s="3322"/>
      <c r="U483" s="3322"/>
      <c r="V483" s="3322"/>
      <c r="W483" s="3322"/>
      <c r="X483" s="3322"/>
      <c r="Y483" s="3322"/>
      <c r="Z483" s="3322"/>
      <c r="AA483" s="3322"/>
      <c r="AB483" s="3322"/>
      <c r="AC483" s="3322"/>
      <c r="AD483" s="3322"/>
      <c r="AE483" s="3322"/>
      <c r="AF483" s="3322"/>
      <c r="AG483" s="3322"/>
      <c r="AH483" s="3322"/>
      <c r="AI483" s="3322"/>
      <c r="AJ483" s="3322"/>
      <c r="AK483" s="3323"/>
      <c r="AL483" s="1480"/>
    </row>
    <row r="484" spans="1:43" ht="13.5" customHeight="1">
      <c r="A484" s="3375" t="str">
        <f>+'6経営計画'!F118</f>
        <v>・</v>
      </c>
      <c r="B484" s="3376"/>
      <c r="C484" s="3376"/>
      <c r="D484" s="3376"/>
      <c r="E484" s="3376"/>
      <c r="F484" s="3376"/>
      <c r="G484" s="3376"/>
      <c r="H484" s="3376"/>
      <c r="I484" s="3376"/>
      <c r="J484" s="3376"/>
      <c r="K484" s="3376"/>
      <c r="L484" s="3376"/>
      <c r="M484" s="3376"/>
      <c r="N484" s="3532" t="str">
        <f>+'6経営計画'!T118</f>
        <v>○</v>
      </c>
      <c r="O484" s="3532"/>
      <c r="P484" s="3532"/>
      <c r="Q484" s="3315"/>
      <c r="R484" s="3316"/>
      <c r="S484" s="3316"/>
      <c r="T484" s="3316"/>
      <c r="U484" s="3316"/>
      <c r="V484" s="3316"/>
      <c r="W484" s="3316"/>
      <c r="X484" s="3316"/>
      <c r="Y484" s="3316"/>
      <c r="Z484" s="3316"/>
      <c r="AA484" s="3316"/>
      <c r="AB484" s="3316"/>
      <c r="AC484" s="3316"/>
      <c r="AD484" s="3316"/>
      <c r="AE484" s="3316"/>
      <c r="AF484" s="3316"/>
      <c r="AG484" s="3316"/>
      <c r="AH484" s="3316"/>
      <c r="AI484" s="3316"/>
      <c r="AJ484" s="3316"/>
      <c r="AK484" s="3317"/>
      <c r="AL484" s="1480"/>
    </row>
    <row r="485" spans="1:43" ht="13.5" customHeight="1">
      <c r="A485" s="3520" t="str">
        <f>+'6経営計画'!F119</f>
        <v>・</v>
      </c>
      <c r="B485" s="3521"/>
      <c r="C485" s="3521"/>
      <c r="D485" s="3521"/>
      <c r="E485" s="3521"/>
      <c r="F485" s="3521"/>
      <c r="G485" s="3521"/>
      <c r="H485" s="3521"/>
      <c r="I485" s="3521"/>
      <c r="J485" s="3521"/>
      <c r="K485" s="3521"/>
      <c r="L485" s="3521"/>
      <c r="M485" s="3521"/>
      <c r="N485" s="3362">
        <f>+'6経営計画'!T119</f>
        <v>0</v>
      </c>
      <c r="O485" s="3362"/>
      <c r="P485" s="3362"/>
      <c r="Q485" s="3315"/>
      <c r="R485" s="3316"/>
      <c r="S485" s="3316"/>
      <c r="T485" s="3316"/>
      <c r="U485" s="3316"/>
      <c r="V485" s="3316"/>
      <c r="W485" s="3316"/>
      <c r="X485" s="3316"/>
      <c r="Y485" s="3316"/>
      <c r="Z485" s="3316"/>
      <c r="AA485" s="3316"/>
      <c r="AB485" s="3316"/>
      <c r="AC485" s="3316"/>
      <c r="AD485" s="3316"/>
      <c r="AE485" s="3316"/>
      <c r="AF485" s="3316"/>
      <c r="AG485" s="3316"/>
      <c r="AH485" s="3316"/>
      <c r="AI485" s="3316"/>
      <c r="AJ485" s="3316"/>
      <c r="AK485" s="3317"/>
      <c r="AL485" s="1480"/>
    </row>
    <row r="486" spans="1:43" ht="13.5" customHeight="1">
      <c r="A486" s="3533">
        <f>+'6経営計画'!F120</f>
        <v>0</v>
      </c>
      <c r="B486" s="3534"/>
      <c r="C486" s="3534"/>
      <c r="D486" s="3534"/>
      <c r="E486" s="3534"/>
      <c r="F486" s="3534"/>
      <c r="G486" s="3534"/>
      <c r="H486" s="3534"/>
      <c r="I486" s="3534"/>
      <c r="J486" s="3534"/>
      <c r="K486" s="3534"/>
      <c r="L486" s="3534"/>
      <c r="M486" s="3534"/>
      <c r="N486" s="3559">
        <f>+'6経営計画'!T120</f>
        <v>0</v>
      </c>
      <c r="O486" s="3559"/>
      <c r="P486" s="3559"/>
      <c r="Q486" s="3315"/>
      <c r="R486" s="3316"/>
      <c r="S486" s="3316"/>
      <c r="T486" s="3316"/>
      <c r="U486" s="3316"/>
      <c r="V486" s="3316"/>
      <c r="W486" s="3316"/>
      <c r="X486" s="3316"/>
      <c r="Y486" s="3316"/>
      <c r="Z486" s="3316"/>
      <c r="AA486" s="3316"/>
      <c r="AB486" s="3316"/>
      <c r="AC486" s="3316"/>
      <c r="AD486" s="3316"/>
      <c r="AE486" s="3316"/>
      <c r="AF486" s="3316"/>
      <c r="AG486" s="3316"/>
      <c r="AH486" s="3316"/>
      <c r="AI486" s="3316"/>
      <c r="AJ486" s="3316"/>
      <c r="AK486" s="3317"/>
      <c r="AL486" s="1477"/>
    </row>
    <row r="487" spans="1:43" ht="13.5" customHeight="1">
      <c r="A487" s="3533">
        <f>+'6経営計画'!F121</f>
        <v>0</v>
      </c>
      <c r="B487" s="3534"/>
      <c r="C487" s="3534"/>
      <c r="D487" s="3534"/>
      <c r="E487" s="3534"/>
      <c r="F487" s="3534"/>
      <c r="G487" s="3534"/>
      <c r="H487" s="3534"/>
      <c r="I487" s="3534"/>
      <c r="J487" s="3534"/>
      <c r="K487" s="3534"/>
      <c r="L487" s="3534"/>
      <c r="M487" s="3534"/>
      <c r="N487" s="3559">
        <f>+'6経営計画'!T121</f>
        <v>0</v>
      </c>
      <c r="O487" s="3559"/>
      <c r="P487" s="3559"/>
      <c r="Q487" s="3315"/>
      <c r="R487" s="3316"/>
      <c r="S487" s="3316"/>
      <c r="T487" s="3316"/>
      <c r="U487" s="3316"/>
      <c r="V487" s="3316"/>
      <c r="W487" s="3316"/>
      <c r="X487" s="3316"/>
      <c r="Y487" s="3316"/>
      <c r="Z487" s="3316"/>
      <c r="AA487" s="3316"/>
      <c r="AB487" s="3316"/>
      <c r="AC487" s="3316"/>
      <c r="AD487" s="3316"/>
      <c r="AE487" s="3316"/>
      <c r="AF487" s="3316"/>
      <c r="AG487" s="3316"/>
      <c r="AH487" s="3316"/>
      <c r="AI487" s="3316"/>
      <c r="AJ487" s="3316"/>
      <c r="AK487" s="3317"/>
      <c r="AL487" s="1477"/>
    </row>
    <row r="488" spans="1:43" ht="13.5" customHeight="1">
      <c r="A488" s="3560">
        <f>+'6経営計画'!F122</f>
        <v>0</v>
      </c>
      <c r="B488" s="3561"/>
      <c r="C488" s="3561"/>
      <c r="D488" s="3561"/>
      <c r="E488" s="3561"/>
      <c r="F488" s="3561"/>
      <c r="G488" s="3561"/>
      <c r="H488" s="3561"/>
      <c r="I488" s="3561"/>
      <c r="J488" s="3561"/>
      <c r="K488" s="3561"/>
      <c r="L488" s="3561"/>
      <c r="M488" s="3561"/>
      <c r="N488" s="3562">
        <f>+'6経営計画'!T122</f>
        <v>0</v>
      </c>
      <c r="O488" s="3562"/>
      <c r="P488" s="3562"/>
      <c r="Q488" s="3318"/>
      <c r="R488" s="3319"/>
      <c r="S488" s="3319"/>
      <c r="T488" s="3319"/>
      <c r="U488" s="3319"/>
      <c r="V488" s="3319"/>
      <c r="W488" s="3319"/>
      <c r="X488" s="3319"/>
      <c r="Y488" s="3319"/>
      <c r="Z488" s="3319"/>
      <c r="AA488" s="3319"/>
      <c r="AB488" s="3319"/>
      <c r="AC488" s="3319"/>
      <c r="AD488" s="3319"/>
      <c r="AE488" s="3319"/>
      <c r="AF488" s="3319"/>
      <c r="AG488" s="3319"/>
      <c r="AH488" s="3319"/>
      <c r="AI488" s="3319"/>
      <c r="AJ488" s="3319"/>
      <c r="AK488" s="3320"/>
      <c r="AL488" s="1478"/>
    </row>
    <row r="489" spans="1:43" ht="13.5" customHeight="1">
      <c r="A489" s="1441"/>
      <c r="B489" s="1441"/>
      <c r="C489" s="1441"/>
      <c r="D489" s="1441"/>
      <c r="E489" s="1441"/>
      <c r="F489" s="1441"/>
      <c r="G489" s="1441"/>
      <c r="H489" s="1441"/>
      <c r="I489" s="1441"/>
      <c r="J489" s="1441"/>
      <c r="K489" s="1441"/>
      <c r="L489" s="1441"/>
      <c r="M489" s="1441"/>
      <c r="N489" s="1479"/>
      <c r="O489" s="1479"/>
      <c r="P489" s="1479"/>
      <c r="Q489" s="1442"/>
      <c r="R489" s="1442"/>
      <c r="S489" s="1442"/>
      <c r="T489" s="1442"/>
      <c r="U489" s="1442"/>
      <c r="V489" s="1442"/>
      <c r="W489" s="1442"/>
      <c r="X489" s="1442"/>
      <c r="Y489" s="1442"/>
      <c r="Z489" s="1442"/>
      <c r="AA489" s="1442"/>
      <c r="AB489" s="1442"/>
      <c r="AC489" s="1442"/>
      <c r="AD489" s="1442"/>
      <c r="AE489" s="1442"/>
      <c r="AF489" s="1442"/>
      <c r="AG489" s="1442"/>
      <c r="AH489" s="1442"/>
      <c r="AI489" s="1442"/>
      <c r="AJ489" s="1442"/>
      <c r="AK489" s="1442"/>
      <c r="AL489" s="1478"/>
      <c r="AQ489" s="1383"/>
    </row>
    <row r="490" spans="1:43" ht="13.5" customHeight="1">
      <c r="A490" s="1441"/>
      <c r="B490" s="1441" t="s">
        <v>1630</v>
      </c>
      <c r="C490" s="1441"/>
      <c r="D490" s="1441"/>
      <c r="E490" s="1441"/>
      <c r="F490" s="1441"/>
      <c r="G490" s="1441"/>
      <c r="H490" s="1441"/>
      <c r="I490" s="1441"/>
      <c r="J490" s="1441"/>
      <c r="K490" s="1441"/>
      <c r="L490" s="1441"/>
      <c r="M490" s="1441"/>
      <c r="N490" s="1479"/>
      <c r="O490" s="1479"/>
      <c r="P490" s="1479"/>
      <c r="Q490" s="1442"/>
      <c r="R490" s="1442"/>
      <c r="S490" s="1442"/>
      <c r="T490" s="1442"/>
      <c r="U490" s="1442"/>
      <c r="V490" s="1442"/>
      <c r="W490" s="1442"/>
      <c r="X490" s="1481"/>
      <c r="Y490" s="1442"/>
      <c r="Z490" s="1442"/>
      <c r="AA490" s="1442"/>
      <c r="AB490" s="1442"/>
      <c r="AC490" s="1442"/>
      <c r="AD490" s="1442"/>
      <c r="AE490" s="1442"/>
      <c r="AF490" s="1442"/>
      <c r="AG490" s="1442"/>
      <c r="AH490" s="1442"/>
      <c r="AI490" s="1442"/>
      <c r="AJ490" s="1442"/>
      <c r="AK490" s="1442"/>
      <c r="AL490" s="1478"/>
    </row>
    <row r="491" spans="1:43" ht="13.5" customHeight="1">
      <c r="A491" s="1441"/>
      <c r="B491" s="1441"/>
      <c r="C491" s="1441"/>
      <c r="D491" s="1441"/>
      <c r="E491" s="1441"/>
      <c r="F491" s="1441"/>
      <c r="G491" s="1441"/>
      <c r="H491" s="1441"/>
      <c r="I491" s="1441"/>
      <c r="J491" s="1441"/>
      <c r="K491" s="1441"/>
      <c r="L491" s="1441"/>
      <c r="M491" s="1441"/>
      <c r="N491" s="1479"/>
      <c r="O491" s="1479"/>
      <c r="P491" s="1479"/>
      <c r="Q491" s="1442"/>
      <c r="R491" s="1442"/>
      <c r="S491" s="1442"/>
      <c r="T491" s="1442"/>
      <c r="U491" s="1442"/>
      <c r="V491" s="1442"/>
      <c r="W491" s="1442"/>
      <c r="X491" s="1798"/>
      <c r="Y491" s="1798"/>
      <c r="Z491" s="1798"/>
      <c r="AA491" s="1798"/>
      <c r="AB491" s="1798"/>
      <c r="AC491" s="1798"/>
      <c r="AD491" s="1798"/>
      <c r="AE491" s="1798"/>
      <c r="AF491" s="1798"/>
      <c r="AG491" s="1798"/>
      <c r="AH491" s="1798"/>
      <c r="AI491" s="1798"/>
      <c r="AJ491" s="1798"/>
      <c r="AK491" s="1442"/>
      <c r="AL491" s="1478"/>
    </row>
    <row r="492" spans="1:43" ht="13.5" customHeight="1">
      <c r="A492" s="1441"/>
      <c r="B492" s="1441"/>
      <c r="C492" s="1441"/>
      <c r="D492" s="1441"/>
      <c r="E492" s="1441"/>
      <c r="F492" s="1441"/>
      <c r="G492" s="1441"/>
      <c r="H492" s="1441"/>
      <c r="I492" s="1441"/>
      <c r="J492" s="1441"/>
      <c r="K492" s="1441"/>
      <c r="L492" s="1441"/>
      <c r="M492" s="1441"/>
      <c r="N492" s="1479"/>
      <c r="O492" s="1479"/>
      <c r="P492" s="1479"/>
      <c r="Q492" s="1442"/>
      <c r="R492" s="1442"/>
      <c r="S492" s="1442"/>
      <c r="T492" s="1442"/>
      <c r="U492" s="1442"/>
      <c r="V492" s="1442"/>
      <c r="W492" s="1442"/>
      <c r="X492" s="1798"/>
      <c r="Y492" s="1798"/>
      <c r="Z492" s="1798"/>
      <c r="AA492" s="1798"/>
      <c r="AB492" s="1798"/>
      <c r="AC492" s="1798"/>
      <c r="AD492" s="1798"/>
      <c r="AE492" s="1798"/>
      <c r="AF492" s="1798"/>
      <c r="AG492" s="1798"/>
      <c r="AH492" s="1798"/>
      <c r="AI492" s="1798"/>
      <c r="AJ492" s="1798"/>
      <c r="AK492" s="1442"/>
      <c r="AL492" s="1478"/>
    </row>
    <row r="493" spans="1:43" ht="13.5" customHeight="1">
      <c r="A493" s="1441"/>
      <c r="B493" s="1441"/>
      <c r="C493" s="1441"/>
      <c r="D493" s="1441"/>
      <c r="E493" s="1441"/>
      <c r="F493" s="1441"/>
      <c r="G493" s="1441"/>
      <c r="H493" s="1441"/>
      <c r="I493" s="1441"/>
      <c r="J493" s="1441"/>
      <c r="K493" s="1441"/>
      <c r="L493" s="1441"/>
      <c r="M493" s="1441"/>
      <c r="N493" s="1479"/>
      <c r="O493" s="1479"/>
      <c r="P493" s="1479"/>
      <c r="Q493" s="1442"/>
      <c r="R493" s="1442"/>
      <c r="S493" s="1442"/>
      <c r="T493" s="1442"/>
      <c r="U493" s="1442"/>
      <c r="V493" s="1442"/>
      <c r="W493" s="1442"/>
      <c r="X493" s="1798"/>
      <c r="Y493" s="1798"/>
      <c r="Z493" s="1798"/>
      <c r="AA493" s="1798"/>
      <c r="AB493" s="1798"/>
      <c r="AC493" s="1798"/>
      <c r="AD493" s="1798"/>
      <c r="AE493" s="1798"/>
      <c r="AF493" s="1798"/>
      <c r="AG493" s="1798"/>
      <c r="AH493" s="1798"/>
      <c r="AI493" s="1798"/>
      <c r="AJ493" s="1798"/>
      <c r="AK493" s="1442"/>
      <c r="AL493" s="1480"/>
    </row>
    <row r="494" spans="1:43" ht="15" customHeight="1">
      <c r="A494" s="1441"/>
      <c r="B494" s="1441"/>
      <c r="C494" s="1441"/>
      <c r="D494" s="1441"/>
      <c r="E494" s="1441"/>
      <c r="F494" s="1441"/>
      <c r="G494" s="1441"/>
      <c r="H494" s="1441"/>
      <c r="I494" s="1441"/>
      <c r="J494" s="1441"/>
      <c r="K494" s="1441"/>
      <c r="L494" s="1441"/>
      <c r="M494" s="1441"/>
      <c r="N494" s="1479"/>
      <c r="O494" s="1479"/>
      <c r="P494" s="1479"/>
      <c r="Q494" s="1442"/>
      <c r="R494" s="1442"/>
      <c r="S494" s="1442"/>
      <c r="T494" s="1442"/>
      <c r="U494" s="1442"/>
      <c r="V494" s="1442"/>
      <c r="W494" s="1442"/>
      <c r="X494" s="1798"/>
      <c r="Y494" s="1798"/>
      <c r="Z494" s="1798"/>
      <c r="AA494" s="1798"/>
      <c r="AB494" s="1798"/>
      <c r="AC494" s="1798"/>
      <c r="AD494" s="1798"/>
      <c r="AE494" s="1798"/>
      <c r="AF494" s="1798"/>
      <c r="AG494" s="1798"/>
      <c r="AH494" s="1798"/>
      <c r="AI494" s="1798"/>
      <c r="AJ494" s="1798"/>
      <c r="AK494" s="1442"/>
      <c r="AL494" s="1480"/>
    </row>
    <row r="495" spans="1:43" ht="14.25" customHeight="1">
      <c r="A495" s="1441"/>
      <c r="B495" s="1441"/>
      <c r="C495" s="1441"/>
      <c r="D495" s="1441"/>
      <c r="E495" s="1441"/>
      <c r="F495" s="1441"/>
      <c r="G495" s="1441"/>
      <c r="H495" s="1441"/>
      <c r="I495" s="1441"/>
      <c r="J495" s="1441"/>
      <c r="K495" s="1441"/>
      <c r="L495" s="1441"/>
      <c r="M495" s="1441"/>
      <c r="N495" s="1479"/>
      <c r="O495" s="1479"/>
      <c r="P495" s="1479"/>
      <c r="Q495" s="1442"/>
      <c r="S495" s="1442"/>
      <c r="T495" s="1442"/>
      <c r="U495" s="1442"/>
      <c r="V495" s="1442"/>
      <c r="W495" s="1442"/>
      <c r="X495" s="1798"/>
      <c r="Y495" s="1798"/>
      <c r="Z495" s="1798"/>
      <c r="AA495" s="1798"/>
      <c r="AB495" s="1798"/>
      <c r="AC495" s="1798"/>
      <c r="AD495" s="1798"/>
      <c r="AE495" s="1798"/>
      <c r="AF495" s="1798"/>
      <c r="AG495" s="1798"/>
      <c r="AH495" s="1798"/>
      <c r="AI495" s="1798"/>
      <c r="AJ495" s="1798"/>
      <c r="AK495" s="1442"/>
      <c r="AL495" s="1480"/>
    </row>
    <row r="496" spans="1:43" ht="13.5" customHeight="1">
      <c r="A496" s="1441"/>
      <c r="B496" s="1441"/>
      <c r="C496" s="1441"/>
      <c r="D496" s="1441"/>
      <c r="E496" s="1441"/>
      <c r="F496" s="1441"/>
      <c r="G496" s="1441"/>
      <c r="H496" s="1441"/>
      <c r="I496" s="1441"/>
      <c r="J496" s="1441"/>
      <c r="K496" s="1441"/>
      <c r="L496" s="1441"/>
      <c r="M496" s="1441"/>
      <c r="N496" s="1479"/>
      <c r="O496" s="1479"/>
      <c r="P496" s="1479"/>
      <c r="Q496" s="1442"/>
      <c r="S496" s="1442"/>
      <c r="T496" s="1442"/>
      <c r="U496" s="1442"/>
      <c r="V496" s="1442"/>
      <c r="W496" s="1442"/>
      <c r="X496" s="1798"/>
      <c r="Y496" s="1798"/>
      <c r="Z496" s="1798"/>
      <c r="AA496" s="1798"/>
      <c r="AB496" s="1798"/>
      <c r="AC496" s="1798"/>
      <c r="AD496" s="1798"/>
      <c r="AE496" s="1798"/>
      <c r="AF496" s="1798"/>
      <c r="AG496" s="1798"/>
      <c r="AH496" s="1798"/>
      <c r="AI496" s="1798"/>
      <c r="AJ496" s="1798"/>
      <c r="AK496" s="1442"/>
      <c r="AL496" s="1480"/>
    </row>
    <row r="497" spans="1:43">
      <c r="A497" s="1441"/>
      <c r="B497" s="1441"/>
      <c r="C497" s="1441"/>
      <c r="D497" s="1441"/>
      <c r="E497" s="1441"/>
      <c r="F497" s="1441"/>
      <c r="G497" s="1441"/>
      <c r="H497" s="1441"/>
      <c r="I497" s="1441"/>
      <c r="J497" s="1441"/>
      <c r="K497" s="1441"/>
      <c r="L497" s="1441"/>
      <c r="M497" s="1441"/>
      <c r="N497" s="1479"/>
      <c r="O497" s="1479"/>
      <c r="P497" s="1479"/>
      <c r="Q497" s="1442"/>
      <c r="S497" s="1442"/>
      <c r="T497" s="1442"/>
      <c r="U497" s="1442"/>
      <c r="V497" s="1442"/>
      <c r="W497" s="1442"/>
      <c r="X497" s="1798"/>
      <c r="Y497" s="1798"/>
      <c r="Z497" s="1798"/>
      <c r="AA497" s="1798"/>
      <c r="AB497" s="1798"/>
      <c r="AC497" s="1798"/>
      <c r="AD497" s="1798"/>
      <c r="AE497" s="1798"/>
      <c r="AF497" s="1798"/>
      <c r="AG497" s="1798"/>
      <c r="AH497" s="1798"/>
      <c r="AI497" s="1798"/>
      <c r="AJ497" s="1798"/>
      <c r="AK497" s="1442"/>
      <c r="AL497" s="1480"/>
    </row>
    <row r="498" spans="1:43">
      <c r="A498" s="1441"/>
      <c r="B498" s="1441"/>
      <c r="C498" s="1441"/>
      <c r="D498" s="1441"/>
      <c r="E498" s="1441"/>
      <c r="F498" s="1441"/>
      <c r="G498" s="1441"/>
      <c r="H498" s="1441"/>
      <c r="I498" s="1441"/>
      <c r="J498" s="1441"/>
      <c r="K498" s="1441"/>
      <c r="L498" s="1441"/>
      <c r="M498" s="1441"/>
      <c r="N498" s="1479"/>
      <c r="O498" s="1479"/>
      <c r="P498" s="1479"/>
      <c r="Q498" s="1442"/>
      <c r="R498" s="1442"/>
      <c r="S498" s="1442"/>
      <c r="T498" s="1442"/>
      <c r="U498" s="1442"/>
      <c r="V498" s="1442"/>
      <c r="W498" s="1442"/>
      <c r="X498" s="1798"/>
      <c r="Y498" s="1798"/>
      <c r="Z498" s="1798"/>
      <c r="AA498" s="1798"/>
      <c r="AB498" s="1798"/>
      <c r="AC498" s="1798"/>
      <c r="AD498" s="1798"/>
      <c r="AE498" s="1798"/>
      <c r="AF498" s="1798"/>
      <c r="AG498" s="1798"/>
      <c r="AH498" s="1798"/>
      <c r="AI498" s="1798"/>
      <c r="AJ498" s="1798"/>
      <c r="AK498" s="1442"/>
      <c r="AL498" s="1480"/>
    </row>
    <row r="499" spans="1:43" ht="13.5" customHeight="1">
      <c r="A499" s="1441"/>
      <c r="B499" s="1441"/>
      <c r="C499" s="1441"/>
      <c r="D499" s="1441"/>
      <c r="E499" s="1441"/>
      <c r="F499" s="1441"/>
      <c r="G499" s="1441"/>
      <c r="H499" s="1441"/>
      <c r="I499" s="1441"/>
      <c r="J499" s="1441"/>
      <c r="K499" s="1441"/>
      <c r="L499" s="1441"/>
      <c r="M499" s="1441"/>
      <c r="N499" s="1479"/>
      <c r="O499" s="1479"/>
      <c r="P499" s="1479"/>
      <c r="Q499" s="1442"/>
      <c r="R499" s="1442"/>
      <c r="S499" s="1442"/>
      <c r="T499" s="1442"/>
      <c r="U499" s="1442"/>
      <c r="V499" s="1442"/>
      <c r="W499" s="1442"/>
      <c r="X499" s="1798"/>
      <c r="Y499" s="1798"/>
      <c r="Z499" s="1798"/>
      <c r="AA499" s="1798"/>
      <c r="AB499" s="1798"/>
      <c r="AC499" s="1798"/>
      <c r="AD499" s="1798"/>
      <c r="AE499" s="1798"/>
      <c r="AF499" s="1798"/>
      <c r="AG499" s="1798"/>
      <c r="AH499" s="1798"/>
      <c r="AI499" s="1798"/>
      <c r="AJ499" s="1798"/>
      <c r="AK499" s="1442"/>
      <c r="AL499" s="1480"/>
    </row>
    <row r="500" spans="1:43" ht="13.5" customHeight="1">
      <c r="A500" s="1441"/>
      <c r="B500" s="1441"/>
      <c r="C500" s="1441"/>
      <c r="D500" s="1441"/>
      <c r="E500" s="1441"/>
      <c r="F500" s="1441"/>
      <c r="G500" s="1441"/>
      <c r="H500" s="1441"/>
      <c r="I500" s="1441"/>
      <c r="J500" s="1441"/>
      <c r="K500" s="1441"/>
      <c r="L500" s="1441"/>
      <c r="M500" s="1441"/>
      <c r="N500" s="1479"/>
      <c r="O500" s="1479"/>
      <c r="P500" s="1479"/>
      <c r="Q500" s="1442"/>
      <c r="R500" s="1442"/>
      <c r="S500" s="1442"/>
      <c r="T500" s="1442"/>
      <c r="U500" s="1442"/>
      <c r="V500" s="1442"/>
      <c r="W500" s="1442"/>
      <c r="X500" s="1442"/>
      <c r="Y500" s="1442"/>
      <c r="Z500" s="1442"/>
      <c r="AA500" s="1442"/>
      <c r="AB500" s="1442"/>
      <c r="AC500" s="1442"/>
      <c r="AD500" s="1442"/>
      <c r="AE500" s="1442"/>
      <c r="AF500" s="1442"/>
      <c r="AG500" s="1442"/>
      <c r="AH500" s="1442"/>
      <c r="AI500" s="1442"/>
      <c r="AJ500" s="1442"/>
      <c r="AK500" s="1442"/>
      <c r="AL500" s="1480"/>
    </row>
    <row r="501" spans="1:43" ht="13.5" customHeight="1">
      <c r="A501" s="1487" t="str">
        <f>+'6経営計画'!B132</f>
        <v>水使用量の削減</v>
      </c>
      <c r="B501" s="1487"/>
      <c r="C501" s="1487"/>
      <c r="D501" s="1487"/>
      <c r="E501" s="1487"/>
      <c r="F501" s="1487"/>
      <c r="G501" s="1487"/>
      <c r="H501" s="1487"/>
      <c r="I501" s="1487"/>
      <c r="J501" s="1487"/>
      <c r="K501" s="1487"/>
      <c r="L501" s="1487"/>
      <c r="M501" s="1487"/>
      <c r="N501" s="3272" t="s">
        <v>1146</v>
      </c>
      <c r="O501" s="3272"/>
      <c r="P501" s="3272"/>
      <c r="Q501" s="3282" t="s">
        <v>1843</v>
      </c>
      <c r="R501" s="3283"/>
      <c r="S501" s="3283"/>
      <c r="T501" s="3283"/>
      <c r="U501" s="3283"/>
      <c r="V501" s="3283"/>
      <c r="W501" s="3283"/>
      <c r="X501" s="3283"/>
      <c r="Y501" s="3283"/>
      <c r="Z501" s="3283"/>
      <c r="AA501" s="3283"/>
      <c r="AB501" s="3283"/>
      <c r="AC501" s="3283"/>
      <c r="AD501" s="3283"/>
      <c r="AE501" s="3283"/>
      <c r="AF501" s="3283"/>
      <c r="AG501" s="3283"/>
      <c r="AH501" s="3283"/>
      <c r="AI501" s="3283"/>
      <c r="AJ501" s="3283"/>
      <c r="AK501" s="3284"/>
      <c r="AL501" s="1480"/>
    </row>
    <row r="502" spans="1:43" ht="13.5" customHeight="1">
      <c r="A502" s="3400" t="s">
        <v>517</v>
      </c>
      <c r="B502" s="3400"/>
      <c r="C502" s="3400"/>
      <c r="D502" s="3400"/>
      <c r="E502" s="3400"/>
      <c r="F502" s="3400"/>
      <c r="G502" s="3400"/>
      <c r="H502" s="3400"/>
      <c r="I502" s="3400"/>
      <c r="J502" s="3400"/>
      <c r="K502" s="3400"/>
      <c r="L502" s="3400"/>
      <c r="M502" s="3400"/>
      <c r="N502" s="3524" t="str">
        <f>+AA341</f>
        <v>〇</v>
      </c>
      <c r="O502" s="3525"/>
      <c r="P502" s="3525"/>
      <c r="Q502" s="3315">
        <f>+'6経営計画'!V141</f>
        <v>0</v>
      </c>
      <c r="R502" s="3316"/>
      <c r="S502" s="3316"/>
      <c r="T502" s="3316"/>
      <c r="U502" s="3316"/>
      <c r="V502" s="3316"/>
      <c r="W502" s="3316"/>
      <c r="X502" s="3316"/>
      <c r="Y502" s="3316"/>
      <c r="Z502" s="3316"/>
      <c r="AA502" s="3316"/>
      <c r="AB502" s="3316"/>
      <c r="AC502" s="3316"/>
      <c r="AD502" s="3316"/>
      <c r="AE502" s="3316"/>
      <c r="AF502" s="3316"/>
      <c r="AG502" s="3316"/>
      <c r="AH502" s="3316"/>
      <c r="AI502" s="3316"/>
      <c r="AJ502" s="3316"/>
      <c r="AK502" s="3317"/>
      <c r="AL502" s="1480"/>
    </row>
    <row r="503" spans="1:43" ht="13.5" customHeight="1">
      <c r="A503" s="3375" t="str">
        <f>+'6経営計画'!F132</f>
        <v>・</v>
      </c>
      <c r="B503" s="3376"/>
      <c r="C503" s="3376"/>
      <c r="D503" s="3376"/>
      <c r="E503" s="3376"/>
      <c r="F503" s="3376"/>
      <c r="G503" s="3376"/>
      <c r="H503" s="3376"/>
      <c r="I503" s="3376"/>
      <c r="J503" s="3376"/>
      <c r="K503" s="3376"/>
      <c r="L503" s="3376"/>
      <c r="M503" s="3376"/>
      <c r="N503" s="3532" t="str">
        <f>+'6経営計画'!T132</f>
        <v>○</v>
      </c>
      <c r="O503" s="3532"/>
      <c r="P503" s="3532"/>
      <c r="Q503" s="3315"/>
      <c r="R503" s="3316"/>
      <c r="S503" s="3316"/>
      <c r="T503" s="3316"/>
      <c r="U503" s="3316"/>
      <c r="V503" s="3316"/>
      <c r="W503" s="3316"/>
      <c r="X503" s="3316"/>
      <c r="Y503" s="3316"/>
      <c r="Z503" s="3316"/>
      <c r="AA503" s="3316"/>
      <c r="AB503" s="3316"/>
      <c r="AC503" s="3316"/>
      <c r="AD503" s="3316"/>
      <c r="AE503" s="3316"/>
      <c r="AF503" s="3316"/>
      <c r="AG503" s="3316"/>
      <c r="AH503" s="3316"/>
      <c r="AI503" s="3316"/>
      <c r="AJ503" s="3316"/>
      <c r="AK503" s="3317"/>
      <c r="AL503" s="1480"/>
    </row>
    <row r="504" spans="1:43" ht="13.5" customHeight="1">
      <c r="A504" s="3520" t="str">
        <f>+'6経営計画'!F133</f>
        <v>・</v>
      </c>
      <c r="B504" s="3521"/>
      <c r="C504" s="3521"/>
      <c r="D504" s="3521"/>
      <c r="E504" s="3521"/>
      <c r="F504" s="3521"/>
      <c r="G504" s="3521"/>
      <c r="H504" s="3521"/>
      <c r="I504" s="3521"/>
      <c r="J504" s="3521"/>
      <c r="K504" s="3521"/>
      <c r="L504" s="3521"/>
      <c r="M504" s="3521"/>
      <c r="N504" s="3362">
        <f>+'6経営計画'!T133</f>
        <v>0</v>
      </c>
      <c r="O504" s="3362"/>
      <c r="P504" s="3362"/>
      <c r="Q504" s="3315"/>
      <c r="R504" s="3316"/>
      <c r="S504" s="3316"/>
      <c r="T504" s="3316"/>
      <c r="U504" s="3316"/>
      <c r="V504" s="3316"/>
      <c r="W504" s="3316"/>
      <c r="X504" s="3316"/>
      <c r="Y504" s="3316"/>
      <c r="Z504" s="3316"/>
      <c r="AA504" s="3316"/>
      <c r="AB504" s="3316"/>
      <c r="AC504" s="3316"/>
      <c r="AD504" s="3316"/>
      <c r="AE504" s="3316"/>
      <c r="AF504" s="3316"/>
      <c r="AG504" s="3316"/>
      <c r="AH504" s="3316"/>
      <c r="AI504" s="3316"/>
      <c r="AJ504" s="3316"/>
      <c r="AK504" s="3317"/>
      <c r="AL504" s="1480"/>
    </row>
    <row r="505" spans="1:43" ht="13.5" customHeight="1">
      <c r="A505" s="3520">
        <f>+'6経営計画'!F134</f>
        <v>0</v>
      </c>
      <c r="B505" s="3521"/>
      <c r="C505" s="3521"/>
      <c r="D505" s="3521"/>
      <c r="E505" s="3521"/>
      <c r="F505" s="3521"/>
      <c r="G505" s="3521"/>
      <c r="H505" s="3521"/>
      <c r="I505" s="3521"/>
      <c r="J505" s="3521"/>
      <c r="K505" s="3521"/>
      <c r="L505" s="3521"/>
      <c r="M505" s="3521"/>
      <c r="N505" s="3362">
        <f>+'6経営計画'!T134</f>
        <v>0</v>
      </c>
      <c r="O505" s="3362"/>
      <c r="P505" s="3362"/>
      <c r="Q505" s="3315"/>
      <c r="R505" s="3316"/>
      <c r="S505" s="3316"/>
      <c r="T505" s="3316"/>
      <c r="U505" s="3316"/>
      <c r="V505" s="3316"/>
      <c r="W505" s="3316"/>
      <c r="X505" s="3316"/>
      <c r="Y505" s="3316"/>
      <c r="Z505" s="3316"/>
      <c r="AA505" s="3316"/>
      <c r="AB505" s="3316"/>
      <c r="AC505" s="3316"/>
      <c r="AD505" s="3316"/>
      <c r="AE505" s="3316"/>
      <c r="AF505" s="3316"/>
      <c r="AG505" s="3316"/>
      <c r="AH505" s="3316"/>
      <c r="AI505" s="3316"/>
      <c r="AJ505" s="3316"/>
      <c r="AK505" s="3317"/>
      <c r="AL505" s="1440" t="s">
        <v>791</v>
      </c>
    </row>
    <row r="506" spans="1:43" ht="13.5" customHeight="1">
      <c r="A506" s="3522">
        <f>+'6経営計画'!F135</f>
        <v>0</v>
      </c>
      <c r="B506" s="3523"/>
      <c r="C506" s="3523"/>
      <c r="D506" s="3523"/>
      <c r="E506" s="3523"/>
      <c r="F506" s="3523"/>
      <c r="G506" s="3523"/>
      <c r="H506" s="3523"/>
      <c r="I506" s="3523"/>
      <c r="J506" s="3523"/>
      <c r="K506" s="3523"/>
      <c r="L506" s="3523"/>
      <c r="M506" s="3523"/>
      <c r="N506" s="3380">
        <f>+'6経営計画'!T135</f>
        <v>0</v>
      </c>
      <c r="O506" s="3380"/>
      <c r="P506" s="3380"/>
      <c r="Q506" s="3318"/>
      <c r="R506" s="3319"/>
      <c r="S506" s="3319"/>
      <c r="T506" s="3319"/>
      <c r="U506" s="3319"/>
      <c r="V506" s="3319"/>
      <c r="W506" s="3319"/>
      <c r="X506" s="3319"/>
      <c r="Y506" s="3319"/>
      <c r="Z506" s="3319"/>
      <c r="AA506" s="3319"/>
      <c r="AB506" s="3319"/>
      <c r="AC506" s="3319"/>
      <c r="AD506" s="3319"/>
      <c r="AE506" s="3319"/>
      <c r="AF506" s="3319"/>
      <c r="AG506" s="3319"/>
      <c r="AH506" s="3319"/>
      <c r="AI506" s="3319"/>
      <c r="AJ506" s="3319"/>
      <c r="AK506" s="3320"/>
      <c r="AL506" s="1477"/>
    </row>
    <row r="507" spans="1:43" ht="13.5" customHeight="1">
      <c r="A507" s="1441"/>
      <c r="B507" s="1441"/>
      <c r="C507" s="1441"/>
      <c r="D507" s="1441"/>
      <c r="E507" s="1441"/>
      <c r="F507" s="1441"/>
      <c r="G507" s="1441"/>
      <c r="H507" s="1441"/>
      <c r="I507" s="1441"/>
      <c r="J507" s="1441"/>
      <c r="K507" s="1441"/>
      <c r="L507" s="1441"/>
      <c r="M507" s="1441"/>
      <c r="N507" s="1479"/>
      <c r="O507" s="1479"/>
      <c r="P507" s="1479"/>
      <c r="Q507" s="1442"/>
      <c r="R507" s="1442"/>
      <c r="S507" s="1442"/>
      <c r="T507" s="1442"/>
      <c r="U507" s="1442"/>
      <c r="V507" s="1442"/>
      <c r="W507" s="1442"/>
      <c r="X507" s="1442"/>
      <c r="Y507" s="1442"/>
      <c r="Z507" s="1442"/>
      <c r="AA507" s="1442"/>
      <c r="AB507" s="1442"/>
      <c r="AC507" s="1442"/>
      <c r="AD507" s="1442"/>
      <c r="AE507" s="1442"/>
      <c r="AF507" s="1442"/>
      <c r="AG507" s="1442"/>
      <c r="AH507" s="1442"/>
      <c r="AI507" s="1442"/>
      <c r="AJ507" s="1442"/>
      <c r="AK507" s="1442"/>
      <c r="AL507" s="1478"/>
      <c r="AQ507" s="1383"/>
    </row>
    <row r="508" spans="1:43" ht="13.5" customHeight="1">
      <c r="A508" s="1441"/>
      <c r="B508" s="1441"/>
      <c r="C508" s="1441"/>
      <c r="D508" s="1441"/>
      <c r="E508" s="1441"/>
      <c r="F508" s="1441"/>
      <c r="G508" s="1441"/>
      <c r="H508" s="1441"/>
      <c r="I508" s="1441"/>
      <c r="J508" s="1441"/>
      <c r="K508" s="1441"/>
      <c r="L508" s="1441"/>
      <c r="M508" s="1441"/>
      <c r="N508" s="1479"/>
      <c r="O508" s="1479"/>
      <c r="P508" s="1479"/>
      <c r="Q508" s="1441" t="s">
        <v>1630</v>
      </c>
      <c r="R508" s="1442"/>
      <c r="S508" s="1442"/>
      <c r="T508" s="1442"/>
      <c r="U508" s="1442"/>
      <c r="V508" s="1442"/>
      <c r="W508" s="1442"/>
      <c r="X508" s="1481"/>
      <c r="Y508" s="1442"/>
      <c r="Z508" s="1442"/>
      <c r="AA508" s="1442"/>
      <c r="AB508" s="1442"/>
      <c r="AC508" s="1442"/>
      <c r="AD508" s="1442"/>
      <c r="AE508" s="1442"/>
      <c r="AF508" s="1442"/>
      <c r="AG508" s="1442"/>
      <c r="AH508" s="1442"/>
      <c r="AI508" s="1442"/>
      <c r="AJ508" s="1442"/>
      <c r="AK508" s="1442"/>
      <c r="AL508" s="1478"/>
    </row>
    <row r="509" spans="1:43" ht="13.5" customHeight="1">
      <c r="A509" s="1441"/>
      <c r="B509" s="1441"/>
      <c r="C509" s="1441"/>
      <c r="D509" s="1441"/>
      <c r="E509" s="1441"/>
      <c r="F509" s="1441"/>
      <c r="G509" s="1441"/>
      <c r="H509" s="1441"/>
      <c r="I509" s="1441"/>
      <c r="J509" s="1441"/>
      <c r="K509" s="1441"/>
      <c r="L509" s="1441"/>
      <c r="M509" s="1441"/>
      <c r="N509" s="1479"/>
      <c r="O509" s="1479"/>
      <c r="P509" s="1479"/>
      <c r="Q509" s="1442"/>
      <c r="R509" s="1442"/>
      <c r="S509" s="1442"/>
      <c r="T509" s="1442"/>
      <c r="U509" s="1442"/>
      <c r="V509" s="1442"/>
      <c r="W509" s="1442"/>
      <c r="X509" s="1798"/>
      <c r="Y509" s="1798"/>
      <c r="Z509" s="1798"/>
      <c r="AA509" s="1798"/>
      <c r="AB509" s="1798"/>
      <c r="AC509" s="1798"/>
      <c r="AD509" s="1798"/>
      <c r="AE509" s="1798"/>
      <c r="AF509" s="1798"/>
      <c r="AG509" s="1798"/>
      <c r="AH509" s="1798"/>
      <c r="AI509" s="1798"/>
      <c r="AJ509" s="1798"/>
      <c r="AK509" s="1442"/>
      <c r="AL509" s="1478"/>
    </row>
    <row r="510" spans="1:43" ht="13.5" customHeight="1">
      <c r="A510" s="1441"/>
      <c r="B510" s="1441"/>
      <c r="C510" s="1441"/>
      <c r="D510" s="1441"/>
      <c r="E510" s="1441"/>
      <c r="F510" s="1441"/>
      <c r="G510" s="1441"/>
      <c r="H510" s="1441"/>
      <c r="I510" s="1441"/>
      <c r="J510" s="1441"/>
      <c r="K510" s="1441"/>
      <c r="L510" s="1441"/>
      <c r="M510" s="1441"/>
      <c r="N510" s="1479"/>
      <c r="O510" s="1479"/>
      <c r="P510" s="1479"/>
      <c r="Q510" s="1442"/>
      <c r="R510" s="1442"/>
      <c r="S510" s="1442"/>
      <c r="T510" s="1442"/>
      <c r="U510" s="1442"/>
      <c r="V510" s="1442"/>
      <c r="W510" s="1442"/>
      <c r="X510" s="1798"/>
      <c r="Y510" s="1798"/>
      <c r="Z510" s="1798"/>
      <c r="AA510" s="1798"/>
      <c r="AB510" s="1798"/>
      <c r="AC510" s="1798"/>
      <c r="AD510" s="1798"/>
      <c r="AE510" s="1798"/>
      <c r="AF510" s="1798"/>
      <c r="AG510" s="1798"/>
      <c r="AH510" s="1798"/>
      <c r="AI510" s="1798"/>
      <c r="AJ510" s="1798"/>
      <c r="AK510" s="1442"/>
      <c r="AL510" s="1478"/>
    </row>
    <row r="511" spans="1:43" ht="13.5" customHeight="1">
      <c r="A511" s="1441"/>
      <c r="B511" s="1441"/>
      <c r="C511" s="1441"/>
      <c r="D511" s="1441"/>
      <c r="E511" s="1441"/>
      <c r="F511" s="1441"/>
      <c r="G511" s="1441"/>
      <c r="H511" s="1441"/>
      <c r="I511" s="1441"/>
      <c r="J511" s="1441"/>
      <c r="K511" s="1441"/>
      <c r="L511" s="1441"/>
      <c r="M511" s="1441"/>
      <c r="N511" s="1479"/>
      <c r="O511" s="1479"/>
      <c r="P511" s="1479"/>
      <c r="Q511" s="1442"/>
      <c r="R511" s="1442"/>
      <c r="S511" s="1442"/>
      <c r="T511" s="1442"/>
      <c r="U511" s="1442"/>
      <c r="V511" s="1442"/>
      <c r="W511" s="1442"/>
      <c r="X511" s="1798"/>
      <c r="Y511" s="1798"/>
      <c r="Z511" s="1798"/>
      <c r="AA511" s="1798"/>
      <c r="AB511" s="1798"/>
      <c r="AC511" s="1798"/>
      <c r="AD511" s="1798"/>
      <c r="AE511" s="1798"/>
      <c r="AF511" s="1798"/>
      <c r="AG511" s="1798"/>
      <c r="AH511" s="1798"/>
      <c r="AI511" s="1798"/>
      <c r="AJ511" s="1798"/>
      <c r="AK511" s="1442"/>
      <c r="AL511" s="1480"/>
    </row>
    <row r="512" spans="1:43" ht="13.5" customHeight="1">
      <c r="A512" s="1441"/>
      <c r="B512" s="1441"/>
      <c r="C512" s="1441"/>
      <c r="D512" s="1441"/>
      <c r="E512" s="1441"/>
      <c r="F512" s="1441"/>
      <c r="G512" s="1441"/>
      <c r="H512" s="1441"/>
      <c r="I512" s="1441"/>
      <c r="J512" s="1441"/>
      <c r="K512" s="1441"/>
      <c r="L512" s="1441"/>
      <c r="M512" s="1441"/>
      <c r="N512" s="1479"/>
      <c r="O512" s="1479"/>
      <c r="P512" s="1479"/>
      <c r="Q512" s="1442"/>
      <c r="R512" s="1442"/>
      <c r="S512" s="1442"/>
      <c r="T512" s="1442"/>
      <c r="U512" s="1442"/>
      <c r="V512" s="1442"/>
      <c r="W512" s="1442"/>
      <c r="X512" s="1798"/>
      <c r="Y512" s="1798"/>
      <c r="Z512" s="1798"/>
      <c r="AA512" s="1798"/>
      <c r="AB512" s="1798"/>
      <c r="AC512" s="1798"/>
      <c r="AD512" s="1798"/>
      <c r="AE512" s="1798"/>
      <c r="AF512" s="1798"/>
      <c r="AG512" s="1798"/>
      <c r="AH512" s="1798"/>
      <c r="AI512" s="1798"/>
      <c r="AJ512" s="1798"/>
      <c r="AK512" s="1442"/>
      <c r="AL512" s="1480"/>
    </row>
    <row r="513" spans="1:45" ht="13.5" customHeight="1">
      <c r="A513" s="1441"/>
      <c r="B513" s="1441"/>
      <c r="C513" s="1441"/>
      <c r="D513" s="1441"/>
      <c r="E513" s="1441"/>
      <c r="F513" s="1441"/>
      <c r="G513" s="1441"/>
      <c r="H513" s="1441"/>
      <c r="I513" s="1441"/>
      <c r="J513" s="1441"/>
      <c r="K513" s="1441"/>
      <c r="L513" s="1441"/>
      <c r="M513" s="1441"/>
      <c r="N513" s="1479"/>
      <c r="O513" s="1479"/>
      <c r="P513" s="1479"/>
      <c r="Q513" s="1442"/>
      <c r="S513" s="1442"/>
      <c r="T513" s="1442"/>
      <c r="U513" s="1442"/>
      <c r="V513" s="1442"/>
      <c r="W513" s="1442"/>
      <c r="X513" s="1798"/>
      <c r="Y513" s="1798"/>
      <c r="Z513" s="1798"/>
      <c r="AA513" s="1798"/>
      <c r="AB513" s="1798"/>
      <c r="AC513" s="1798"/>
      <c r="AD513" s="1798"/>
      <c r="AE513" s="1798"/>
      <c r="AF513" s="1798"/>
      <c r="AG513" s="1798"/>
      <c r="AH513" s="1798"/>
      <c r="AI513" s="1798"/>
      <c r="AJ513" s="1798"/>
      <c r="AK513" s="1442"/>
      <c r="AL513" s="1480"/>
    </row>
    <row r="514" spans="1:45" ht="13.5" customHeight="1">
      <c r="A514" s="1441"/>
      <c r="B514" s="1441"/>
      <c r="C514" s="1441"/>
      <c r="D514" s="1441"/>
      <c r="E514" s="1441"/>
      <c r="F514" s="1441"/>
      <c r="G514" s="1441"/>
      <c r="H514" s="1441"/>
      <c r="I514" s="1441"/>
      <c r="J514" s="1441"/>
      <c r="K514" s="1441"/>
      <c r="L514" s="1441"/>
      <c r="M514" s="1441"/>
      <c r="N514" s="1479"/>
      <c r="O514" s="1479"/>
      <c r="P514" s="1479"/>
      <c r="Q514" s="1442"/>
      <c r="S514" s="1442"/>
      <c r="T514" s="1442"/>
      <c r="U514" s="1442"/>
      <c r="V514" s="1442"/>
      <c r="W514" s="1442"/>
      <c r="X514" s="1798"/>
      <c r="Y514" s="1798"/>
      <c r="Z514" s="1798"/>
      <c r="AA514" s="1798"/>
      <c r="AB514" s="1798"/>
      <c r="AC514" s="1798"/>
      <c r="AD514" s="1798"/>
      <c r="AE514" s="1798"/>
      <c r="AF514" s="1798"/>
      <c r="AG514" s="1798"/>
      <c r="AH514" s="1798"/>
      <c r="AI514" s="1798"/>
      <c r="AJ514" s="1798"/>
      <c r="AK514" s="1442"/>
      <c r="AL514" s="1480"/>
    </row>
    <row r="515" spans="1:45" ht="13.5" customHeight="1">
      <c r="A515" s="1441"/>
      <c r="B515" s="1441"/>
      <c r="C515" s="1441"/>
      <c r="D515" s="1441"/>
      <c r="E515" s="1441"/>
      <c r="F515" s="1441"/>
      <c r="G515" s="1441"/>
      <c r="H515" s="1441"/>
      <c r="I515" s="1441"/>
      <c r="J515" s="1441"/>
      <c r="K515" s="1441"/>
      <c r="L515" s="1441"/>
      <c r="M515" s="1441"/>
      <c r="N515" s="1479"/>
      <c r="O515" s="1479"/>
      <c r="P515" s="1479"/>
      <c r="Q515" s="1442"/>
      <c r="S515" s="1442"/>
      <c r="T515" s="1442"/>
      <c r="U515" s="1442"/>
      <c r="V515" s="1442"/>
      <c r="W515" s="1442"/>
      <c r="X515" s="1798"/>
      <c r="Y515" s="1798"/>
      <c r="Z515" s="1798"/>
      <c r="AA515" s="1798"/>
      <c r="AB515" s="1798"/>
      <c r="AC515" s="1798"/>
      <c r="AD515" s="1798"/>
      <c r="AE515" s="1798"/>
      <c r="AF515" s="1798"/>
      <c r="AG515" s="1798"/>
      <c r="AH515" s="1798"/>
      <c r="AI515" s="1798"/>
      <c r="AJ515" s="1798"/>
      <c r="AK515" s="1442"/>
      <c r="AL515" s="1480"/>
    </row>
    <row r="516" spans="1:45" ht="13.5" customHeight="1">
      <c r="A516" s="1441"/>
      <c r="B516" s="1441"/>
      <c r="C516" s="1441"/>
      <c r="D516" s="1441"/>
      <c r="E516" s="1441"/>
      <c r="F516" s="1441"/>
      <c r="G516" s="1441"/>
      <c r="H516" s="1441"/>
      <c r="I516" s="1441"/>
      <c r="J516" s="1441"/>
      <c r="K516" s="1441"/>
      <c r="L516" s="1441"/>
      <c r="M516" s="1441"/>
      <c r="N516" s="1479"/>
      <c r="O516" s="1479"/>
      <c r="P516" s="1479"/>
      <c r="Q516" s="1442"/>
      <c r="R516" s="1442"/>
      <c r="S516" s="1442"/>
      <c r="T516" s="1442"/>
      <c r="U516" s="1442"/>
      <c r="V516" s="1442"/>
      <c r="W516" s="1442"/>
      <c r="X516" s="1798"/>
      <c r="Y516" s="1798"/>
      <c r="Z516" s="1798"/>
      <c r="AA516" s="1798"/>
      <c r="AB516" s="1798"/>
      <c r="AC516" s="1798"/>
      <c r="AD516" s="1798"/>
      <c r="AE516" s="1798"/>
      <c r="AF516" s="1798"/>
      <c r="AG516" s="1798"/>
      <c r="AH516" s="1798"/>
      <c r="AI516" s="1798"/>
      <c r="AJ516" s="1798"/>
      <c r="AK516" s="1442"/>
      <c r="AL516" s="1480"/>
    </row>
    <row r="517" spans="1:45" ht="13.5" customHeight="1">
      <c r="A517" s="1441"/>
      <c r="B517" s="1441"/>
      <c r="C517" s="1441"/>
      <c r="D517" s="1441"/>
      <c r="E517" s="1441"/>
      <c r="F517" s="1441"/>
      <c r="G517" s="1441"/>
      <c r="H517" s="1441"/>
      <c r="I517" s="1441"/>
      <c r="J517" s="1441"/>
      <c r="K517" s="1441"/>
      <c r="L517" s="1441"/>
      <c r="M517" s="1441"/>
      <c r="N517" s="1479"/>
      <c r="O517" s="1479"/>
      <c r="P517" s="1479"/>
      <c r="Q517" s="1442"/>
      <c r="R517" s="1442"/>
      <c r="S517" s="1442"/>
      <c r="T517" s="1442"/>
      <c r="U517" s="1442"/>
      <c r="V517" s="1442"/>
      <c r="W517" s="1442"/>
      <c r="X517" s="1798"/>
      <c r="Y517" s="1798"/>
      <c r="Z517" s="1798"/>
      <c r="AA517" s="1798"/>
      <c r="AB517" s="1798"/>
      <c r="AC517" s="1798"/>
      <c r="AD517" s="1798"/>
      <c r="AE517" s="1798"/>
      <c r="AF517" s="1798"/>
      <c r="AG517" s="1798"/>
      <c r="AH517" s="1798"/>
      <c r="AI517" s="1798"/>
      <c r="AJ517" s="1798"/>
      <c r="AK517" s="1442"/>
      <c r="AL517" s="1480"/>
    </row>
    <row r="518" spans="1:45" ht="13.5" customHeight="1">
      <c r="A518" s="1441"/>
      <c r="B518" s="1441"/>
      <c r="C518" s="1441"/>
      <c r="D518" s="1441"/>
      <c r="E518" s="1441"/>
      <c r="F518" s="1441"/>
      <c r="G518" s="1441"/>
      <c r="H518" s="1441"/>
      <c r="I518" s="1441"/>
      <c r="J518" s="1441"/>
      <c r="K518" s="1441"/>
      <c r="L518" s="1441"/>
      <c r="M518" s="1441"/>
      <c r="N518" s="1479"/>
      <c r="O518" s="1479"/>
      <c r="P518" s="1479"/>
      <c r="Q518" s="1442"/>
      <c r="R518" s="1442"/>
      <c r="S518" s="1442"/>
      <c r="T518" s="1442"/>
      <c r="U518" s="1442"/>
      <c r="V518" s="1442"/>
      <c r="W518" s="1442"/>
      <c r="X518" s="1442"/>
      <c r="Y518" s="1442"/>
      <c r="Z518" s="1442"/>
      <c r="AA518" s="1442"/>
      <c r="AB518" s="1442"/>
      <c r="AC518" s="1442"/>
      <c r="AD518" s="1442"/>
      <c r="AE518" s="1442"/>
      <c r="AF518" s="1442"/>
      <c r="AG518" s="1442"/>
      <c r="AH518" s="1442"/>
      <c r="AI518" s="1442"/>
      <c r="AJ518" s="1442"/>
      <c r="AK518" s="1442"/>
      <c r="AL518" s="1480"/>
    </row>
    <row r="519" spans="1:45" ht="13.5" customHeight="1">
      <c r="A519" s="1482"/>
      <c r="B519" s="3281" t="str">
        <f>+B375</f>
        <v>4月</v>
      </c>
      <c r="C519" s="3277"/>
      <c r="D519" s="3278"/>
      <c r="E519" s="3281" t="str">
        <f t="shared" ref="E519" si="34">+E375</f>
        <v>5月</v>
      </c>
      <c r="F519" s="3277"/>
      <c r="G519" s="3278"/>
      <c r="H519" s="3281" t="str">
        <f t="shared" ref="H519" si="35">+H375</f>
        <v>6月</v>
      </c>
      <c r="I519" s="3277"/>
      <c r="J519" s="3278"/>
      <c r="K519" s="3281" t="str">
        <f t="shared" ref="K519" si="36">+K375</f>
        <v>7月</v>
      </c>
      <c r="L519" s="3277"/>
      <c r="M519" s="3278"/>
      <c r="N519" s="3281" t="str">
        <f t="shared" ref="N519" si="37">+N375</f>
        <v>8月</v>
      </c>
      <c r="O519" s="3277"/>
      <c r="P519" s="3278"/>
      <c r="Q519" s="3281" t="str">
        <f t="shared" ref="Q519" si="38">+Q375</f>
        <v>9月</v>
      </c>
      <c r="R519" s="3277"/>
      <c r="S519" s="3278"/>
      <c r="T519" s="3281" t="str">
        <f t="shared" ref="T519" si="39">+T375</f>
        <v>10月</v>
      </c>
      <c r="U519" s="3277"/>
      <c r="V519" s="3278"/>
      <c r="W519" s="3281" t="str">
        <f t="shared" ref="W519" si="40">+W375</f>
        <v>11月</v>
      </c>
      <c r="X519" s="3277"/>
      <c r="Y519" s="3278"/>
      <c r="Z519" s="3281" t="str">
        <f t="shared" ref="Z519" si="41">+Z375</f>
        <v>12月</v>
      </c>
      <c r="AA519" s="3277"/>
      <c r="AB519" s="3278"/>
      <c r="AC519" s="3281" t="str">
        <f t="shared" ref="AC519" si="42">+AC375</f>
        <v>1月</v>
      </c>
      <c r="AD519" s="3277"/>
      <c r="AE519" s="3278"/>
      <c r="AF519" s="3281" t="str">
        <f t="shared" ref="AF519" si="43">+AF375</f>
        <v>2月</v>
      </c>
      <c r="AG519" s="3277"/>
      <c r="AH519" s="3278"/>
      <c r="AI519" s="3281" t="str">
        <f t="shared" ref="AI519" si="44">+AI375</f>
        <v>3月</v>
      </c>
      <c r="AJ519" s="3277"/>
      <c r="AK519" s="3278"/>
      <c r="AL519" s="3670" t="s">
        <v>210</v>
      </c>
      <c r="AM519" s="3671"/>
      <c r="AN519" s="1407"/>
      <c r="AO519" s="1407"/>
      <c r="AP519" s="1407"/>
      <c r="AQ519" s="1407"/>
      <c r="AR519" s="1407"/>
      <c r="AS519" s="1407"/>
    </row>
    <row r="520" spans="1:45" ht="13.5" customHeight="1">
      <c r="A520" s="1483">
        <f>+'6経営計画'!B134</f>
        <v>2024</v>
      </c>
      <c r="B520" s="3276">
        <f>+'6経営計画'!H137</f>
        <v>100</v>
      </c>
      <c r="C520" s="3277"/>
      <c r="D520" s="3278"/>
      <c r="E520" s="3276">
        <f>+'6経営計画'!I137</f>
        <v>100</v>
      </c>
      <c r="F520" s="3277"/>
      <c r="G520" s="3278"/>
      <c r="H520" s="3276">
        <f>+'6経営計画'!J137</f>
        <v>100</v>
      </c>
      <c r="I520" s="3279"/>
      <c r="J520" s="3280"/>
      <c r="K520" s="3276">
        <f>+'6経営計画'!K137</f>
        <v>100</v>
      </c>
      <c r="L520" s="3279"/>
      <c r="M520" s="3280"/>
      <c r="N520" s="3276">
        <f>+'6経営計画'!L137</f>
        <v>100</v>
      </c>
      <c r="O520" s="3279"/>
      <c r="P520" s="3280"/>
      <c r="Q520" s="3276">
        <f>+'6経営計画'!M137</f>
        <v>100</v>
      </c>
      <c r="R520" s="3279"/>
      <c r="S520" s="3280"/>
      <c r="T520" s="3276">
        <f>+'6経営計画'!N137</f>
        <v>100</v>
      </c>
      <c r="U520" s="3279"/>
      <c r="V520" s="3280"/>
      <c r="W520" s="3276">
        <f>+'6経営計画'!O137</f>
        <v>100</v>
      </c>
      <c r="X520" s="3279"/>
      <c r="Y520" s="3280"/>
      <c r="Z520" s="3276">
        <f>+'6経営計画'!P137</f>
        <v>100</v>
      </c>
      <c r="AA520" s="3279"/>
      <c r="AB520" s="3280"/>
      <c r="AC520" s="3276">
        <f>+'6経営計画'!Q137</f>
        <v>100</v>
      </c>
      <c r="AD520" s="3279"/>
      <c r="AE520" s="3280"/>
      <c r="AF520" s="3276">
        <f>+'6経営計画'!R137</f>
        <v>100</v>
      </c>
      <c r="AG520" s="3279"/>
      <c r="AH520" s="3280"/>
      <c r="AI520" s="3276">
        <f>+'6経営計画'!S137</f>
        <v>100</v>
      </c>
      <c r="AJ520" s="3279"/>
      <c r="AK520" s="3280"/>
      <c r="AL520" s="3672">
        <f>SUM(B520:AK520)</f>
        <v>1200</v>
      </c>
      <c r="AM520" s="3671"/>
      <c r="AN520" s="1407"/>
      <c r="AO520" s="1407"/>
      <c r="AP520" s="1407"/>
      <c r="AQ520" s="1407"/>
      <c r="AR520" s="1407"/>
      <c r="AS520" s="1407"/>
    </row>
    <row r="521" spans="1:45" ht="13.5" customHeight="1">
      <c r="A521" s="1483">
        <f>+'6経営計画'!B3</f>
        <v>2025</v>
      </c>
      <c r="B521" s="3276">
        <f>+'6経営計画'!H141</f>
        <v>90</v>
      </c>
      <c r="C521" s="3277"/>
      <c r="D521" s="3278"/>
      <c r="E521" s="3276">
        <f>+'6経営計画'!I141</f>
        <v>90</v>
      </c>
      <c r="F521" s="3277"/>
      <c r="G521" s="3278"/>
      <c r="H521" s="3276">
        <f>+'6経営計画'!J141</f>
        <v>90</v>
      </c>
      <c r="I521" s="3279"/>
      <c r="J521" s="3280"/>
      <c r="K521" s="3276">
        <f>+'6経営計画'!K141</f>
        <v>90</v>
      </c>
      <c r="L521" s="3279"/>
      <c r="M521" s="3280"/>
      <c r="N521" s="3276">
        <f>+'6経営計画'!L141</f>
        <v>90</v>
      </c>
      <c r="O521" s="3279"/>
      <c r="P521" s="3280"/>
      <c r="Q521" s="3276">
        <f>+'6経営計画'!M141</f>
        <v>90</v>
      </c>
      <c r="R521" s="3279"/>
      <c r="S521" s="3280"/>
      <c r="T521" s="3276">
        <f>+'6経営計画'!N141</f>
        <v>90</v>
      </c>
      <c r="U521" s="3279"/>
      <c r="V521" s="3280"/>
      <c r="W521" s="3276">
        <f>+'6経営計画'!O141</f>
        <v>90</v>
      </c>
      <c r="X521" s="3279"/>
      <c r="Y521" s="3280"/>
      <c r="Z521" s="3276">
        <f>+'6経営計画'!P141</f>
        <v>90</v>
      </c>
      <c r="AA521" s="3279"/>
      <c r="AB521" s="3280"/>
      <c r="AC521" s="3276">
        <f>+'6経営計画'!Q141</f>
        <v>90</v>
      </c>
      <c r="AD521" s="3279"/>
      <c r="AE521" s="3280"/>
      <c r="AF521" s="3276">
        <f>+'6経営計画'!R141</f>
        <v>90</v>
      </c>
      <c r="AG521" s="3279"/>
      <c r="AH521" s="3280"/>
      <c r="AI521" s="3276">
        <f>+'6経営計画'!S141</f>
        <v>90</v>
      </c>
      <c r="AJ521" s="3279"/>
      <c r="AK521" s="3280"/>
      <c r="AL521" s="3672">
        <f>SUM(B521:AK521)</f>
        <v>1080</v>
      </c>
      <c r="AM521" s="3671"/>
      <c r="AN521" s="1407"/>
      <c r="AO521" s="1407"/>
      <c r="AP521" s="1407"/>
      <c r="AQ521" s="1407"/>
      <c r="AR521" s="1407"/>
      <c r="AS521" s="1407"/>
    </row>
    <row r="522" spans="1:45" ht="13.5" customHeight="1">
      <c r="A522" s="1484"/>
      <c r="B522" s="1484"/>
      <c r="C522" s="1484"/>
      <c r="D522" s="1484"/>
      <c r="E522" s="1484"/>
      <c r="F522" s="1484"/>
      <c r="G522" s="1484"/>
      <c r="H522" s="1484"/>
      <c r="I522" s="1484"/>
      <c r="J522" s="1484"/>
      <c r="K522" s="1484"/>
      <c r="L522" s="1484"/>
      <c r="M522" s="1484"/>
      <c r="N522" s="1485"/>
      <c r="O522" s="1485"/>
      <c r="P522" s="1485"/>
      <c r="Q522" s="1486"/>
      <c r="R522" s="1486"/>
      <c r="S522" s="1486"/>
      <c r="T522" s="1486"/>
      <c r="U522" s="1486"/>
      <c r="V522" s="1486"/>
      <c r="W522" s="1486"/>
      <c r="X522" s="1486"/>
      <c r="Y522" s="1486"/>
      <c r="Z522" s="1486"/>
      <c r="AA522" s="1486"/>
      <c r="AB522" s="1486"/>
      <c r="AC522" s="1486"/>
      <c r="AD522" s="1486"/>
      <c r="AE522" s="1486"/>
      <c r="AF522" s="1486"/>
      <c r="AG522" s="1486"/>
      <c r="AH522" s="1486"/>
      <c r="AI522" s="1486"/>
      <c r="AJ522" s="1486"/>
      <c r="AK522" s="1486"/>
      <c r="AL522" s="1480"/>
    </row>
    <row r="523" spans="1:45" ht="13.5" customHeight="1">
      <c r="A523" s="1487" t="str">
        <f>+'6経営計画'!B145</f>
        <v>溶剤使用量削減（あるいは適正管理）</v>
      </c>
      <c r="B523" s="1487"/>
      <c r="C523" s="1487"/>
      <c r="D523" s="1487"/>
      <c r="E523" s="1487"/>
      <c r="F523" s="1487"/>
      <c r="G523" s="1487"/>
      <c r="H523" s="1487"/>
      <c r="I523" s="1487"/>
      <c r="J523" s="1487"/>
      <c r="K523" s="1487"/>
      <c r="L523" s="1487"/>
      <c r="M523" s="1487"/>
      <c r="N523" s="3272" t="s">
        <v>1146</v>
      </c>
      <c r="O523" s="3272"/>
      <c r="P523" s="3272"/>
      <c r="Q523" s="3282" t="s">
        <v>1843</v>
      </c>
      <c r="R523" s="3283"/>
      <c r="S523" s="3283"/>
      <c r="T523" s="3283"/>
      <c r="U523" s="3283"/>
      <c r="V523" s="3283"/>
      <c r="W523" s="3283"/>
      <c r="X523" s="3283"/>
      <c r="Y523" s="3283"/>
      <c r="Z523" s="3283"/>
      <c r="AA523" s="3283"/>
      <c r="AB523" s="3283"/>
      <c r="AC523" s="3283"/>
      <c r="AD523" s="3283"/>
      <c r="AE523" s="3283"/>
      <c r="AF523" s="3283"/>
      <c r="AG523" s="3283"/>
      <c r="AH523" s="3283"/>
      <c r="AI523" s="3283"/>
      <c r="AJ523" s="3283"/>
      <c r="AK523" s="3284"/>
      <c r="AL523" s="1480"/>
    </row>
    <row r="524" spans="1:45" ht="13.5" customHeight="1">
      <c r="A524" s="3400" t="s">
        <v>517</v>
      </c>
      <c r="B524" s="3400"/>
      <c r="C524" s="3400"/>
      <c r="D524" s="3400"/>
      <c r="E524" s="3400"/>
      <c r="F524" s="3400"/>
      <c r="G524" s="3400"/>
      <c r="H524" s="3400"/>
      <c r="I524" s="3400"/>
      <c r="J524" s="3400"/>
      <c r="K524" s="3400"/>
      <c r="L524" s="3400"/>
      <c r="M524" s="3400"/>
      <c r="N524" s="3524" t="str">
        <f>+AA344</f>
        <v>〇</v>
      </c>
      <c r="O524" s="3525"/>
      <c r="P524" s="3525"/>
      <c r="Q524" s="3315">
        <f>+'6経営計画'!V154</f>
        <v>0</v>
      </c>
      <c r="R524" s="3316"/>
      <c r="S524" s="3316"/>
      <c r="T524" s="3316"/>
      <c r="U524" s="3316"/>
      <c r="V524" s="3316"/>
      <c r="W524" s="3316"/>
      <c r="X524" s="3316"/>
      <c r="Y524" s="3316"/>
      <c r="Z524" s="3316"/>
      <c r="AA524" s="3316"/>
      <c r="AB524" s="3316"/>
      <c r="AC524" s="3316"/>
      <c r="AD524" s="3316"/>
      <c r="AE524" s="3316"/>
      <c r="AF524" s="3316"/>
      <c r="AG524" s="3316"/>
      <c r="AH524" s="3316"/>
      <c r="AI524" s="3316"/>
      <c r="AJ524" s="3316"/>
      <c r="AK524" s="3317"/>
      <c r="AL524" s="1480"/>
    </row>
    <row r="525" spans="1:45" ht="13.5" customHeight="1">
      <c r="A525" s="3375" t="str">
        <f>+'6経営計画'!F145</f>
        <v>・</v>
      </c>
      <c r="B525" s="3376"/>
      <c r="C525" s="3376"/>
      <c r="D525" s="3376"/>
      <c r="E525" s="3376"/>
      <c r="F525" s="3376"/>
      <c r="G525" s="3376"/>
      <c r="H525" s="3376"/>
      <c r="I525" s="3376"/>
      <c r="J525" s="3376"/>
      <c r="K525" s="3376"/>
      <c r="L525" s="3376"/>
      <c r="M525" s="3376"/>
      <c r="N525" s="3532" t="str">
        <f>+'6経営計画'!T145</f>
        <v>○</v>
      </c>
      <c r="O525" s="3532"/>
      <c r="P525" s="3532"/>
      <c r="Q525" s="3315"/>
      <c r="R525" s="3316"/>
      <c r="S525" s="3316"/>
      <c r="T525" s="3316"/>
      <c r="U525" s="3316"/>
      <c r="V525" s="3316"/>
      <c r="W525" s="3316"/>
      <c r="X525" s="3316"/>
      <c r="Y525" s="3316"/>
      <c r="Z525" s="3316"/>
      <c r="AA525" s="3316"/>
      <c r="AB525" s="3316"/>
      <c r="AC525" s="3316"/>
      <c r="AD525" s="3316"/>
      <c r="AE525" s="3316"/>
      <c r="AF525" s="3316"/>
      <c r="AG525" s="3316"/>
      <c r="AH525" s="3316"/>
      <c r="AI525" s="3316"/>
      <c r="AJ525" s="3316"/>
      <c r="AK525" s="3317"/>
      <c r="AL525" s="1480"/>
    </row>
    <row r="526" spans="1:45" ht="13.5" customHeight="1">
      <c r="A526" s="3520" t="str">
        <f>+'6経営計画'!F146</f>
        <v>・</v>
      </c>
      <c r="B526" s="3521"/>
      <c r="C526" s="3521"/>
      <c r="D526" s="3521"/>
      <c r="E526" s="3521"/>
      <c r="F526" s="3521"/>
      <c r="G526" s="3521"/>
      <c r="H526" s="3521"/>
      <c r="I526" s="3521"/>
      <c r="J526" s="3521"/>
      <c r="K526" s="3521"/>
      <c r="L526" s="3521"/>
      <c r="M526" s="3521"/>
      <c r="N526" s="3362">
        <f>+'6経営計画'!T146</f>
        <v>0</v>
      </c>
      <c r="O526" s="3362"/>
      <c r="P526" s="3362"/>
      <c r="Q526" s="3315"/>
      <c r="R526" s="3316"/>
      <c r="S526" s="3316"/>
      <c r="T526" s="3316"/>
      <c r="U526" s="3316"/>
      <c r="V526" s="3316"/>
      <c r="W526" s="3316"/>
      <c r="X526" s="3316"/>
      <c r="Y526" s="3316"/>
      <c r="Z526" s="3316"/>
      <c r="AA526" s="3316"/>
      <c r="AB526" s="3316"/>
      <c r="AC526" s="3316"/>
      <c r="AD526" s="3316"/>
      <c r="AE526" s="3316"/>
      <c r="AF526" s="3316"/>
      <c r="AG526" s="3316"/>
      <c r="AH526" s="3316"/>
      <c r="AI526" s="3316"/>
      <c r="AJ526" s="3316"/>
      <c r="AK526" s="3317"/>
      <c r="AL526" s="1480"/>
    </row>
    <row r="527" spans="1:45" ht="13.5" customHeight="1">
      <c r="A527" s="3520" t="str">
        <f>+'6経営計画'!F147</f>
        <v>・</v>
      </c>
      <c r="B527" s="3521"/>
      <c r="C527" s="3521"/>
      <c r="D527" s="3521"/>
      <c r="E527" s="3521"/>
      <c r="F527" s="3521"/>
      <c r="G527" s="3521"/>
      <c r="H527" s="3521"/>
      <c r="I527" s="3521"/>
      <c r="J527" s="3521"/>
      <c r="K527" s="3521"/>
      <c r="L527" s="3521"/>
      <c r="M527" s="3521"/>
      <c r="N527" s="3362">
        <f>+'6経営計画'!T147</f>
        <v>0</v>
      </c>
      <c r="O527" s="3362"/>
      <c r="P527" s="3362"/>
      <c r="Q527" s="3315"/>
      <c r="R527" s="3316"/>
      <c r="S527" s="3316"/>
      <c r="T527" s="3316"/>
      <c r="U527" s="3316"/>
      <c r="V527" s="3316"/>
      <c r="W527" s="3316"/>
      <c r="X527" s="3316"/>
      <c r="Y527" s="3316"/>
      <c r="Z527" s="3316"/>
      <c r="AA527" s="3316"/>
      <c r="AB527" s="3316"/>
      <c r="AC527" s="3316"/>
      <c r="AD527" s="3316"/>
      <c r="AE527" s="3316"/>
      <c r="AF527" s="3316"/>
      <c r="AG527" s="3316"/>
      <c r="AH527" s="3316"/>
      <c r="AI527" s="3316"/>
      <c r="AJ527" s="3316"/>
      <c r="AK527" s="3317"/>
      <c r="AL527" s="1440" t="s">
        <v>791</v>
      </c>
    </row>
    <row r="528" spans="1:45" ht="13.5" customHeight="1">
      <c r="A528" s="3522">
        <f>+'6経営計画'!F148</f>
        <v>0</v>
      </c>
      <c r="B528" s="3523"/>
      <c r="C528" s="3523"/>
      <c r="D528" s="3523"/>
      <c r="E528" s="3523"/>
      <c r="F528" s="3523"/>
      <c r="G528" s="3523"/>
      <c r="H528" s="3523"/>
      <c r="I528" s="3523"/>
      <c r="J528" s="3523"/>
      <c r="K528" s="3523"/>
      <c r="L528" s="3523"/>
      <c r="M528" s="3523"/>
      <c r="N528" s="3380">
        <f>+'6経営計画'!T148</f>
        <v>0</v>
      </c>
      <c r="O528" s="3380"/>
      <c r="P528" s="3380"/>
      <c r="Q528" s="3318"/>
      <c r="R528" s="3319"/>
      <c r="S528" s="3319"/>
      <c r="T528" s="3319"/>
      <c r="U528" s="3319"/>
      <c r="V528" s="3319"/>
      <c r="W528" s="3319"/>
      <c r="X528" s="3319"/>
      <c r="Y528" s="3319"/>
      <c r="Z528" s="3319"/>
      <c r="AA528" s="3319"/>
      <c r="AB528" s="3319"/>
      <c r="AC528" s="3319"/>
      <c r="AD528" s="3319"/>
      <c r="AE528" s="3319"/>
      <c r="AF528" s="3319"/>
      <c r="AG528" s="3319"/>
      <c r="AH528" s="3319"/>
      <c r="AI528" s="3319"/>
      <c r="AJ528" s="3319"/>
      <c r="AK528" s="3320"/>
      <c r="AL528" s="1477"/>
    </row>
    <row r="529" spans="1:49" ht="13.5" customHeight="1">
      <c r="A529" s="1441"/>
      <c r="B529" s="1441"/>
      <c r="C529" s="1441"/>
      <c r="D529" s="1441"/>
      <c r="E529" s="1441"/>
      <c r="F529" s="1441"/>
      <c r="G529" s="1441"/>
      <c r="H529" s="1441"/>
      <c r="I529" s="1441"/>
      <c r="J529" s="1441"/>
      <c r="K529" s="1441"/>
      <c r="L529" s="1441"/>
      <c r="M529" s="1441"/>
      <c r="N529" s="1479"/>
      <c r="O529" s="1479"/>
      <c r="P529" s="1479"/>
      <c r="Q529" s="1442"/>
      <c r="R529" s="1442"/>
      <c r="S529" s="1442"/>
      <c r="T529" s="1442"/>
      <c r="U529" s="1442"/>
      <c r="V529" s="1442"/>
      <c r="W529" s="1442"/>
      <c r="X529" s="1442"/>
      <c r="Y529" s="1442"/>
      <c r="Z529" s="1442"/>
      <c r="AA529" s="1442"/>
      <c r="AB529" s="1442"/>
      <c r="AC529" s="1442"/>
      <c r="AD529" s="1442"/>
      <c r="AE529" s="1442"/>
      <c r="AF529" s="1442"/>
      <c r="AG529" s="1442"/>
      <c r="AH529" s="1442"/>
      <c r="AI529" s="1442"/>
      <c r="AJ529" s="1442"/>
      <c r="AK529" s="1442"/>
      <c r="AL529" s="1478"/>
    </row>
    <row r="530" spans="1:49" ht="13.5" customHeight="1">
      <c r="A530" s="1441"/>
      <c r="B530" s="1441" t="s">
        <v>1630</v>
      </c>
      <c r="C530" s="1441"/>
      <c r="D530" s="1441"/>
      <c r="E530" s="1441"/>
      <c r="F530" s="1441"/>
      <c r="G530" s="1441"/>
      <c r="H530" s="1441"/>
      <c r="I530" s="1441"/>
      <c r="J530" s="1441"/>
      <c r="K530" s="1441"/>
      <c r="L530" s="1441"/>
      <c r="M530" s="1441"/>
      <c r="N530" s="1479"/>
      <c r="O530" s="1479"/>
      <c r="P530" s="1479"/>
      <c r="Q530" s="1442"/>
      <c r="R530" s="1442"/>
      <c r="S530" s="1442"/>
      <c r="T530" s="1442"/>
      <c r="U530" s="1442"/>
      <c r="V530" s="1442"/>
      <c r="W530" s="1442"/>
      <c r="X530" s="1481"/>
      <c r="Y530" s="1442"/>
      <c r="Z530" s="1442"/>
      <c r="AA530" s="1442"/>
      <c r="AB530" s="1442"/>
      <c r="AC530" s="1442"/>
      <c r="AD530" s="1442"/>
      <c r="AE530" s="1442"/>
      <c r="AF530" s="1442"/>
      <c r="AG530" s="1442"/>
      <c r="AH530" s="1442"/>
      <c r="AI530" s="1442"/>
      <c r="AJ530" s="1442"/>
      <c r="AK530" s="1442"/>
      <c r="AL530" s="1478"/>
    </row>
    <row r="531" spans="1:49" ht="13.5" customHeight="1">
      <c r="A531" s="1441"/>
      <c r="B531" s="1441"/>
      <c r="C531" s="1441"/>
      <c r="D531" s="1441"/>
      <c r="E531" s="1441"/>
      <c r="F531" s="1441"/>
      <c r="G531" s="1441"/>
      <c r="H531" s="1441"/>
      <c r="I531" s="1441"/>
      <c r="J531" s="1441"/>
      <c r="K531" s="1441"/>
      <c r="L531" s="1441"/>
      <c r="M531" s="1441"/>
      <c r="N531" s="1479"/>
      <c r="O531" s="1479"/>
      <c r="P531" s="1479"/>
      <c r="Q531" s="1442"/>
      <c r="R531" s="1442"/>
      <c r="S531" s="1442"/>
      <c r="T531" s="1442"/>
      <c r="U531" s="1442"/>
      <c r="V531" s="1442"/>
      <c r="W531" s="1442"/>
      <c r="X531" s="1798"/>
      <c r="Y531" s="1798"/>
      <c r="Z531" s="1798"/>
      <c r="AA531" s="1798"/>
      <c r="AB531" s="1798"/>
      <c r="AC531" s="1798"/>
      <c r="AD531" s="1798"/>
      <c r="AE531" s="1798"/>
      <c r="AF531" s="1798"/>
      <c r="AG531" s="1798"/>
      <c r="AH531" s="1798"/>
      <c r="AI531" s="1798"/>
      <c r="AJ531" s="1798"/>
      <c r="AK531" s="1442"/>
      <c r="AL531" s="1478"/>
      <c r="AQ531" s="1383"/>
    </row>
    <row r="532" spans="1:49" ht="14.25" customHeight="1">
      <c r="A532" s="1441"/>
      <c r="B532" s="1441"/>
      <c r="C532" s="1441"/>
      <c r="D532" s="1441"/>
      <c r="E532" s="1441"/>
      <c r="F532" s="1441"/>
      <c r="G532" s="1441"/>
      <c r="H532" s="1441"/>
      <c r="I532" s="1441"/>
      <c r="J532" s="1441"/>
      <c r="K532" s="1441"/>
      <c r="L532" s="1441"/>
      <c r="M532" s="1441"/>
      <c r="N532" s="1479"/>
      <c r="O532" s="1479"/>
      <c r="P532" s="1479"/>
      <c r="Q532" s="1442"/>
      <c r="R532" s="1442"/>
      <c r="S532" s="1442"/>
      <c r="T532" s="1442"/>
      <c r="U532" s="1442"/>
      <c r="V532" s="1442"/>
      <c r="W532" s="1442"/>
      <c r="X532" s="1798"/>
      <c r="Y532" s="1798"/>
      <c r="Z532" s="1798"/>
      <c r="AA532" s="1798"/>
      <c r="AB532" s="1798"/>
      <c r="AC532" s="1798"/>
      <c r="AD532" s="1798"/>
      <c r="AE532" s="1798"/>
      <c r="AF532" s="1798"/>
      <c r="AG532" s="1798"/>
      <c r="AH532" s="1798"/>
      <c r="AI532" s="1798"/>
      <c r="AJ532" s="1798"/>
      <c r="AK532" s="1442"/>
      <c r="AL532" s="1478"/>
    </row>
    <row r="533" spans="1:49" ht="13.5" customHeight="1">
      <c r="A533" s="1441"/>
      <c r="B533" s="1441"/>
      <c r="C533" s="1441"/>
      <c r="D533" s="1441"/>
      <c r="E533" s="1441"/>
      <c r="F533" s="1441"/>
      <c r="G533" s="1441"/>
      <c r="H533" s="1441"/>
      <c r="I533" s="1441"/>
      <c r="J533" s="1441"/>
      <c r="K533" s="1441"/>
      <c r="L533" s="1441"/>
      <c r="M533" s="1441"/>
      <c r="N533" s="1479"/>
      <c r="O533" s="1479"/>
      <c r="P533" s="1479"/>
      <c r="Q533" s="1442"/>
      <c r="R533" s="1442"/>
      <c r="S533" s="1442"/>
      <c r="T533" s="1442"/>
      <c r="U533" s="1442"/>
      <c r="V533" s="1442"/>
      <c r="W533" s="1442"/>
      <c r="X533" s="1798"/>
      <c r="Y533" s="1798"/>
      <c r="Z533" s="1798"/>
      <c r="AA533" s="1798"/>
      <c r="AB533" s="1798"/>
      <c r="AC533" s="1798"/>
      <c r="AD533" s="1798"/>
      <c r="AE533" s="1798"/>
      <c r="AF533" s="1798"/>
      <c r="AG533" s="1798"/>
      <c r="AH533" s="1798"/>
      <c r="AI533" s="1798"/>
      <c r="AJ533" s="1798"/>
      <c r="AK533" s="1442"/>
      <c r="AL533" s="1480"/>
    </row>
    <row r="534" spans="1:49" ht="13.5" customHeight="1">
      <c r="A534" s="1441"/>
      <c r="B534" s="1441"/>
      <c r="C534" s="1441"/>
      <c r="D534" s="1441"/>
      <c r="E534" s="1441"/>
      <c r="F534" s="1441"/>
      <c r="G534" s="1441"/>
      <c r="H534" s="1441"/>
      <c r="I534" s="1441"/>
      <c r="J534" s="1441"/>
      <c r="K534" s="1441"/>
      <c r="L534" s="1441"/>
      <c r="M534" s="1441"/>
      <c r="N534" s="1479"/>
      <c r="O534" s="1479"/>
      <c r="P534" s="1479"/>
      <c r="Q534" s="1442"/>
      <c r="R534" s="1442"/>
      <c r="S534" s="1442"/>
      <c r="T534" s="1442"/>
      <c r="U534" s="1442"/>
      <c r="V534" s="1442"/>
      <c r="W534" s="1442"/>
      <c r="X534" s="1798"/>
      <c r="Y534" s="1798"/>
      <c r="Z534" s="1798"/>
      <c r="AA534" s="1798"/>
      <c r="AB534" s="1798"/>
      <c r="AC534" s="1798"/>
      <c r="AD534" s="1798"/>
      <c r="AE534" s="1798"/>
      <c r="AF534" s="1798"/>
      <c r="AG534" s="1798"/>
      <c r="AH534" s="1798"/>
      <c r="AI534" s="1798"/>
      <c r="AJ534" s="1798"/>
      <c r="AK534" s="1442"/>
      <c r="AL534" s="1480"/>
    </row>
    <row r="535" spans="1:49">
      <c r="A535" s="1441"/>
      <c r="B535" s="1441"/>
      <c r="C535" s="1441"/>
      <c r="D535" s="1441"/>
      <c r="E535" s="1441"/>
      <c r="F535" s="1441"/>
      <c r="G535" s="1441"/>
      <c r="H535" s="1441"/>
      <c r="I535" s="1441"/>
      <c r="J535" s="1441"/>
      <c r="K535" s="1441"/>
      <c r="L535" s="1441"/>
      <c r="M535" s="1441"/>
      <c r="N535" s="1479"/>
      <c r="O535" s="1479"/>
      <c r="P535" s="1479"/>
      <c r="Q535" s="1442"/>
      <c r="S535" s="1442"/>
      <c r="T535" s="1442"/>
      <c r="U535" s="1442"/>
      <c r="V535" s="1442"/>
      <c r="W535" s="1442"/>
      <c r="X535" s="1798"/>
      <c r="Y535" s="1798"/>
      <c r="Z535" s="1798"/>
      <c r="AA535" s="1798"/>
      <c r="AB535" s="1798"/>
      <c r="AC535" s="1798"/>
      <c r="AD535" s="1798"/>
      <c r="AE535" s="1798"/>
      <c r="AF535" s="1798"/>
      <c r="AG535" s="1798"/>
      <c r="AH535" s="1798"/>
      <c r="AI535" s="1798"/>
      <c r="AJ535" s="1798"/>
      <c r="AK535" s="1442"/>
      <c r="AL535" s="1480"/>
    </row>
    <row r="536" spans="1:49" ht="13.5" customHeight="1">
      <c r="A536" s="1441"/>
      <c r="B536" s="1441"/>
      <c r="C536" s="1441"/>
      <c r="D536" s="1441"/>
      <c r="E536" s="1441"/>
      <c r="F536" s="1441"/>
      <c r="G536" s="1441"/>
      <c r="H536" s="1441"/>
      <c r="I536" s="1441"/>
      <c r="J536" s="1441"/>
      <c r="K536" s="1441"/>
      <c r="L536" s="1441"/>
      <c r="M536" s="1441"/>
      <c r="N536" s="1479"/>
      <c r="O536" s="1479"/>
      <c r="P536" s="1479"/>
      <c r="Q536" s="1442"/>
      <c r="S536" s="1442"/>
      <c r="T536" s="1442"/>
      <c r="U536" s="1442"/>
      <c r="V536" s="1442"/>
      <c r="W536" s="1442"/>
      <c r="X536" s="1798"/>
      <c r="Y536" s="1798"/>
      <c r="Z536" s="1798"/>
      <c r="AA536" s="1798"/>
      <c r="AB536" s="1798"/>
      <c r="AC536" s="1798"/>
      <c r="AD536" s="1798"/>
      <c r="AE536" s="1798"/>
      <c r="AF536" s="1798"/>
      <c r="AG536" s="1798"/>
      <c r="AH536" s="1798"/>
      <c r="AI536" s="1798"/>
      <c r="AJ536" s="1798"/>
      <c r="AK536" s="1442"/>
      <c r="AL536" s="1480"/>
    </row>
    <row r="537" spans="1:49" ht="13.5" customHeight="1">
      <c r="A537" s="1441"/>
      <c r="B537" s="1441"/>
      <c r="C537" s="1441"/>
      <c r="D537" s="1441"/>
      <c r="E537" s="1441"/>
      <c r="F537" s="1441"/>
      <c r="G537" s="1441"/>
      <c r="H537" s="1441"/>
      <c r="I537" s="1441"/>
      <c r="J537" s="1441"/>
      <c r="K537" s="1441"/>
      <c r="L537" s="1441"/>
      <c r="M537" s="1441"/>
      <c r="N537" s="1479"/>
      <c r="O537" s="1479"/>
      <c r="P537" s="1479"/>
      <c r="Q537" s="1442"/>
      <c r="S537" s="1442"/>
      <c r="T537" s="1442"/>
      <c r="U537" s="1442"/>
      <c r="V537" s="1442"/>
      <c r="W537" s="1442"/>
      <c r="X537" s="1798"/>
      <c r="Y537" s="1798"/>
      <c r="Z537" s="1798"/>
      <c r="AA537" s="1798"/>
      <c r="AB537" s="1798"/>
      <c r="AC537" s="1798"/>
      <c r="AD537" s="1798"/>
      <c r="AE537" s="1798"/>
      <c r="AF537" s="1798"/>
      <c r="AG537" s="1798"/>
      <c r="AH537" s="1798"/>
      <c r="AI537" s="1798"/>
      <c r="AJ537" s="1798"/>
      <c r="AK537" s="1442"/>
      <c r="AL537" s="1480"/>
      <c r="AM537" s="1299"/>
      <c r="AN537" s="1407"/>
      <c r="AO537" s="1407"/>
      <c r="AP537" s="1407"/>
      <c r="AQ537" s="1407"/>
      <c r="AR537" s="1407"/>
      <c r="AS537" s="1407"/>
      <c r="AT537" s="1407"/>
      <c r="AU537" s="1407"/>
      <c r="AV537" s="1407"/>
      <c r="AW537" s="1407"/>
    </row>
    <row r="538" spans="1:49" ht="13.5" customHeight="1">
      <c r="A538" s="1441"/>
      <c r="B538" s="1441"/>
      <c r="C538" s="1441"/>
      <c r="D538" s="1441"/>
      <c r="E538" s="1441"/>
      <c r="F538" s="1441"/>
      <c r="G538" s="1441"/>
      <c r="H538" s="1441"/>
      <c r="I538" s="1441"/>
      <c r="J538" s="1441"/>
      <c r="K538" s="1441"/>
      <c r="L538" s="1441"/>
      <c r="M538" s="1441"/>
      <c r="N538" s="1479"/>
      <c r="O538" s="1479"/>
      <c r="P538" s="1479"/>
      <c r="Q538" s="1442"/>
      <c r="R538" s="1442"/>
      <c r="S538" s="1442"/>
      <c r="T538" s="1442"/>
      <c r="U538" s="1442"/>
      <c r="V538" s="1442"/>
      <c r="W538" s="1442"/>
      <c r="X538" s="1798"/>
      <c r="Y538" s="1798"/>
      <c r="Z538" s="1798"/>
      <c r="AA538" s="1798"/>
      <c r="AB538" s="1798"/>
      <c r="AC538" s="1798"/>
      <c r="AD538" s="1798"/>
      <c r="AE538" s="1798"/>
      <c r="AF538" s="1798"/>
      <c r="AG538" s="1798"/>
      <c r="AH538" s="1798"/>
      <c r="AI538" s="1798"/>
      <c r="AJ538" s="1798"/>
      <c r="AK538" s="1442"/>
      <c r="AL538" s="1480"/>
      <c r="AM538" s="1299"/>
      <c r="AN538" s="1407"/>
      <c r="AO538" s="1407"/>
      <c r="AP538" s="1407"/>
      <c r="AQ538" s="1407"/>
      <c r="AR538" s="1407"/>
      <c r="AS538" s="1407"/>
      <c r="AT538" s="1407"/>
      <c r="AU538" s="1407"/>
      <c r="AV538" s="1407"/>
      <c r="AW538" s="1407"/>
    </row>
    <row r="539" spans="1:49" ht="13.5" customHeight="1">
      <c r="A539" s="1441"/>
      <c r="B539" s="1441"/>
      <c r="C539" s="1441"/>
      <c r="D539" s="1441"/>
      <c r="E539" s="1441"/>
      <c r="F539" s="1441"/>
      <c r="G539" s="1441"/>
      <c r="H539" s="1441"/>
      <c r="I539" s="1441"/>
      <c r="J539" s="1441"/>
      <c r="K539" s="1441"/>
      <c r="L539" s="1441"/>
      <c r="M539" s="1441"/>
      <c r="N539" s="1479"/>
      <c r="O539" s="1479"/>
      <c r="P539" s="1479"/>
      <c r="Q539" s="1442"/>
      <c r="R539" s="1442"/>
      <c r="S539" s="1442"/>
      <c r="T539" s="1442"/>
      <c r="U539" s="1442"/>
      <c r="V539" s="1442"/>
      <c r="W539" s="1442"/>
      <c r="X539" s="1798"/>
      <c r="Y539" s="1798"/>
      <c r="Z539" s="1798"/>
      <c r="AA539" s="1798"/>
      <c r="AB539" s="1798"/>
      <c r="AC539" s="1798"/>
      <c r="AD539" s="1798"/>
      <c r="AE539" s="1798"/>
      <c r="AF539" s="1798"/>
      <c r="AG539" s="1798"/>
      <c r="AH539" s="1798"/>
      <c r="AI539" s="1798"/>
      <c r="AJ539" s="1798"/>
      <c r="AK539" s="1442"/>
      <c r="AL539" s="1480"/>
      <c r="AM539" s="1299"/>
      <c r="AN539" s="1407"/>
      <c r="AO539" s="1407"/>
      <c r="AP539" s="1407"/>
      <c r="AQ539" s="1407"/>
      <c r="AR539" s="1407"/>
      <c r="AS539" s="1407"/>
      <c r="AT539" s="1407"/>
      <c r="AU539" s="1407"/>
      <c r="AV539" s="1407"/>
      <c r="AW539" s="1407"/>
    </row>
    <row r="540" spans="1:49" ht="13.5" customHeight="1">
      <c r="A540" s="1441"/>
      <c r="B540" s="1441"/>
      <c r="C540" s="1441"/>
      <c r="D540" s="1441"/>
      <c r="E540" s="1441"/>
      <c r="F540" s="1441"/>
      <c r="G540" s="1441"/>
      <c r="H540" s="1441"/>
      <c r="I540" s="1441"/>
      <c r="J540" s="1441"/>
      <c r="K540" s="1441"/>
      <c r="L540" s="1441"/>
      <c r="M540" s="1441"/>
      <c r="N540" s="1479"/>
      <c r="O540" s="1479"/>
      <c r="P540" s="1479"/>
      <c r="Q540" s="1442"/>
      <c r="R540" s="1442"/>
      <c r="S540" s="1442"/>
      <c r="T540" s="1442"/>
      <c r="U540" s="1442"/>
      <c r="V540" s="1442"/>
      <c r="W540" s="1442"/>
      <c r="X540" s="1442"/>
      <c r="Y540" s="1442"/>
      <c r="Z540" s="1442"/>
      <c r="AA540" s="1442"/>
      <c r="AB540" s="1442"/>
      <c r="AC540" s="1442"/>
      <c r="AD540" s="1442"/>
      <c r="AE540" s="1442"/>
      <c r="AF540" s="1442"/>
      <c r="AG540" s="1442"/>
      <c r="AH540" s="1442"/>
      <c r="AI540" s="1442"/>
      <c r="AJ540" s="1442"/>
      <c r="AK540" s="1442"/>
      <c r="AL540" s="1480"/>
      <c r="AM540" s="1299"/>
      <c r="AN540" s="1407"/>
      <c r="AO540" s="1407"/>
      <c r="AP540" s="1407"/>
      <c r="AQ540" s="1407"/>
      <c r="AR540" s="1407"/>
      <c r="AS540" s="1407"/>
      <c r="AT540" s="1407"/>
      <c r="AU540" s="1407"/>
      <c r="AV540" s="1407"/>
      <c r="AW540" s="1407"/>
    </row>
    <row r="541" spans="1:49" ht="13.5" customHeight="1">
      <c r="A541" s="1441"/>
      <c r="B541" s="1441"/>
      <c r="C541" s="1441"/>
      <c r="D541" s="1441"/>
      <c r="E541" s="1441"/>
      <c r="F541" s="1441"/>
      <c r="G541" s="1441"/>
      <c r="H541" s="1441"/>
      <c r="I541" s="1441"/>
      <c r="J541" s="1441"/>
      <c r="K541" s="1441"/>
      <c r="L541" s="1441"/>
      <c r="M541" s="1441"/>
      <c r="N541" s="1479"/>
      <c r="O541" s="1479"/>
      <c r="P541" s="1479"/>
      <c r="Q541" s="1442"/>
      <c r="R541" s="1442"/>
      <c r="S541" s="1442"/>
      <c r="T541" s="1442"/>
      <c r="U541" s="1442"/>
      <c r="V541" s="1442"/>
      <c r="W541" s="1442"/>
      <c r="X541" s="1442"/>
      <c r="Y541" s="1442"/>
      <c r="Z541" s="1442"/>
      <c r="AA541" s="1442"/>
      <c r="AB541" s="1442"/>
      <c r="AC541" s="1442"/>
      <c r="AD541" s="1442"/>
      <c r="AE541" s="1442"/>
      <c r="AF541" s="1442"/>
      <c r="AG541" s="1442"/>
      <c r="AH541" s="1442"/>
      <c r="AI541" s="1442"/>
      <c r="AJ541" s="1442"/>
      <c r="AK541" s="1442"/>
      <c r="AL541" s="1480"/>
      <c r="AM541" s="1299"/>
      <c r="AN541" s="1407"/>
      <c r="AO541" s="1407"/>
      <c r="AP541" s="1407"/>
      <c r="AQ541" s="1407"/>
      <c r="AR541" s="1407"/>
      <c r="AS541" s="1407"/>
      <c r="AT541" s="1407"/>
      <c r="AU541" s="1407"/>
      <c r="AV541" s="1407"/>
      <c r="AW541" s="1407"/>
    </row>
    <row r="542" spans="1:49" ht="13.5" customHeight="1">
      <c r="A542" s="1487" t="str">
        <f>+'6経営計画'!B167</f>
        <v>環境に配慮した工事の推進</v>
      </c>
      <c r="B542" s="1487"/>
      <c r="C542" s="1487"/>
      <c r="D542" s="1487"/>
      <c r="E542" s="1487"/>
      <c r="F542" s="1487"/>
      <c r="G542" s="1487"/>
      <c r="H542" s="1487"/>
      <c r="I542" s="1487"/>
      <c r="J542" s="1487"/>
      <c r="K542" s="1487"/>
      <c r="L542" s="1487"/>
      <c r="M542" s="1487"/>
      <c r="N542" s="3272" t="s">
        <v>1146</v>
      </c>
      <c r="O542" s="3272"/>
      <c r="P542" s="3272"/>
      <c r="Q542" s="3282" t="s">
        <v>1843</v>
      </c>
      <c r="R542" s="3283"/>
      <c r="S542" s="3283"/>
      <c r="T542" s="3283"/>
      <c r="U542" s="3283"/>
      <c r="V542" s="3283"/>
      <c r="W542" s="3283"/>
      <c r="X542" s="3283"/>
      <c r="Y542" s="3283"/>
      <c r="Z542" s="3283"/>
      <c r="AA542" s="3283"/>
      <c r="AB542" s="3283"/>
      <c r="AC542" s="3283"/>
      <c r="AD542" s="3283"/>
      <c r="AE542" s="3283"/>
      <c r="AF542" s="3283"/>
      <c r="AG542" s="3283"/>
      <c r="AH542" s="3283"/>
      <c r="AI542" s="3283"/>
      <c r="AJ542" s="3283"/>
      <c r="AK542" s="3284"/>
      <c r="AL542" s="1480"/>
      <c r="AM542" s="1299"/>
      <c r="AN542" s="1407"/>
      <c r="AO542" s="1407"/>
      <c r="AP542" s="1407"/>
      <c r="AQ542" s="1407"/>
      <c r="AR542" s="1407"/>
      <c r="AS542" s="1407"/>
      <c r="AT542" s="1407"/>
      <c r="AU542" s="1407"/>
      <c r="AV542" s="1407"/>
      <c r="AW542" s="1407"/>
    </row>
    <row r="543" spans="1:49" ht="13.5" customHeight="1">
      <c r="A543" s="3702">
        <f>+'6経営計画'!F167</f>
        <v>0</v>
      </c>
      <c r="B543" s="3703"/>
      <c r="C543" s="3703"/>
      <c r="D543" s="3703"/>
      <c r="E543" s="3703"/>
      <c r="F543" s="3703"/>
      <c r="G543" s="3703"/>
      <c r="H543" s="3703"/>
      <c r="I543" s="3703"/>
      <c r="J543" s="3703"/>
      <c r="K543" s="3703"/>
      <c r="L543" s="3703"/>
      <c r="M543" s="3703"/>
      <c r="N543" s="3543" t="str">
        <f>+'6経営計画'!T167</f>
        <v>○</v>
      </c>
      <c r="O543" s="3543"/>
      <c r="P543" s="3543"/>
      <c r="Q543" s="3315">
        <f>+'6経営計画'!V170</f>
        <v>0</v>
      </c>
      <c r="R543" s="3316"/>
      <c r="S543" s="3316"/>
      <c r="T543" s="3316"/>
      <c r="U543" s="3316"/>
      <c r="V543" s="3316"/>
      <c r="W543" s="3316"/>
      <c r="X543" s="3316"/>
      <c r="Y543" s="3316"/>
      <c r="Z543" s="3316"/>
      <c r="AA543" s="3316"/>
      <c r="AB543" s="3316"/>
      <c r="AC543" s="3316"/>
      <c r="AD543" s="3316"/>
      <c r="AE543" s="3316"/>
      <c r="AF543" s="3316"/>
      <c r="AG543" s="3316"/>
      <c r="AH543" s="3316"/>
      <c r="AI543" s="3316"/>
      <c r="AJ543" s="3544"/>
      <c r="AK543" s="3545"/>
      <c r="AL543" s="1480"/>
      <c r="AM543" s="1299"/>
      <c r="AN543" s="1407"/>
      <c r="AO543" s="1407"/>
      <c r="AP543" s="1407"/>
      <c r="AQ543" s="1407"/>
      <c r="AR543" s="1407"/>
      <c r="AS543" s="1407"/>
      <c r="AT543" s="1407"/>
      <c r="AU543" s="1407"/>
      <c r="AV543" s="1407"/>
      <c r="AW543" s="1407"/>
    </row>
    <row r="544" spans="1:49" ht="13.5" customHeight="1">
      <c r="A544" s="3520">
        <f>+'6経営計画'!F168</f>
        <v>0</v>
      </c>
      <c r="B544" s="3521"/>
      <c r="C544" s="3521"/>
      <c r="D544" s="3521"/>
      <c r="E544" s="3521"/>
      <c r="F544" s="3521"/>
      <c r="G544" s="3521"/>
      <c r="H544" s="3521"/>
      <c r="I544" s="3521"/>
      <c r="J544" s="3521"/>
      <c r="K544" s="3521"/>
      <c r="L544" s="3521"/>
      <c r="M544" s="3521"/>
      <c r="N544" s="3362">
        <f>+'6経営計画'!T168</f>
        <v>0</v>
      </c>
      <c r="O544" s="3362"/>
      <c r="P544" s="3362"/>
      <c r="Q544" s="3315"/>
      <c r="R544" s="3316"/>
      <c r="S544" s="3316"/>
      <c r="T544" s="3316"/>
      <c r="U544" s="3316"/>
      <c r="V544" s="3316"/>
      <c r="W544" s="3316"/>
      <c r="X544" s="3316"/>
      <c r="Y544" s="3316"/>
      <c r="Z544" s="3316"/>
      <c r="AA544" s="3316"/>
      <c r="AB544" s="3316"/>
      <c r="AC544" s="3316"/>
      <c r="AD544" s="3316"/>
      <c r="AE544" s="3316"/>
      <c r="AF544" s="3316"/>
      <c r="AG544" s="3316"/>
      <c r="AH544" s="3316"/>
      <c r="AI544" s="3316"/>
      <c r="AJ544" s="3316"/>
      <c r="AK544" s="3317"/>
      <c r="AL544" s="1480"/>
      <c r="AM544" s="1299"/>
      <c r="AN544" s="1407"/>
      <c r="AO544" s="1407"/>
      <c r="AP544" s="1407"/>
      <c r="AQ544" s="1407"/>
      <c r="AR544" s="1407"/>
      <c r="AS544" s="1407"/>
      <c r="AT544" s="1407"/>
      <c r="AU544" s="1407"/>
      <c r="AV544" s="1407"/>
      <c r="AW544" s="1407"/>
    </row>
    <row r="545" spans="1:49" ht="13.5" customHeight="1">
      <c r="A545" s="3520">
        <f>+'6経営計画'!F169</f>
        <v>0</v>
      </c>
      <c r="B545" s="3521"/>
      <c r="C545" s="3521"/>
      <c r="D545" s="3521"/>
      <c r="E545" s="3521"/>
      <c r="F545" s="3521"/>
      <c r="G545" s="3521"/>
      <c r="H545" s="3521"/>
      <c r="I545" s="3521"/>
      <c r="J545" s="3521"/>
      <c r="K545" s="3521"/>
      <c r="L545" s="3521"/>
      <c r="M545" s="3521"/>
      <c r="N545" s="3362">
        <f>+'6経営計画'!T169</f>
        <v>0</v>
      </c>
      <c r="O545" s="3362"/>
      <c r="P545" s="3362"/>
      <c r="Q545" s="3315"/>
      <c r="R545" s="3316"/>
      <c r="S545" s="3316"/>
      <c r="T545" s="3316"/>
      <c r="U545" s="3316"/>
      <c r="V545" s="3316"/>
      <c r="W545" s="3316"/>
      <c r="X545" s="3316"/>
      <c r="Y545" s="3316"/>
      <c r="Z545" s="3316"/>
      <c r="AA545" s="3316"/>
      <c r="AB545" s="3316"/>
      <c r="AC545" s="3316"/>
      <c r="AD545" s="3316"/>
      <c r="AE545" s="3316"/>
      <c r="AF545" s="3316"/>
      <c r="AG545" s="3316"/>
      <c r="AH545" s="3316"/>
      <c r="AI545" s="3316"/>
      <c r="AJ545" s="3316"/>
      <c r="AK545" s="3317"/>
      <c r="AL545" s="1480"/>
      <c r="AM545" s="1299"/>
      <c r="AN545" s="1407"/>
      <c r="AO545" s="1407"/>
      <c r="AP545" s="1407"/>
      <c r="AQ545" s="1407"/>
      <c r="AR545" s="1407"/>
      <c r="AS545" s="1407"/>
      <c r="AT545" s="1407"/>
      <c r="AU545" s="1407"/>
      <c r="AV545" s="1407"/>
      <c r="AW545" s="1407"/>
    </row>
    <row r="546" spans="1:49" ht="13.5" customHeight="1">
      <c r="A546" s="3520">
        <f>+'6経営計画'!F170</f>
        <v>0</v>
      </c>
      <c r="B546" s="3521"/>
      <c r="C546" s="3521"/>
      <c r="D546" s="3521"/>
      <c r="E546" s="3521"/>
      <c r="F546" s="3521"/>
      <c r="G546" s="3521"/>
      <c r="H546" s="3521"/>
      <c r="I546" s="3521"/>
      <c r="J546" s="3521"/>
      <c r="K546" s="3521"/>
      <c r="L546" s="3521"/>
      <c r="M546" s="3521"/>
      <c r="N546" s="3362">
        <f>+'6経営計画'!T170</f>
        <v>0</v>
      </c>
      <c r="O546" s="3362"/>
      <c r="P546" s="3362"/>
      <c r="Q546" s="3315"/>
      <c r="R546" s="3316"/>
      <c r="S546" s="3316"/>
      <c r="T546" s="3316"/>
      <c r="U546" s="3316"/>
      <c r="V546" s="3316"/>
      <c r="W546" s="3316"/>
      <c r="X546" s="3316"/>
      <c r="Y546" s="3316"/>
      <c r="Z546" s="3316"/>
      <c r="AA546" s="3316"/>
      <c r="AB546" s="3316"/>
      <c r="AC546" s="3316"/>
      <c r="AD546" s="3316"/>
      <c r="AE546" s="3316"/>
      <c r="AF546" s="3316"/>
      <c r="AG546" s="3316"/>
      <c r="AH546" s="3316"/>
      <c r="AI546" s="3316"/>
      <c r="AJ546" s="3316"/>
      <c r="AK546" s="3317"/>
      <c r="AL546" s="1480"/>
      <c r="AM546" s="1299"/>
      <c r="AN546" s="1407"/>
      <c r="AO546" s="1407"/>
      <c r="AP546" s="1407"/>
      <c r="AQ546" s="1407"/>
      <c r="AR546" s="1407"/>
      <c r="AS546" s="1407"/>
      <c r="AT546" s="1407"/>
      <c r="AU546" s="1407"/>
      <c r="AV546" s="1407"/>
      <c r="AW546" s="1407"/>
    </row>
    <row r="547" spans="1:49" ht="13.5" customHeight="1">
      <c r="A547" s="3522"/>
      <c r="B547" s="3523"/>
      <c r="C547" s="3523"/>
      <c r="D547" s="3523"/>
      <c r="E547" s="3523"/>
      <c r="F547" s="3523"/>
      <c r="G547" s="3523"/>
      <c r="H547" s="3523"/>
      <c r="I547" s="3523"/>
      <c r="J547" s="3523"/>
      <c r="K547" s="3523"/>
      <c r="L547" s="3523"/>
      <c r="M547" s="3523"/>
      <c r="N547" s="3380"/>
      <c r="O547" s="3380"/>
      <c r="P547" s="3380"/>
      <c r="Q547" s="3318"/>
      <c r="R547" s="3319"/>
      <c r="S547" s="3319"/>
      <c r="T547" s="3319"/>
      <c r="U547" s="3319"/>
      <c r="V547" s="3319"/>
      <c r="W547" s="3319"/>
      <c r="X547" s="3319"/>
      <c r="Y547" s="3319"/>
      <c r="Z547" s="3319"/>
      <c r="AA547" s="3319"/>
      <c r="AB547" s="3319"/>
      <c r="AC547" s="3319"/>
      <c r="AD547" s="3319"/>
      <c r="AE547" s="3319"/>
      <c r="AF547" s="3319"/>
      <c r="AG547" s="3319"/>
      <c r="AH547" s="3319"/>
      <c r="AI547" s="3319"/>
      <c r="AJ547" s="3319"/>
      <c r="AK547" s="3320"/>
      <c r="AL547" s="1440" t="s">
        <v>791</v>
      </c>
      <c r="AM547" s="1299"/>
      <c r="AN547" s="1407"/>
      <c r="AO547" s="1407"/>
      <c r="AP547" s="1407"/>
      <c r="AQ547" s="1407"/>
      <c r="AR547" s="1407"/>
      <c r="AS547" s="1407"/>
      <c r="AT547" s="1407"/>
      <c r="AU547" s="1407"/>
      <c r="AV547" s="1407"/>
      <c r="AW547" s="1407"/>
    </row>
    <row r="548" spans="1:49" ht="13.5" customHeight="1">
      <c r="A548" s="1441"/>
      <c r="B548" s="1441"/>
      <c r="C548" s="1441"/>
      <c r="D548" s="1441"/>
      <c r="E548" s="1441"/>
      <c r="F548" s="1441"/>
      <c r="G548" s="1441"/>
      <c r="H548" s="1441"/>
      <c r="I548" s="1441"/>
      <c r="J548" s="1441"/>
      <c r="K548" s="1441"/>
      <c r="L548" s="1441"/>
      <c r="M548" s="1441"/>
      <c r="N548" s="1479"/>
      <c r="O548" s="1479"/>
      <c r="P548" s="1479"/>
      <c r="Q548" s="1442"/>
      <c r="R548" s="1442"/>
      <c r="S548" s="1442"/>
      <c r="T548" s="1442"/>
      <c r="U548" s="1442"/>
      <c r="V548" s="1442"/>
      <c r="W548" s="1442"/>
      <c r="X548" s="1442"/>
      <c r="Y548" s="1442"/>
      <c r="Z548" s="1442"/>
      <c r="AA548" s="1442"/>
      <c r="AB548" s="1442"/>
      <c r="AC548" s="1442"/>
      <c r="AD548" s="1442"/>
      <c r="AE548" s="1442"/>
      <c r="AF548" s="1442"/>
      <c r="AG548" s="1442"/>
      <c r="AH548" s="1442"/>
      <c r="AI548" s="1442"/>
      <c r="AJ548" s="1442"/>
      <c r="AK548" s="1442"/>
      <c r="AL548" s="1478"/>
      <c r="AM548" s="1299"/>
      <c r="AN548" s="1407"/>
      <c r="AO548" s="1407"/>
      <c r="AP548" s="1407"/>
      <c r="AQ548" s="1407"/>
      <c r="AR548" s="1407"/>
      <c r="AS548" s="1407"/>
      <c r="AT548" s="1407"/>
      <c r="AU548" s="1407"/>
      <c r="AV548" s="1407"/>
      <c r="AW548" s="1407"/>
    </row>
    <row r="549" spans="1:49" ht="13.5" customHeight="1">
      <c r="A549" s="1441"/>
      <c r="B549" s="1441" t="s">
        <v>1630</v>
      </c>
      <c r="C549" s="1441"/>
      <c r="D549" s="1441"/>
      <c r="E549" s="1441"/>
      <c r="F549" s="1441"/>
      <c r="G549" s="1441"/>
      <c r="H549" s="1441"/>
      <c r="I549" s="1441"/>
      <c r="J549" s="1441"/>
      <c r="K549" s="1441"/>
      <c r="L549" s="1441"/>
      <c r="M549" s="1441"/>
      <c r="N549" s="1479"/>
      <c r="O549" s="1479"/>
      <c r="P549" s="1479"/>
      <c r="Q549" s="1442"/>
      <c r="R549" s="1442"/>
      <c r="S549" s="1442"/>
      <c r="T549" s="1442"/>
      <c r="U549" s="1442"/>
      <c r="V549" s="1442"/>
      <c r="W549" s="1442"/>
      <c r="X549" s="1481"/>
      <c r="Y549" s="1442"/>
      <c r="Z549" s="1442"/>
      <c r="AA549" s="1442"/>
      <c r="AB549" s="1442"/>
      <c r="AC549" s="1442"/>
      <c r="AD549" s="1442"/>
      <c r="AE549" s="1442"/>
      <c r="AF549" s="1442"/>
      <c r="AG549" s="1442"/>
      <c r="AH549" s="1442"/>
      <c r="AI549" s="1442"/>
      <c r="AJ549" s="1442"/>
      <c r="AK549" s="1442"/>
      <c r="AL549" s="1478"/>
      <c r="AM549" s="1299"/>
      <c r="AN549" s="1407"/>
      <c r="AO549" s="1407"/>
      <c r="AP549" s="1407"/>
      <c r="AQ549" s="1407"/>
      <c r="AR549" s="1407"/>
      <c r="AS549" s="1407"/>
      <c r="AT549" s="1407"/>
      <c r="AU549" s="1407"/>
      <c r="AV549" s="1407"/>
      <c r="AW549" s="1407"/>
    </row>
    <row r="550" spans="1:49" ht="13.5" customHeight="1">
      <c r="A550" s="1441"/>
      <c r="B550" s="1441"/>
      <c r="C550" s="1441"/>
      <c r="D550" s="1441"/>
      <c r="E550" s="1441"/>
      <c r="F550" s="1441"/>
      <c r="G550" s="1441"/>
      <c r="H550" s="1441"/>
      <c r="I550" s="1441"/>
      <c r="J550" s="1441"/>
      <c r="K550" s="1441"/>
      <c r="L550" s="1441"/>
      <c r="M550" s="1441"/>
      <c r="N550" s="1479"/>
      <c r="O550" s="1479"/>
      <c r="P550" s="1479"/>
      <c r="Q550" s="1442"/>
      <c r="R550" s="1442"/>
      <c r="S550" s="1442"/>
      <c r="T550" s="1442"/>
      <c r="U550" s="1442"/>
      <c r="V550" s="1442"/>
      <c r="W550" s="1442"/>
      <c r="X550" s="1798"/>
      <c r="Y550" s="1798"/>
      <c r="Z550" s="1798"/>
      <c r="AA550" s="1798"/>
      <c r="AB550" s="1798"/>
      <c r="AC550" s="1798"/>
      <c r="AD550" s="1798"/>
      <c r="AE550" s="1798"/>
      <c r="AF550" s="1798"/>
      <c r="AG550" s="1798"/>
      <c r="AH550" s="1798"/>
      <c r="AI550" s="1798"/>
      <c r="AJ550" s="1798"/>
      <c r="AK550" s="1442"/>
      <c r="AL550" s="1478"/>
      <c r="AM550" s="1299"/>
      <c r="AN550" s="1407"/>
      <c r="AO550" s="1407"/>
      <c r="AP550" s="1407"/>
      <c r="AQ550" s="1407"/>
      <c r="AR550" s="1407"/>
      <c r="AS550" s="1407"/>
      <c r="AT550" s="1407"/>
      <c r="AU550" s="1407"/>
      <c r="AV550" s="1407"/>
      <c r="AW550" s="1407"/>
    </row>
    <row r="551" spans="1:49" ht="13.5" customHeight="1">
      <c r="A551" s="1441"/>
      <c r="B551" s="1441"/>
      <c r="C551" s="1441"/>
      <c r="D551" s="1441"/>
      <c r="E551" s="1441"/>
      <c r="F551" s="1441"/>
      <c r="G551" s="1441"/>
      <c r="H551" s="1441"/>
      <c r="I551" s="1441"/>
      <c r="J551" s="1441"/>
      <c r="K551" s="1441"/>
      <c r="L551" s="1441"/>
      <c r="M551" s="1441"/>
      <c r="N551" s="1479"/>
      <c r="O551" s="1479"/>
      <c r="P551" s="1479"/>
      <c r="Q551" s="1442"/>
      <c r="R551" s="1442"/>
      <c r="S551" s="1442"/>
      <c r="T551" s="1442"/>
      <c r="U551" s="1442"/>
      <c r="V551" s="1442"/>
      <c r="W551" s="1442"/>
      <c r="X551" s="1798"/>
      <c r="Y551" s="1798"/>
      <c r="Z551" s="1798"/>
      <c r="AA551" s="1798"/>
      <c r="AB551" s="1798"/>
      <c r="AC551" s="1798"/>
      <c r="AD551" s="1798"/>
      <c r="AE551" s="1798"/>
      <c r="AF551" s="1798"/>
      <c r="AG551" s="1798"/>
      <c r="AH551" s="1798"/>
      <c r="AI551" s="1798"/>
      <c r="AJ551" s="1798"/>
      <c r="AK551" s="1442"/>
      <c r="AL551" s="1478"/>
      <c r="AM551" s="1299"/>
      <c r="AN551" s="1407"/>
      <c r="AO551" s="1407"/>
      <c r="AP551" s="1407"/>
      <c r="AQ551" s="1407"/>
      <c r="AR551" s="1407"/>
      <c r="AS551" s="1407"/>
      <c r="AT551" s="1407"/>
      <c r="AU551" s="1407"/>
      <c r="AV551" s="1407"/>
      <c r="AW551" s="1407"/>
    </row>
    <row r="552" spans="1:49" ht="13.5" customHeight="1">
      <c r="A552" s="1441"/>
      <c r="B552" s="1441"/>
      <c r="C552" s="1441"/>
      <c r="D552" s="1441"/>
      <c r="E552" s="1441"/>
      <c r="F552" s="1441"/>
      <c r="G552" s="1441"/>
      <c r="H552" s="1441"/>
      <c r="I552" s="1441"/>
      <c r="J552" s="1441"/>
      <c r="K552" s="1441"/>
      <c r="L552" s="1441"/>
      <c r="M552" s="1441"/>
      <c r="N552" s="1479"/>
      <c r="O552" s="1479"/>
      <c r="P552" s="1479"/>
      <c r="Q552" s="1442"/>
      <c r="R552" s="1442"/>
      <c r="S552" s="1442"/>
      <c r="T552" s="1442"/>
      <c r="U552" s="1442"/>
      <c r="V552" s="1442"/>
      <c r="W552" s="1442"/>
      <c r="X552" s="1798"/>
      <c r="Y552" s="1798"/>
      <c r="Z552" s="1798"/>
      <c r="AA552" s="1798"/>
      <c r="AB552" s="1798"/>
      <c r="AC552" s="1798"/>
      <c r="AD552" s="1798"/>
      <c r="AE552" s="1798"/>
      <c r="AF552" s="1798"/>
      <c r="AG552" s="1798"/>
      <c r="AH552" s="1798"/>
      <c r="AI552" s="1798"/>
      <c r="AJ552" s="1798"/>
      <c r="AK552" s="1442"/>
      <c r="AL552" s="1478"/>
      <c r="AM552" s="1299"/>
      <c r="AN552" s="1407"/>
      <c r="AO552" s="1407"/>
      <c r="AP552" s="1407"/>
      <c r="AQ552" s="1407"/>
      <c r="AR552" s="1407"/>
      <c r="AS552" s="1407"/>
      <c r="AT552" s="1407"/>
      <c r="AU552" s="1407"/>
      <c r="AV552" s="1407"/>
      <c r="AW552" s="1407"/>
    </row>
    <row r="553" spans="1:49" ht="17.25" customHeight="1">
      <c r="A553" s="1441"/>
      <c r="B553" s="1441"/>
      <c r="C553" s="1441"/>
      <c r="D553" s="1441"/>
      <c r="E553" s="1441"/>
      <c r="F553" s="1441"/>
      <c r="G553" s="1441"/>
      <c r="H553" s="1441"/>
      <c r="I553" s="1441"/>
      <c r="J553" s="1441"/>
      <c r="K553" s="1441"/>
      <c r="L553" s="1441"/>
      <c r="M553" s="1441"/>
      <c r="N553" s="1479"/>
      <c r="O553" s="1479"/>
      <c r="P553" s="1479"/>
      <c r="Q553" s="1442"/>
      <c r="R553" s="1442"/>
      <c r="S553" s="1442"/>
      <c r="T553" s="1442"/>
      <c r="U553" s="1442"/>
      <c r="V553" s="1442"/>
      <c r="W553" s="1442"/>
      <c r="X553" s="1798"/>
      <c r="Y553" s="1798"/>
      <c r="Z553" s="1798"/>
      <c r="AA553" s="1798"/>
      <c r="AB553" s="1798"/>
      <c r="AC553" s="1798"/>
      <c r="AD553" s="1798"/>
      <c r="AE553" s="1798"/>
      <c r="AF553" s="1798"/>
      <c r="AG553" s="1798"/>
      <c r="AH553" s="1798"/>
      <c r="AI553" s="1798"/>
      <c r="AJ553" s="1798"/>
      <c r="AK553" s="1442"/>
      <c r="AL553" s="1480"/>
      <c r="AM553" s="1299"/>
      <c r="AN553" s="1407"/>
      <c r="AO553" s="1407"/>
      <c r="AP553" s="1407"/>
      <c r="AQ553" s="1407"/>
      <c r="AR553" s="1407"/>
      <c r="AS553" s="1407"/>
      <c r="AT553" s="1407"/>
      <c r="AU553" s="1407"/>
      <c r="AV553" s="1407"/>
      <c r="AW553" s="1407"/>
    </row>
    <row r="554" spans="1:49" ht="14.25" customHeight="1">
      <c r="A554" s="1441"/>
      <c r="B554" s="1441"/>
      <c r="C554" s="1441"/>
      <c r="D554" s="1441"/>
      <c r="E554" s="1441"/>
      <c r="F554" s="1441"/>
      <c r="G554" s="1441"/>
      <c r="H554" s="1441"/>
      <c r="I554" s="1441"/>
      <c r="J554" s="1441"/>
      <c r="K554" s="1441"/>
      <c r="L554" s="1441"/>
      <c r="M554" s="1441"/>
      <c r="N554" s="1479"/>
      <c r="O554" s="1479"/>
      <c r="P554" s="1479"/>
      <c r="Q554" s="1442"/>
      <c r="S554" s="1442"/>
      <c r="T554" s="1442"/>
      <c r="U554" s="1442"/>
      <c r="V554" s="1442"/>
      <c r="W554" s="1442"/>
      <c r="X554" s="1798"/>
      <c r="Y554" s="1798"/>
      <c r="Z554" s="1798"/>
      <c r="AA554" s="1798"/>
      <c r="AB554" s="1798"/>
      <c r="AC554" s="1798"/>
      <c r="AD554" s="1798"/>
      <c r="AE554" s="1798"/>
      <c r="AF554" s="1798"/>
      <c r="AG554" s="1798"/>
      <c r="AH554" s="1798"/>
      <c r="AI554" s="1798"/>
      <c r="AJ554" s="1798"/>
      <c r="AK554" s="1442"/>
      <c r="AL554" s="1480"/>
      <c r="AM554" s="1407"/>
      <c r="AN554" s="1407"/>
      <c r="AO554" s="1407"/>
      <c r="AP554" s="1407"/>
      <c r="AQ554" s="1407"/>
      <c r="AR554" s="1407"/>
      <c r="AS554" s="1407"/>
      <c r="AT554" s="1407"/>
      <c r="AU554" s="1407"/>
      <c r="AV554" s="1407"/>
      <c r="AW554" s="1407"/>
    </row>
    <row r="555" spans="1:49" ht="14.25" customHeight="1">
      <c r="A555" s="1441"/>
      <c r="B555" s="1441"/>
      <c r="C555" s="1441"/>
      <c r="D555" s="1441"/>
      <c r="E555" s="1441"/>
      <c r="F555" s="1441"/>
      <c r="G555" s="1441"/>
      <c r="H555" s="1441"/>
      <c r="I555" s="1441"/>
      <c r="J555" s="1441"/>
      <c r="K555" s="1441"/>
      <c r="L555" s="1441"/>
      <c r="M555" s="1441"/>
      <c r="N555" s="1479"/>
      <c r="O555" s="1479"/>
      <c r="P555" s="1479"/>
      <c r="Q555" s="1442"/>
      <c r="S555" s="1442"/>
      <c r="T555" s="1442"/>
      <c r="U555" s="1442"/>
      <c r="V555" s="1442"/>
      <c r="W555" s="1442"/>
      <c r="X555" s="1798"/>
      <c r="Y555" s="1798"/>
      <c r="Z555" s="1798"/>
      <c r="AA555" s="1798"/>
      <c r="AB555" s="1798"/>
      <c r="AC555" s="1798"/>
      <c r="AD555" s="1798"/>
      <c r="AE555" s="1798"/>
      <c r="AF555" s="1798"/>
      <c r="AG555" s="1798"/>
      <c r="AH555" s="1798"/>
      <c r="AI555" s="1798"/>
      <c r="AJ555" s="1798"/>
      <c r="AK555" s="1442"/>
      <c r="AL555" s="1480"/>
      <c r="AM555" s="1407"/>
      <c r="AN555" s="1407"/>
      <c r="AO555" s="1407"/>
      <c r="AP555" s="1407"/>
      <c r="AQ555" s="1407"/>
      <c r="AR555" s="1407"/>
      <c r="AS555" s="1407"/>
      <c r="AT555" s="1407"/>
      <c r="AU555" s="1407"/>
      <c r="AV555" s="1407"/>
      <c r="AW555" s="1407"/>
    </row>
    <row r="556" spans="1:49">
      <c r="A556" s="1441"/>
      <c r="B556" s="1441"/>
      <c r="C556" s="1441"/>
      <c r="D556" s="1441"/>
      <c r="E556" s="1441"/>
      <c r="F556" s="1441"/>
      <c r="G556" s="1441"/>
      <c r="H556" s="1441"/>
      <c r="I556" s="1441"/>
      <c r="J556" s="1441"/>
      <c r="K556" s="1441"/>
      <c r="L556" s="1441"/>
      <c r="M556" s="1441"/>
      <c r="N556" s="1479"/>
      <c r="O556" s="1479"/>
      <c r="P556" s="1479"/>
      <c r="Q556" s="1442"/>
      <c r="S556" s="1442"/>
      <c r="T556" s="1442"/>
      <c r="U556" s="1442"/>
      <c r="V556" s="1442"/>
      <c r="W556" s="1442"/>
      <c r="X556" s="1798"/>
      <c r="Y556" s="1798"/>
      <c r="Z556" s="1798"/>
      <c r="AA556" s="1798"/>
      <c r="AB556" s="1798"/>
      <c r="AC556" s="1798"/>
      <c r="AD556" s="1798"/>
      <c r="AE556" s="1798"/>
      <c r="AF556" s="1798"/>
      <c r="AG556" s="1798"/>
      <c r="AH556" s="1798"/>
      <c r="AI556" s="1798"/>
      <c r="AJ556" s="1798"/>
      <c r="AK556" s="1442"/>
      <c r="AL556" s="1480"/>
      <c r="AM556" s="1407"/>
      <c r="AN556" s="1407"/>
      <c r="AO556" s="1407"/>
      <c r="AP556" s="1407"/>
      <c r="AQ556" s="1407"/>
      <c r="AR556" s="1407"/>
      <c r="AS556" s="1407"/>
      <c r="AT556" s="1407"/>
      <c r="AU556" s="1407"/>
      <c r="AV556" s="1407"/>
      <c r="AW556" s="1407"/>
    </row>
    <row r="557" spans="1:49">
      <c r="A557" s="2478" t="str">
        <f>+'6経営計画'!B173</f>
        <v>課題を解決しチャンスを活かす取組</v>
      </c>
      <c r="B557" s="1384"/>
      <c r="C557" s="1384"/>
      <c r="D557" s="1384"/>
      <c r="E557" s="1384"/>
      <c r="F557" s="1384"/>
      <c r="G557" s="1384"/>
      <c r="H557" s="1384"/>
      <c r="I557" s="1384"/>
      <c r="J557" s="1384"/>
      <c r="K557" s="1384"/>
      <c r="L557" s="1384"/>
      <c r="M557" s="2479"/>
      <c r="N557" s="3698" t="s">
        <v>1146</v>
      </c>
      <c r="O557" s="3698"/>
      <c r="P557" s="3698"/>
      <c r="Q557" s="3282" t="s">
        <v>2523</v>
      </c>
      <c r="R557" s="3283"/>
      <c r="S557" s="3283"/>
      <c r="T557" s="3283"/>
      <c r="U557" s="3283"/>
      <c r="V557" s="3283"/>
      <c r="W557" s="3283"/>
      <c r="X557" s="3283"/>
      <c r="Y557" s="3283"/>
      <c r="Z557" s="3283"/>
      <c r="AA557" s="3283"/>
      <c r="AB557" s="3283"/>
      <c r="AC557" s="3283"/>
      <c r="AD557" s="3283"/>
      <c r="AE557" s="3283"/>
      <c r="AF557" s="3283"/>
      <c r="AG557" s="3283"/>
      <c r="AH557" s="3283"/>
      <c r="AI557" s="3283"/>
      <c r="AJ557" s="3283"/>
      <c r="AK557" s="3284"/>
      <c r="AL557" s="1480"/>
      <c r="AM557" s="1407"/>
      <c r="AN557" s="1407"/>
      <c r="AO557" s="1407"/>
      <c r="AP557" s="1407"/>
      <c r="AQ557" s="1407"/>
      <c r="AR557" s="1407"/>
      <c r="AS557" s="1407"/>
      <c r="AT557" s="1407"/>
      <c r="AU557" s="1407"/>
      <c r="AV557" s="1407"/>
      <c r="AW557" s="1407"/>
    </row>
    <row r="558" spans="1:49" ht="13.5" customHeight="1">
      <c r="A558" s="3540">
        <f>+'6経営計画'!F173</f>
        <v>0</v>
      </c>
      <c r="B558" s="3541"/>
      <c r="C558" s="3541"/>
      <c r="D558" s="3541"/>
      <c r="E558" s="3541"/>
      <c r="F558" s="3541"/>
      <c r="G558" s="3541"/>
      <c r="H558" s="3541"/>
      <c r="I558" s="3541"/>
      <c r="J558" s="3541"/>
      <c r="K558" s="3541"/>
      <c r="L558" s="3541"/>
      <c r="M558" s="3542"/>
      <c r="N558" s="3543" t="str">
        <f>+'6経営計画'!T173</f>
        <v>○</v>
      </c>
      <c r="O558" s="3543"/>
      <c r="P558" s="3543"/>
      <c r="Q558" s="3315">
        <f>+'6経営計画'!V176</f>
        <v>0</v>
      </c>
      <c r="R558" s="3316"/>
      <c r="S558" s="3316"/>
      <c r="T558" s="3316"/>
      <c r="U558" s="3316"/>
      <c r="V558" s="3316"/>
      <c r="W558" s="3316"/>
      <c r="X558" s="3316"/>
      <c r="Y558" s="3316"/>
      <c r="Z558" s="3316"/>
      <c r="AA558" s="3316"/>
      <c r="AB558" s="3316"/>
      <c r="AC558" s="3316"/>
      <c r="AD558" s="3316"/>
      <c r="AE558" s="3316"/>
      <c r="AF558" s="3316"/>
      <c r="AG558" s="3316"/>
      <c r="AH558" s="3316"/>
      <c r="AI558" s="3316"/>
      <c r="AJ558" s="3544"/>
      <c r="AK558" s="3545"/>
      <c r="AL558" s="1480"/>
      <c r="AM558" s="1407"/>
      <c r="AN558" s="1407"/>
      <c r="AO558" s="1407"/>
      <c r="AP558" s="1407"/>
      <c r="AQ558" s="1407"/>
      <c r="AR558" s="1407"/>
      <c r="AS558" s="1407"/>
      <c r="AT558" s="1407"/>
      <c r="AU558" s="1407"/>
      <c r="AV558" s="1407"/>
      <c r="AW558" s="1407"/>
    </row>
    <row r="559" spans="1:49" ht="13.5" customHeight="1">
      <c r="A559" s="3546">
        <f>+'6経営計画'!F174</f>
        <v>0</v>
      </c>
      <c r="B559" s="3547"/>
      <c r="C559" s="3547"/>
      <c r="D559" s="3547"/>
      <c r="E559" s="3547"/>
      <c r="F559" s="3547"/>
      <c r="G559" s="3547"/>
      <c r="H559" s="3547"/>
      <c r="I559" s="3547"/>
      <c r="J559" s="3547"/>
      <c r="K559" s="3547"/>
      <c r="L559" s="3547"/>
      <c r="M559" s="3548"/>
      <c r="N559" s="3549">
        <f>+'6経営計画'!T174</f>
        <v>0</v>
      </c>
      <c r="O559" s="3550"/>
      <c r="P559" s="3551"/>
      <c r="Q559" s="3315"/>
      <c r="R559" s="3316"/>
      <c r="S559" s="3316"/>
      <c r="T559" s="3316"/>
      <c r="U559" s="3316"/>
      <c r="V559" s="3316"/>
      <c r="W559" s="3316"/>
      <c r="X559" s="3316"/>
      <c r="Y559" s="3316"/>
      <c r="Z559" s="3316"/>
      <c r="AA559" s="3316"/>
      <c r="AB559" s="3316"/>
      <c r="AC559" s="3316"/>
      <c r="AD559" s="3316"/>
      <c r="AE559" s="3316"/>
      <c r="AF559" s="3316"/>
      <c r="AG559" s="3316"/>
      <c r="AH559" s="3316"/>
      <c r="AI559" s="3316"/>
      <c r="AJ559" s="3316"/>
      <c r="AK559" s="3317"/>
      <c r="AL559" s="1480"/>
      <c r="AM559" s="1407"/>
      <c r="AN559" s="1407"/>
      <c r="AO559" s="1407"/>
      <c r="AP559" s="1407"/>
      <c r="AQ559" s="1407"/>
      <c r="AR559" s="1407"/>
      <c r="AS559" s="1407"/>
      <c r="AT559" s="1407"/>
      <c r="AU559" s="1407"/>
      <c r="AV559" s="1407"/>
      <c r="AW559" s="1407"/>
    </row>
    <row r="560" spans="1:49" ht="13.5" customHeight="1">
      <c r="A560" s="3546">
        <f>+'6経営計画'!F175</f>
        <v>0</v>
      </c>
      <c r="B560" s="3547"/>
      <c r="C560" s="3547"/>
      <c r="D560" s="3547"/>
      <c r="E560" s="3547"/>
      <c r="F560" s="3547"/>
      <c r="G560" s="3547"/>
      <c r="H560" s="3547"/>
      <c r="I560" s="3547"/>
      <c r="J560" s="3547"/>
      <c r="K560" s="3547"/>
      <c r="L560" s="3547"/>
      <c r="M560" s="3548"/>
      <c r="N560" s="3549">
        <f>+'6経営計画'!T175</f>
        <v>0</v>
      </c>
      <c r="O560" s="3550"/>
      <c r="P560" s="3551"/>
      <c r="Q560" s="3315"/>
      <c r="R560" s="3316"/>
      <c r="S560" s="3316"/>
      <c r="T560" s="3316"/>
      <c r="U560" s="3316"/>
      <c r="V560" s="3316"/>
      <c r="W560" s="3316"/>
      <c r="X560" s="3316"/>
      <c r="Y560" s="3316"/>
      <c r="Z560" s="3316"/>
      <c r="AA560" s="3316"/>
      <c r="AB560" s="3316"/>
      <c r="AC560" s="3316"/>
      <c r="AD560" s="3316"/>
      <c r="AE560" s="3316"/>
      <c r="AF560" s="3316"/>
      <c r="AG560" s="3316"/>
      <c r="AH560" s="3316"/>
      <c r="AI560" s="3316"/>
      <c r="AJ560" s="3316"/>
      <c r="AK560" s="3317"/>
      <c r="AL560" s="1480"/>
      <c r="AM560" s="1407"/>
      <c r="AN560" s="1407"/>
      <c r="AO560" s="1407"/>
      <c r="AP560" s="1407"/>
      <c r="AQ560" s="1407"/>
      <c r="AR560" s="1407"/>
      <c r="AS560" s="1407"/>
      <c r="AT560" s="1407"/>
      <c r="AU560" s="1407"/>
      <c r="AV560" s="1407"/>
      <c r="AW560" s="1407"/>
    </row>
    <row r="561" spans="1:50" ht="13.5" customHeight="1">
      <c r="A561" s="3546">
        <f>+'6経営計画'!F176</f>
        <v>0</v>
      </c>
      <c r="B561" s="3547"/>
      <c r="C561" s="3547"/>
      <c r="D561" s="3547"/>
      <c r="E561" s="3547"/>
      <c r="F561" s="3547"/>
      <c r="G561" s="3547"/>
      <c r="H561" s="3547"/>
      <c r="I561" s="3547"/>
      <c r="J561" s="3547"/>
      <c r="K561" s="3547"/>
      <c r="L561" s="3547"/>
      <c r="M561" s="3548"/>
      <c r="N561" s="3549">
        <f>+'6経営計画'!T176</f>
        <v>0</v>
      </c>
      <c r="O561" s="3550"/>
      <c r="P561" s="3551"/>
      <c r="Q561" s="3315"/>
      <c r="R561" s="3316"/>
      <c r="S561" s="3316"/>
      <c r="T561" s="3316"/>
      <c r="U561" s="3316"/>
      <c r="V561" s="3316"/>
      <c r="W561" s="3316"/>
      <c r="X561" s="3316"/>
      <c r="Y561" s="3316"/>
      <c r="Z561" s="3316"/>
      <c r="AA561" s="3316"/>
      <c r="AB561" s="3316"/>
      <c r="AC561" s="3316"/>
      <c r="AD561" s="3316"/>
      <c r="AE561" s="3316"/>
      <c r="AF561" s="3316"/>
      <c r="AG561" s="3316"/>
      <c r="AH561" s="3316"/>
      <c r="AI561" s="3316"/>
      <c r="AJ561" s="3316"/>
      <c r="AK561" s="3317"/>
      <c r="AL561" s="1480"/>
      <c r="AM561" s="1407"/>
      <c r="AN561" s="1407"/>
      <c r="AO561" s="1407"/>
      <c r="AP561" s="1407"/>
      <c r="AQ561" s="1407"/>
      <c r="AR561" s="1407"/>
      <c r="AS561" s="1407"/>
      <c r="AT561" s="1407"/>
      <c r="AU561" s="1407"/>
      <c r="AV561" s="1407"/>
      <c r="AW561" s="1407"/>
    </row>
    <row r="562" spans="1:50" ht="13.5" customHeight="1">
      <c r="A562" s="3552">
        <f>+'6経営計画'!F177</f>
        <v>0</v>
      </c>
      <c r="B562" s="3553"/>
      <c r="C562" s="3553"/>
      <c r="D562" s="3553"/>
      <c r="E562" s="3553"/>
      <c r="F562" s="3553"/>
      <c r="G562" s="3553"/>
      <c r="H562" s="3553"/>
      <c r="I562" s="3553"/>
      <c r="J562" s="3553"/>
      <c r="K562" s="3553"/>
      <c r="L562" s="3553"/>
      <c r="M562" s="3554"/>
      <c r="N562" s="3555">
        <f>+'6経営計画'!T177</f>
        <v>0</v>
      </c>
      <c r="O562" s="3556"/>
      <c r="P562" s="3557"/>
      <c r="Q562" s="3318"/>
      <c r="R562" s="3319"/>
      <c r="S562" s="3319"/>
      <c r="T562" s="3319"/>
      <c r="U562" s="3319"/>
      <c r="V562" s="3319"/>
      <c r="W562" s="3319"/>
      <c r="X562" s="3319"/>
      <c r="Y562" s="3319"/>
      <c r="Z562" s="3319"/>
      <c r="AA562" s="3319"/>
      <c r="AB562" s="3319"/>
      <c r="AC562" s="3319"/>
      <c r="AD562" s="3319"/>
      <c r="AE562" s="3319"/>
      <c r="AF562" s="3319"/>
      <c r="AG562" s="3319"/>
      <c r="AH562" s="3319"/>
      <c r="AI562" s="3319"/>
      <c r="AJ562" s="3319"/>
      <c r="AK562" s="3320"/>
      <c r="AL562" s="1440" t="s">
        <v>791</v>
      </c>
      <c r="AM562" s="1407"/>
      <c r="AN562" s="1407"/>
      <c r="AO562" s="1407"/>
      <c r="AP562" s="1407"/>
      <c r="AQ562" s="1407"/>
      <c r="AR562" s="1407"/>
      <c r="AS562" s="1407"/>
      <c r="AT562" s="1407"/>
      <c r="AU562" s="1407"/>
      <c r="AV562" s="1407"/>
      <c r="AW562" s="1407"/>
    </row>
    <row r="563" spans="1:50" ht="13.5" customHeight="1">
      <c r="A563" s="1441"/>
      <c r="B563" s="1441"/>
      <c r="C563" s="1441"/>
      <c r="D563" s="1441"/>
      <c r="E563" s="1441"/>
      <c r="F563" s="1441"/>
      <c r="G563" s="1441"/>
      <c r="H563" s="1441"/>
      <c r="I563" s="1441"/>
      <c r="J563" s="1441"/>
      <c r="K563" s="1441"/>
      <c r="L563" s="1441"/>
      <c r="M563" s="1441"/>
      <c r="N563" s="1479"/>
      <c r="O563" s="1479"/>
      <c r="P563" s="1479"/>
      <c r="Q563" s="1442"/>
      <c r="R563" s="1442"/>
      <c r="S563" s="1442"/>
      <c r="T563" s="1442"/>
      <c r="U563" s="1442"/>
      <c r="V563" s="1442"/>
      <c r="W563" s="1442"/>
      <c r="X563" s="1442"/>
      <c r="Y563" s="1442"/>
      <c r="Z563" s="1442"/>
      <c r="AA563" s="1442"/>
      <c r="AB563" s="1442"/>
      <c r="AC563" s="1442"/>
      <c r="AD563" s="1442"/>
      <c r="AE563" s="1442"/>
      <c r="AF563" s="1442"/>
      <c r="AG563" s="1442"/>
      <c r="AH563" s="1442"/>
      <c r="AI563" s="1442"/>
      <c r="AJ563" s="1442"/>
      <c r="AK563" s="1442"/>
      <c r="AL563" s="1407"/>
      <c r="AM563" s="1407"/>
      <c r="AN563" s="1407"/>
      <c r="AO563" s="1407"/>
      <c r="AP563" s="1407"/>
      <c r="AQ563" s="1407"/>
      <c r="AR563" s="1407"/>
      <c r="AS563" s="1407"/>
      <c r="AT563" s="1407"/>
      <c r="AU563" s="1407"/>
      <c r="AV563" s="1407"/>
      <c r="AW563" s="1407"/>
    </row>
    <row r="564" spans="1:50" ht="13.5" customHeight="1">
      <c r="A564" s="1441"/>
      <c r="B564" s="1441" t="s">
        <v>1630</v>
      </c>
      <c r="C564" s="1441"/>
      <c r="D564" s="1441"/>
      <c r="E564" s="1441"/>
      <c r="F564" s="1441"/>
      <c r="G564" s="1441"/>
      <c r="H564" s="1441"/>
      <c r="I564" s="1441"/>
      <c r="J564" s="1441"/>
      <c r="K564" s="1441"/>
      <c r="L564" s="1441"/>
      <c r="M564" s="1441"/>
      <c r="N564" s="1479"/>
      <c r="O564" s="1479"/>
      <c r="P564" s="1479"/>
      <c r="Q564" s="1442"/>
      <c r="R564" s="1442"/>
      <c r="S564" s="1442"/>
      <c r="T564" s="1442"/>
      <c r="U564" s="1442"/>
      <c r="V564" s="1442"/>
      <c r="W564" s="1442"/>
      <c r="X564" s="1481"/>
      <c r="Y564" s="1442"/>
      <c r="Z564" s="1442"/>
      <c r="AA564" s="1442"/>
      <c r="AB564" s="1442"/>
      <c r="AC564" s="1442"/>
      <c r="AD564" s="1442"/>
      <c r="AE564" s="1442"/>
      <c r="AF564" s="1442"/>
      <c r="AG564" s="1442"/>
      <c r="AH564" s="1442"/>
      <c r="AI564" s="1442"/>
      <c r="AJ564" s="1442"/>
      <c r="AK564" s="1442"/>
      <c r="AL564" s="2399"/>
    </row>
    <row r="565" spans="1:50" ht="13.5" customHeight="1">
      <c r="A565" s="1441"/>
      <c r="B565" s="1441"/>
      <c r="C565" s="1441"/>
      <c r="D565" s="1441"/>
      <c r="E565" s="1441"/>
      <c r="F565" s="1441"/>
      <c r="G565" s="1441"/>
      <c r="H565" s="1441"/>
      <c r="I565" s="1441"/>
      <c r="J565" s="1441"/>
      <c r="K565" s="1441"/>
      <c r="L565" s="1441"/>
      <c r="M565" s="1441"/>
      <c r="N565" s="1479"/>
      <c r="O565" s="1479"/>
      <c r="P565" s="1479"/>
      <c r="Q565" s="1442"/>
      <c r="R565" s="1442"/>
      <c r="S565" s="1442"/>
      <c r="T565" s="1442"/>
      <c r="U565" s="1442"/>
      <c r="V565" s="1442"/>
      <c r="W565" s="1442"/>
      <c r="X565" s="1481"/>
      <c r="Y565" s="1442"/>
      <c r="Z565" s="1442"/>
      <c r="AA565" s="1442"/>
      <c r="AB565" s="1442"/>
      <c r="AC565" s="1442"/>
      <c r="AD565" s="1442"/>
      <c r="AE565" s="1442"/>
      <c r="AF565" s="1442"/>
      <c r="AG565" s="1442"/>
      <c r="AH565" s="1442"/>
      <c r="AI565" s="1442"/>
      <c r="AJ565" s="1442"/>
      <c r="AK565" s="1442"/>
      <c r="AL565" s="2404"/>
      <c r="AX565" s="1407"/>
    </row>
    <row r="566" spans="1:50" ht="13.5" customHeight="1">
      <c r="A566" s="1441"/>
      <c r="B566" s="1441"/>
      <c r="C566" s="1441"/>
      <c r="D566" s="1441"/>
      <c r="E566" s="1441"/>
      <c r="F566" s="1441"/>
      <c r="G566" s="1441"/>
      <c r="H566" s="1441"/>
      <c r="I566" s="1441"/>
      <c r="J566" s="1441"/>
      <c r="K566" s="1441"/>
      <c r="L566" s="1441"/>
      <c r="M566" s="1441"/>
      <c r="N566" s="1479"/>
      <c r="O566" s="1479"/>
      <c r="P566" s="1479"/>
      <c r="Q566" s="1442"/>
      <c r="R566" s="1442"/>
      <c r="S566" s="1442"/>
      <c r="T566" s="1442"/>
      <c r="U566" s="1442"/>
      <c r="V566" s="1442"/>
      <c r="W566" s="1442"/>
      <c r="X566" s="1481"/>
      <c r="Y566" s="1442"/>
      <c r="Z566" s="1442"/>
      <c r="AA566" s="1442"/>
      <c r="AB566" s="1442"/>
      <c r="AC566" s="1442"/>
      <c r="AD566" s="1442"/>
      <c r="AE566" s="1442"/>
      <c r="AF566" s="1442"/>
      <c r="AG566" s="1442"/>
      <c r="AH566" s="1442"/>
      <c r="AI566" s="1442"/>
      <c r="AJ566" s="1442"/>
      <c r="AK566" s="1442"/>
      <c r="AL566" s="2404"/>
      <c r="AM566" s="1407"/>
      <c r="AN566" s="1407"/>
      <c r="AO566" s="1407"/>
      <c r="AP566" s="1407"/>
      <c r="AQ566" s="1407"/>
      <c r="AR566" s="1407"/>
      <c r="AS566" s="1407"/>
      <c r="AT566" s="1407"/>
      <c r="AU566" s="1407"/>
      <c r="AV566" s="1407"/>
      <c r="AW566" s="1407"/>
      <c r="AX566" s="1407"/>
    </row>
    <row r="567" spans="1:50" ht="13.5" customHeight="1">
      <c r="A567" s="1441"/>
      <c r="B567" s="1441"/>
      <c r="C567" s="1441"/>
      <c r="D567" s="1441"/>
      <c r="E567" s="1441"/>
      <c r="F567" s="1441"/>
      <c r="G567" s="1441"/>
      <c r="H567" s="1441"/>
      <c r="I567" s="1441"/>
      <c r="J567" s="1441"/>
      <c r="K567" s="1441"/>
      <c r="L567" s="1441"/>
      <c r="M567" s="1441"/>
      <c r="N567" s="1479"/>
      <c r="O567" s="1479"/>
      <c r="P567" s="1479"/>
      <c r="Q567" s="1442"/>
      <c r="R567" s="1442"/>
      <c r="S567" s="1442"/>
      <c r="T567" s="1442"/>
      <c r="U567" s="1442"/>
      <c r="V567" s="1442"/>
      <c r="W567" s="1442"/>
      <c r="X567" s="1481"/>
      <c r="Y567" s="1442"/>
      <c r="Z567" s="1442"/>
      <c r="AA567" s="1442"/>
      <c r="AB567" s="1442"/>
      <c r="AC567" s="1442"/>
      <c r="AD567" s="1442"/>
      <c r="AE567" s="1442"/>
      <c r="AF567" s="1442"/>
      <c r="AG567" s="1442"/>
      <c r="AH567" s="1442"/>
      <c r="AI567" s="1442"/>
      <c r="AJ567" s="1442"/>
      <c r="AK567" s="1442"/>
      <c r="AL567" s="2404"/>
      <c r="AM567" s="1407"/>
      <c r="AN567" s="1407"/>
      <c r="AO567" s="1407"/>
      <c r="AP567" s="1407"/>
      <c r="AQ567" s="1407"/>
      <c r="AR567" s="1407"/>
      <c r="AS567" s="1407"/>
      <c r="AT567" s="1407"/>
      <c r="AU567" s="1407"/>
      <c r="AV567" s="1407"/>
      <c r="AW567" s="1407"/>
      <c r="AX567" s="1407"/>
    </row>
    <row r="568" spans="1:50" ht="13.5" customHeight="1">
      <c r="A568" s="1441"/>
      <c r="B568" s="1441"/>
      <c r="C568" s="1441"/>
      <c r="D568" s="1441"/>
      <c r="E568" s="1441"/>
      <c r="F568" s="1441"/>
      <c r="G568" s="1441"/>
      <c r="H568" s="1441"/>
      <c r="I568" s="1441"/>
      <c r="J568" s="1441"/>
      <c r="K568" s="1441"/>
      <c r="L568" s="1441"/>
      <c r="M568" s="1441"/>
      <c r="N568" s="1479"/>
      <c r="O568" s="1479"/>
      <c r="P568" s="1479"/>
      <c r="Q568" s="1442"/>
      <c r="R568" s="1442"/>
      <c r="S568" s="1442"/>
      <c r="T568" s="1442"/>
      <c r="U568" s="1442"/>
      <c r="V568" s="1442"/>
      <c r="W568" s="1442"/>
      <c r="X568" s="1481"/>
      <c r="Y568" s="1442"/>
      <c r="Z568" s="1442"/>
      <c r="AA568" s="1442"/>
      <c r="AB568" s="1442"/>
      <c r="AC568" s="1442"/>
      <c r="AD568" s="1442"/>
      <c r="AE568" s="1442"/>
      <c r="AF568" s="1442"/>
      <c r="AG568" s="1442"/>
      <c r="AH568" s="1442"/>
      <c r="AI568" s="1442"/>
      <c r="AJ568" s="1442"/>
      <c r="AK568" s="1442"/>
      <c r="AL568" s="2404"/>
      <c r="AM568" s="1299"/>
      <c r="AN568" s="1407"/>
      <c r="AO568" s="1407"/>
      <c r="AP568" s="1407"/>
      <c r="AQ568" s="1407"/>
      <c r="AR568" s="1407"/>
      <c r="AS568" s="1407"/>
      <c r="AT568" s="1407"/>
      <c r="AU568" s="1407"/>
      <c r="AV568" s="1407"/>
      <c r="AW568" s="1407"/>
      <c r="AX568" s="1407"/>
    </row>
    <row r="569" spans="1:50" ht="13.5" customHeight="1">
      <c r="A569" s="1441"/>
      <c r="B569" s="1441"/>
      <c r="C569" s="1441"/>
      <c r="D569" s="1441"/>
      <c r="E569" s="1441"/>
      <c r="F569" s="1441"/>
      <c r="G569" s="1441"/>
      <c r="H569" s="1441"/>
      <c r="I569" s="1441"/>
      <c r="J569" s="1441"/>
      <c r="K569" s="1441"/>
      <c r="L569" s="1441"/>
      <c r="M569" s="1441"/>
      <c r="N569" s="1479"/>
      <c r="O569" s="1479"/>
      <c r="P569" s="1479"/>
      <c r="Q569" s="1442"/>
      <c r="R569" s="1442"/>
      <c r="S569" s="1442"/>
      <c r="T569" s="1442"/>
      <c r="U569" s="1442"/>
      <c r="V569" s="1442"/>
      <c r="W569" s="1442"/>
      <c r="X569" s="1481"/>
      <c r="Y569" s="1442"/>
      <c r="Z569" s="1442"/>
      <c r="AA569" s="1442"/>
      <c r="AB569" s="1442"/>
      <c r="AC569" s="1442"/>
      <c r="AD569" s="1442"/>
      <c r="AE569" s="1442"/>
      <c r="AF569" s="1442"/>
      <c r="AG569" s="1442"/>
      <c r="AH569" s="1442"/>
      <c r="AI569" s="1442"/>
      <c r="AJ569" s="1442"/>
      <c r="AK569" s="1442"/>
      <c r="AL569" s="2404"/>
      <c r="AM569" s="1299"/>
      <c r="AN569" s="1407"/>
      <c r="AO569" s="1407"/>
      <c r="AP569" s="1407"/>
      <c r="AQ569" s="1407"/>
      <c r="AR569" s="1407"/>
      <c r="AS569" s="1407"/>
      <c r="AT569" s="1407"/>
      <c r="AU569" s="1407"/>
      <c r="AV569" s="1407"/>
      <c r="AW569" s="1407"/>
      <c r="AX569" s="1407"/>
    </row>
    <row r="570" spans="1:50" ht="13.5" customHeight="1">
      <c r="A570" s="1441"/>
      <c r="B570" s="1441"/>
      <c r="C570" s="1441"/>
      <c r="D570" s="1441"/>
      <c r="E570" s="1441"/>
      <c r="F570" s="1441"/>
      <c r="G570" s="1441"/>
      <c r="H570" s="1441"/>
      <c r="I570" s="1441"/>
      <c r="J570" s="1441"/>
      <c r="K570" s="1441"/>
      <c r="L570" s="1441"/>
      <c r="M570" s="1441"/>
      <c r="N570" s="1479"/>
      <c r="O570" s="1479"/>
      <c r="P570" s="1479"/>
      <c r="Q570" s="1442"/>
      <c r="R570" s="1442"/>
      <c r="S570" s="1442"/>
      <c r="T570" s="1442"/>
      <c r="U570" s="1442"/>
      <c r="V570" s="1442"/>
      <c r="W570" s="1442"/>
      <c r="X570" s="1481"/>
      <c r="Y570" s="1442"/>
      <c r="Z570" s="1442"/>
      <c r="AA570" s="1442"/>
      <c r="AB570" s="1442"/>
      <c r="AC570" s="1442"/>
      <c r="AD570" s="1442"/>
      <c r="AE570" s="1442"/>
      <c r="AF570" s="1442"/>
      <c r="AG570" s="1442"/>
      <c r="AH570" s="1442"/>
      <c r="AI570" s="1442"/>
      <c r="AJ570" s="1442"/>
      <c r="AK570" s="1442"/>
      <c r="AL570" s="2404"/>
      <c r="AM570" s="1299"/>
      <c r="AN570" s="1407"/>
      <c r="AO570" s="1407"/>
      <c r="AP570" s="1407"/>
      <c r="AQ570" s="1407"/>
      <c r="AR570" s="1407"/>
      <c r="AS570" s="1407"/>
      <c r="AT570" s="1407"/>
      <c r="AU570" s="1407"/>
      <c r="AV570" s="1407"/>
      <c r="AW570" s="1407"/>
      <c r="AX570" s="1407"/>
    </row>
    <row r="571" spans="1:50" ht="13.5" customHeight="1">
      <c r="A571" s="1441"/>
      <c r="B571" s="1441"/>
      <c r="C571" s="1441"/>
      <c r="D571" s="1441"/>
      <c r="E571" s="1441"/>
      <c r="F571" s="1441"/>
      <c r="G571" s="1441"/>
      <c r="H571" s="1441"/>
      <c r="I571" s="1441"/>
      <c r="J571" s="1441"/>
      <c r="K571" s="1441"/>
      <c r="L571" s="1441"/>
      <c r="M571" s="1441"/>
      <c r="N571" s="1479"/>
      <c r="O571" s="1479"/>
      <c r="P571" s="1479"/>
      <c r="Q571" s="1442"/>
      <c r="R571" s="1442"/>
      <c r="S571" s="1442"/>
      <c r="T571" s="1442"/>
      <c r="U571" s="1442"/>
      <c r="V571" s="1442"/>
      <c r="W571" s="1442"/>
      <c r="X571" s="1481"/>
      <c r="Y571" s="1442"/>
      <c r="Z571" s="1442"/>
      <c r="AA571" s="1442"/>
      <c r="AB571" s="1442"/>
      <c r="AC571" s="1442"/>
      <c r="AD571" s="1442"/>
      <c r="AE571" s="1442"/>
      <c r="AF571" s="1442"/>
      <c r="AG571" s="1442"/>
      <c r="AH571" s="1442"/>
      <c r="AI571" s="1442"/>
      <c r="AJ571" s="1442"/>
      <c r="AK571" s="1442"/>
      <c r="AL571" s="2404"/>
      <c r="AM571" s="1299"/>
      <c r="AN571" s="1407"/>
      <c r="AO571" s="1407"/>
      <c r="AP571" s="1407"/>
      <c r="AQ571" s="1407"/>
      <c r="AR571" s="1407"/>
      <c r="AS571" s="1407"/>
      <c r="AT571" s="1407"/>
      <c r="AU571" s="1407"/>
      <c r="AV571" s="1407"/>
      <c r="AW571" s="1407"/>
      <c r="AX571" s="1407"/>
    </row>
    <row r="572" spans="1:50" ht="13.5" customHeight="1">
      <c r="A572" s="1441"/>
      <c r="B572" s="1441"/>
      <c r="C572" s="1441"/>
      <c r="D572" s="1441"/>
      <c r="E572" s="1441"/>
      <c r="F572" s="1441"/>
      <c r="G572" s="1441"/>
      <c r="H572" s="1441"/>
      <c r="I572" s="1441"/>
      <c r="J572" s="1441"/>
      <c r="K572" s="1441"/>
      <c r="L572" s="1441"/>
      <c r="M572" s="1441"/>
      <c r="N572" s="1479"/>
      <c r="O572" s="1479"/>
      <c r="P572" s="1479"/>
      <c r="Q572" s="1442"/>
      <c r="R572" s="1442"/>
      <c r="S572" s="1442"/>
      <c r="T572" s="1442"/>
      <c r="U572" s="1442"/>
      <c r="V572" s="1442"/>
      <c r="W572" s="1442"/>
      <c r="X572" s="1481"/>
      <c r="Y572" s="1442"/>
      <c r="Z572" s="1442"/>
      <c r="AA572" s="1442"/>
      <c r="AB572" s="1442"/>
      <c r="AC572" s="1442"/>
      <c r="AD572" s="1442"/>
      <c r="AE572" s="1442"/>
      <c r="AF572" s="1442"/>
      <c r="AG572" s="1442"/>
      <c r="AH572" s="1442"/>
      <c r="AI572" s="1442"/>
      <c r="AJ572" s="1442"/>
      <c r="AK572" s="1442"/>
      <c r="AL572" s="2404"/>
      <c r="AM572" s="1299"/>
      <c r="AN572" s="1407"/>
      <c r="AO572" s="1407"/>
      <c r="AP572" s="1407"/>
      <c r="AQ572" s="1407"/>
      <c r="AR572" s="1407"/>
      <c r="AS572" s="1407"/>
      <c r="AT572" s="1407"/>
      <c r="AU572" s="1407"/>
      <c r="AV572" s="1407"/>
      <c r="AW572" s="1407"/>
      <c r="AX572" s="1407"/>
    </row>
    <row r="573" spans="1:50" ht="13.5" customHeight="1">
      <c r="A573" s="1441"/>
      <c r="B573" s="1441"/>
      <c r="C573" s="1441"/>
      <c r="D573" s="1441"/>
      <c r="E573" s="1441"/>
      <c r="F573" s="1441"/>
      <c r="G573" s="1441"/>
      <c r="H573" s="1441"/>
      <c r="I573" s="1441"/>
      <c r="J573" s="1441"/>
      <c r="K573" s="1441"/>
      <c r="L573" s="1441"/>
      <c r="M573" s="1441"/>
      <c r="N573" s="1479"/>
      <c r="O573" s="1479"/>
      <c r="P573" s="1479"/>
      <c r="Q573" s="1442"/>
      <c r="R573" s="1442"/>
      <c r="S573" s="1442"/>
      <c r="T573" s="1442"/>
      <c r="U573" s="1442"/>
      <c r="V573" s="1442"/>
      <c r="W573" s="1442"/>
      <c r="X573" s="1798"/>
      <c r="Y573" s="1798"/>
      <c r="Z573" s="1798"/>
      <c r="AA573" s="1798"/>
      <c r="AB573" s="1798"/>
      <c r="AC573" s="1798"/>
      <c r="AD573" s="1798"/>
      <c r="AE573" s="1798"/>
      <c r="AF573" s="1798"/>
      <c r="AG573" s="1798"/>
      <c r="AH573" s="1798"/>
      <c r="AI573" s="1798"/>
      <c r="AJ573" s="1798"/>
      <c r="AK573" s="1442"/>
      <c r="AL573" s="2404"/>
      <c r="AM573" s="1299"/>
      <c r="AN573" s="1407"/>
      <c r="AO573" s="1407"/>
      <c r="AP573" s="1407"/>
      <c r="AQ573" s="1407"/>
      <c r="AR573" s="1407"/>
      <c r="AS573" s="1407"/>
      <c r="AT573" s="1407"/>
      <c r="AU573" s="1407"/>
      <c r="AV573" s="1407"/>
      <c r="AW573" s="1407"/>
      <c r="AX573" s="1407"/>
    </row>
    <row r="574" spans="1:50" ht="13.5" customHeight="1">
      <c r="A574" s="2478" t="s">
        <v>2524</v>
      </c>
      <c r="B574" s="1487"/>
      <c r="C574" s="1487"/>
      <c r="D574" s="1487"/>
      <c r="E574" s="1487"/>
      <c r="F574" s="1487"/>
      <c r="G574" s="1487"/>
      <c r="H574" s="1487"/>
      <c r="I574" s="1487"/>
      <c r="J574" s="1487"/>
      <c r="K574" s="1487"/>
      <c r="L574" s="1487"/>
      <c r="M574" s="1487"/>
      <c r="N574" s="3558"/>
      <c r="O574" s="3558"/>
      <c r="P574" s="3558"/>
      <c r="Q574" s="3283"/>
      <c r="R574" s="3283"/>
      <c r="S574" s="3283"/>
      <c r="T574" s="3283"/>
      <c r="U574" s="3283"/>
      <c r="V574" s="3283"/>
      <c r="W574" s="3283"/>
      <c r="X574" s="3283"/>
      <c r="Y574" s="3283"/>
      <c r="Z574" s="3283"/>
      <c r="AA574" s="3283"/>
      <c r="AB574" s="3283"/>
      <c r="AC574" s="3283"/>
      <c r="AD574" s="3283"/>
      <c r="AE574" s="3283"/>
      <c r="AF574" s="3283"/>
      <c r="AG574" s="3283"/>
      <c r="AH574" s="3283"/>
      <c r="AI574" s="3283"/>
      <c r="AJ574" s="3283"/>
      <c r="AK574" s="3284"/>
      <c r="AL574" s="2404"/>
      <c r="AM574" s="1299"/>
      <c r="AN574" s="1407"/>
      <c r="AO574" s="1407"/>
      <c r="AP574" s="1407"/>
      <c r="AQ574" s="1407"/>
      <c r="AR574" s="1407"/>
      <c r="AS574" s="1407"/>
      <c r="AT574" s="1407"/>
      <c r="AU574" s="1407"/>
      <c r="AV574" s="1407"/>
      <c r="AW574" s="1407"/>
      <c r="AX574" s="1407"/>
    </row>
    <row r="575" spans="1:50" ht="16.5" customHeight="1">
      <c r="A575" s="1441"/>
      <c r="B575" s="1441"/>
      <c r="C575" s="1441"/>
      <c r="D575" s="1441"/>
      <c r="E575" s="1441"/>
      <c r="F575" s="1441"/>
      <c r="G575" s="1441"/>
      <c r="H575" s="1441"/>
      <c r="I575" s="1441"/>
      <c r="J575" s="1441"/>
      <c r="K575" s="1441"/>
      <c r="L575" s="1441"/>
      <c r="M575" s="1441"/>
      <c r="N575" s="1479"/>
      <c r="O575" s="1479"/>
      <c r="P575" s="1479"/>
      <c r="Q575" s="1442"/>
      <c r="R575" s="1442"/>
      <c r="S575" s="1442"/>
      <c r="T575" s="1442"/>
      <c r="U575" s="1442"/>
      <c r="V575" s="1442"/>
      <c r="W575" s="1442"/>
      <c r="X575" s="1442"/>
      <c r="Y575" s="1442"/>
      <c r="Z575" s="1442"/>
      <c r="AA575" s="1442"/>
      <c r="AB575" s="1442"/>
      <c r="AC575" s="1442"/>
      <c r="AD575" s="1442"/>
      <c r="AE575" s="1442"/>
      <c r="AF575" s="1442"/>
      <c r="AG575" s="1442"/>
      <c r="AH575" s="1442"/>
      <c r="AI575" s="1442"/>
      <c r="AJ575" s="1442"/>
      <c r="AK575" s="1442"/>
      <c r="AL575" s="2404"/>
      <c r="AM575" s="1299"/>
      <c r="AN575" s="1407"/>
      <c r="AO575" s="1407"/>
      <c r="AP575" s="1407"/>
      <c r="AQ575" s="1407"/>
      <c r="AR575" s="1407"/>
      <c r="AS575" s="1407"/>
      <c r="AT575" s="1407"/>
      <c r="AU575" s="1407"/>
      <c r="AV575" s="1407"/>
      <c r="AW575" s="1407"/>
      <c r="AX575" s="1407"/>
    </row>
    <row r="576" spans="1:50" ht="14.25" customHeight="1">
      <c r="A576" s="1441"/>
      <c r="B576" s="1441" t="s">
        <v>1630</v>
      </c>
      <c r="C576" s="1441"/>
      <c r="D576" s="1441"/>
      <c r="E576" s="1441"/>
      <c r="F576" s="1441"/>
      <c r="G576" s="1441"/>
      <c r="H576" s="1441"/>
      <c r="I576" s="1441"/>
      <c r="J576" s="1441"/>
      <c r="K576" s="1441"/>
      <c r="L576" s="1441"/>
      <c r="M576" s="1441"/>
      <c r="N576" s="1479"/>
      <c r="O576" s="1479"/>
      <c r="P576" s="1479"/>
      <c r="Q576" s="1442"/>
      <c r="R576" s="1442"/>
      <c r="S576" s="1442"/>
      <c r="T576" s="1442"/>
      <c r="U576" s="1442"/>
      <c r="V576" s="1442"/>
      <c r="W576" s="1442"/>
      <c r="X576" s="1481"/>
      <c r="Y576" s="1442"/>
      <c r="Z576" s="1442"/>
      <c r="AA576" s="1442"/>
      <c r="AB576" s="1442"/>
      <c r="AC576" s="1442"/>
      <c r="AD576" s="1442"/>
      <c r="AE576" s="1442"/>
      <c r="AF576" s="1442"/>
      <c r="AG576" s="1442"/>
      <c r="AH576" s="1442"/>
      <c r="AI576" s="1442"/>
      <c r="AJ576" s="1442"/>
      <c r="AK576" s="1442"/>
      <c r="AL576" s="2404"/>
      <c r="AM576" s="1299"/>
      <c r="AN576" s="1407"/>
      <c r="AO576" s="1407"/>
      <c r="AP576" s="1407"/>
      <c r="AQ576" s="1407"/>
      <c r="AR576" s="1407"/>
      <c r="AS576" s="1407"/>
      <c r="AT576" s="1407"/>
      <c r="AU576" s="1407"/>
      <c r="AV576" s="1407"/>
      <c r="AW576" s="1407"/>
      <c r="AX576" s="1407"/>
    </row>
    <row r="577" spans="1:50" ht="14.25">
      <c r="A577" s="1441"/>
      <c r="B577" s="1441"/>
      <c r="C577" s="1441"/>
      <c r="D577" s="1441"/>
      <c r="E577" s="1441"/>
      <c r="F577" s="1441"/>
      <c r="G577" s="1441"/>
      <c r="H577" s="1441"/>
      <c r="I577" s="1441"/>
      <c r="J577" s="1441"/>
      <c r="K577" s="1441"/>
      <c r="L577" s="1441"/>
      <c r="M577" s="1441"/>
      <c r="N577" s="1479"/>
      <c r="O577" s="1479"/>
      <c r="P577" s="1479"/>
      <c r="Q577" s="1442"/>
      <c r="R577" s="1442"/>
      <c r="S577" s="1442"/>
      <c r="T577" s="1442"/>
      <c r="U577" s="1442"/>
      <c r="V577" s="1442"/>
      <c r="W577" s="1442"/>
      <c r="X577" s="1798"/>
      <c r="Y577" s="1798"/>
      <c r="Z577" s="1798"/>
      <c r="AA577" s="1798"/>
      <c r="AB577" s="1798"/>
      <c r="AC577" s="1798"/>
      <c r="AD577" s="1798"/>
      <c r="AE577" s="1798"/>
      <c r="AF577" s="1798"/>
      <c r="AG577" s="1798"/>
      <c r="AH577" s="1798"/>
      <c r="AI577" s="1798"/>
      <c r="AJ577" s="1798"/>
      <c r="AK577" s="1442"/>
      <c r="AL577" s="2404"/>
      <c r="AM577" s="1299"/>
      <c r="AN577" s="1407"/>
      <c r="AO577" s="1407"/>
      <c r="AP577" s="1407"/>
      <c r="AQ577" s="1407"/>
      <c r="AR577" s="1407"/>
      <c r="AS577" s="1407"/>
      <c r="AT577" s="1407"/>
      <c r="AU577" s="1407"/>
      <c r="AV577" s="1407"/>
      <c r="AW577" s="1407"/>
      <c r="AX577" s="1407"/>
    </row>
    <row r="578" spans="1:50" ht="14.25">
      <c r="A578" s="1441"/>
      <c r="B578" s="1441"/>
      <c r="C578" s="1441"/>
      <c r="D578" s="1441"/>
      <c r="E578" s="1441"/>
      <c r="F578" s="1441"/>
      <c r="G578" s="1441"/>
      <c r="H578" s="1441"/>
      <c r="I578" s="1441"/>
      <c r="J578" s="1441"/>
      <c r="K578" s="1441"/>
      <c r="L578" s="1441"/>
      <c r="M578" s="1441"/>
      <c r="N578" s="1479"/>
      <c r="O578" s="1479"/>
      <c r="P578" s="1479"/>
      <c r="Q578" s="1442"/>
      <c r="R578" s="1442"/>
      <c r="S578" s="1442"/>
      <c r="T578" s="1442"/>
      <c r="U578" s="1442"/>
      <c r="V578" s="1442"/>
      <c r="W578" s="1442"/>
      <c r="X578" s="1798"/>
      <c r="Y578" s="1798"/>
      <c r="Z578" s="1798"/>
      <c r="AA578" s="1798"/>
      <c r="AB578" s="1798"/>
      <c r="AC578" s="1798"/>
      <c r="AD578" s="1798"/>
      <c r="AE578" s="1798"/>
      <c r="AF578" s="1798"/>
      <c r="AG578" s="1798"/>
      <c r="AH578" s="1798"/>
      <c r="AI578" s="1798"/>
      <c r="AJ578" s="1798"/>
      <c r="AK578" s="1442"/>
      <c r="AL578" s="2404"/>
      <c r="AM578" s="1299"/>
      <c r="AN578" s="1407"/>
      <c r="AO578" s="1407"/>
      <c r="AP578" s="1407"/>
      <c r="AQ578" s="1407"/>
      <c r="AR578" s="1407"/>
      <c r="AS578" s="1407"/>
      <c r="AT578" s="1407"/>
      <c r="AU578" s="1407"/>
      <c r="AV578" s="1407"/>
      <c r="AW578" s="1407"/>
      <c r="AX578" s="1407"/>
    </row>
    <row r="579" spans="1:50" ht="14.25">
      <c r="A579" s="1441"/>
      <c r="B579" s="1441"/>
      <c r="C579" s="1441"/>
      <c r="D579" s="1441"/>
      <c r="E579" s="1441"/>
      <c r="F579" s="1441"/>
      <c r="G579" s="1441"/>
      <c r="H579" s="1441"/>
      <c r="I579" s="1441"/>
      <c r="J579" s="1441"/>
      <c r="K579" s="1441"/>
      <c r="L579" s="1441"/>
      <c r="M579" s="1441"/>
      <c r="N579" s="1479"/>
      <c r="O579" s="1479"/>
      <c r="P579" s="1479"/>
      <c r="Q579" s="1442"/>
      <c r="R579" s="1442"/>
      <c r="S579" s="1442"/>
      <c r="T579" s="1442"/>
      <c r="U579" s="1442"/>
      <c r="V579" s="1442"/>
      <c r="W579" s="1442"/>
      <c r="X579" s="1798"/>
      <c r="Y579" s="1798"/>
      <c r="Z579" s="1798"/>
      <c r="AA579" s="1798"/>
      <c r="AB579" s="1798"/>
      <c r="AC579" s="1798"/>
      <c r="AD579" s="1798"/>
      <c r="AE579" s="1798"/>
      <c r="AF579" s="1798"/>
      <c r="AG579" s="1798"/>
      <c r="AH579" s="1798"/>
      <c r="AI579" s="1798"/>
      <c r="AJ579" s="1798"/>
      <c r="AK579" s="1442"/>
      <c r="AL579" s="2410"/>
      <c r="AM579" s="1299"/>
      <c r="AN579" s="1407"/>
      <c r="AO579" s="1407"/>
      <c r="AP579" s="1407"/>
      <c r="AQ579" s="1407"/>
      <c r="AR579" s="1407"/>
      <c r="AS579" s="1407"/>
      <c r="AT579" s="1407"/>
      <c r="AU579" s="1407"/>
      <c r="AV579" s="1407"/>
      <c r="AW579" s="1407"/>
      <c r="AX579" s="1407"/>
    </row>
    <row r="580" spans="1:50" ht="14.25">
      <c r="A580" s="1441"/>
      <c r="B580" s="1441"/>
      <c r="C580" s="1441"/>
      <c r="D580" s="1441"/>
      <c r="E580" s="1441"/>
      <c r="F580" s="1441"/>
      <c r="G580" s="1441"/>
      <c r="H580" s="1441"/>
      <c r="I580" s="1441"/>
      <c r="J580" s="1441"/>
      <c r="K580" s="1441"/>
      <c r="L580" s="1441"/>
      <c r="M580" s="1441"/>
      <c r="N580" s="1479"/>
      <c r="O580" s="1479"/>
      <c r="P580" s="1479"/>
      <c r="Q580" s="1442"/>
      <c r="R580" s="1442"/>
      <c r="S580" s="1442"/>
      <c r="T580" s="1442"/>
      <c r="U580" s="1442"/>
      <c r="V580" s="1442"/>
      <c r="W580" s="1442"/>
      <c r="X580" s="1798"/>
      <c r="Y580" s="1798"/>
      <c r="Z580" s="1798"/>
      <c r="AA580" s="1798"/>
      <c r="AB580" s="1798"/>
      <c r="AC580" s="1798"/>
      <c r="AD580" s="1798"/>
      <c r="AE580" s="1798"/>
      <c r="AF580" s="1798"/>
      <c r="AG580" s="1798"/>
      <c r="AH580" s="1798"/>
      <c r="AI580" s="1798"/>
      <c r="AJ580" s="1798"/>
      <c r="AK580" s="1442"/>
      <c r="AL580" s="2410"/>
      <c r="AM580" s="1299"/>
      <c r="AN580" s="1407"/>
      <c r="AO580" s="1407"/>
      <c r="AP580" s="1407"/>
      <c r="AQ580" s="1407"/>
      <c r="AR580" s="1407"/>
      <c r="AS580" s="1407"/>
      <c r="AT580" s="1407"/>
      <c r="AU580" s="1407"/>
      <c r="AV580" s="1407"/>
      <c r="AW580" s="1407"/>
      <c r="AX580" s="1407"/>
    </row>
    <row r="581" spans="1:50" ht="14.25">
      <c r="A581" s="1441"/>
      <c r="B581" s="1441"/>
      <c r="C581" s="1441"/>
      <c r="D581" s="1441"/>
      <c r="E581" s="1441"/>
      <c r="F581" s="1441"/>
      <c r="G581" s="1441"/>
      <c r="H581" s="1441"/>
      <c r="I581" s="1441"/>
      <c r="J581" s="1441"/>
      <c r="K581" s="1441"/>
      <c r="L581" s="1441"/>
      <c r="M581" s="1441"/>
      <c r="N581" s="1479"/>
      <c r="O581" s="1479"/>
      <c r="P581" s="1479"/>
      <c r="Q581" s="1442"/>
      <c r="R581" s="1442"/>
      <c r="S581" s="1442"/>
      <c r="T581" s="1442"/>
      <c r="U581" s="1442"/>
      <c r="V581" s="1442"/>
      <c r="W581" s="1442"/>
      <c r="X581" s="1798"/>
      <c r="Y581" s="1798"/>
      <c r="Z581" s="1798"/>
      <c r="AA581" s="1798"/>
      <c r="AB581" s="1798"/>
      <c r="AC581" s="1798"/>
      <c r="AD581" s="1798"/>
      <c r="AE581" s="1798"/>
      <c r="AF581" s="1798"/>
      <c r="AG581" s="1798"/>
      <c r="AH581" s="1798"/>
      <c r="AI581" s="1798"/>
      <c r="AJ581" s="1798"/>
      <c r="AK581" s="1442"/>
      <c r="AL581" s="2480"/>
      <c r="AM581" s="1299"/>
      <c r="AN581" s="1407"/>
      <c r="AO581" s="1407"/>
      <c r="AP581" s="1407"/>
      <c r="AQ581" s="1407"/>
      <c r="AR581" s="1407"/>
      <c r="AS581" s="1407"/>
      <c r="AT581" s="1407"/>
      <c r="AU581" s="1407"/>
      <c r="AV581" s="1407"/>
      <c r="AW581" s="1407"/>
      <c r="AX581" s="1407"/>
    </row>
    <row r="582" spans="1:50" ht="13.5" customHeight="1">
      <c r="A582" s="1441"/>
      <c r="B582" s="1441"/>
      <c r="C582" s="1441"/>
      <c r="D582" s="1441"/>
      <c r="E582" s="1441"/>
      <c r="F582" s="1441"/>
      <c r="G582" s="1441"/>
      <c r="H582" s="1441"/>
      <c r="I582" s="1441"/>
      <c r="J582" s="1441"/>
      <c r="K582" s="1441"/>
      <c r="L582" s="1441"/>
      <c r="M582" s="1441"/>
      <c r="N582" s="1479"/>
      <c r="O582" s="1479"/>
      <c r="P582" s="1479"/>
      <c r="Q582" s="1442"/>
      <c r="R582" s="1442"/>
      <c r="S582" s="1442"/>
      <c r="T582" s="1442"/>
      <c r="U582" s="1442"/>
      <c r="V582" s="1442"/>
      <c r="W582" s="1442"/>
      <c r="X582" s="1798"/>
      <c r="Y582" s="1798"/>
      <c r="Z582" s="1798"/>
      <c r="AA582" s="1798"/>
      <c r="AB582" s="1798"/>
      <c r="AC582" s="1798"/>
      <c r="AD582" s="1798"/>
      <c r="AE582" s="1798"/>
      <c r="AF582" s="1798"/>
      <c r="AG582" s="1798"/>
      <c r="AH582" s="1798"/>
      <c r="AI582" s="1798"/>
      <c r="AJ582" s="1798"/>
      <c r="AK582" s="1442"/>
      <c r="AL582" s="2481"/>
      <c r="AM582" s="1299"/>
      <c r="AN582" s="1407"/>
      <c r="AO582" s="1407"/>
      <c r="AP582" s="1407"/>
      <c r="AQ582" s="1407"/>
      <c r="AR582" s="1407"/>
      <c r="AS582" s="1407"/>
      <c r="AT582" s="1407"/>
      <c r="AU582" s="1407"/>
      <c r="AV582" s="1407"/>
      <c r="AW582" s="1407"/>
      <c r="AX582" s="1407"/>
    </row>
    <row r="583" spans="1:50" ht="13.5" customHeight="1">
      <c r="A583" s="1441"/>
      <c r="B583" s="1441"/>
      <c r="C583" s="1441"/>
      <c r="D583" s="1441"/>
      <c r="E583" s="1441"/>
      <c r="F583" s="1441"/>
      <c r="G583" s="1441"/>
      <c r="H583" s="1441"/>
      <c r="I583" s="1441"/>
      <c r="J583" s="1441"/>
      <c r="K583" s="1441"/>
      <c r="L583" s="1441"/>
      <c r="M583" s="1441"/>
      <c r="N583" s="1479"/>
      <c r="O583" s="1479"/>
      <c r="P583" s="1479"/>
      <c r="Q583" s="1442"/>
      <c r="R583" s="1407"/>
      <c r="S583" s="1442"/>
      <c r="T583" s="1442"/>
      <c r="U583" s="1442"/>
      <c r="V583" s="1442"/>
      <c r="W583" s="1442"/>
      <c r="X583" s="1798"/>
      <c r="Y583" s="1798"/>
      <c r="Z583" s="1798"/>
      <c r="AA583" s="1798"/>
      <c r="AB583" s="1798"/>
      <c r="AC583" s="1798"/>
      <c r="AD583" s="1798"/>
      <c r="AE583" s="1798"/>
      <c r="AF583" s="1798"/>
      <c r="AG583" s="1798"/>
      <c r="AH583" s="1798"/>
      <c r="AI583" s="1798"/>
      <c r="AJ583" s="1798"/>
      <c r="AK583" s="1442"/>
      <c r="AL583" s="2481"/>
      <c r="AM583" s="1299"/>
      <c r="AN583" s="1407"/>
      <c r="AO583" s="1407"/>
      <c r="AP583" s="1407"/>
      <c r="AQ583" s="1407"/>
      <c r="AR583" s="1407"/>
      <c r="AS583" s="1407"/>
      <c r="AT583" s="1407"/>
      <c r="AU583" s="1407"/>
      <c r="AV583" s="1407"/>
      <c r="AW583" s="1407"/>
      <c r="AX583" s="1407"/>
    </row>
    <row r="584" spans="1:50" ht="13.5" customHeight="1">
      <c r="A584" s="1441"/>
      <c r="B584" s="1441"/>
      <c r="C584" s="1441"/>
      <c r="D584" s="1441"/>
      <c r="E584" s="1441"/>
      <c r="F584" s="1441"/>
      <c r="G584" s="1441"/>
      <c r="H584" s="1441"/>
      <c r="I584" s="1441"/>
      <c r="J584" s="1441"/>
      <c r="K584" s="1441"/>
      <c r="L584" s="1441"/>
      <c r="M584" s="1441"/>
      <c r="N584" s="1479"/>
      <c r="O584" s="1479"/>
      <c r="P584" s="1479"/>
      <c r="Q584" s="1442"/>
      <c r="R584" s="1442"/>
      <c r="S584" s="1442"/>
      <c r="T584" s="1442"/>
      <c r="U584" s="1442"/>
      <c r="V584" s="1442"/>
      <c r="W584" s="1442"/>
      <c r="X584" s="1798"/>
      <c r="Y584" s="1798"/>
      <c r="Z584" s="1798"/>
      <c r="AA584" s="1798"/>
      <c r="AB584" s="1798"/>
      <c r="AC584" s="1798"/>
      <c r="AD584" s="1798"/>
      <c r="AE584" s="1798"/>
      <c r="AF584" s="1798"/>
      <c r="AG584" s="1798"/>
      <c r="AH584" s="1798"/>
      <c r="AI584" s="1798"/>
      <c r="AJ584" s="1798"/>
      <c r="AK584" s="1442"/>
      <c r="AL584" s="2481"/>
      <c r="AM584" s="1299"/>
      <c r="AN584" s="1407"/>
      <c r="AO584" s="1407"/>
      <c r="AP584" s="1407"/>
      <c r="AQ584" s="1407"/>
      <c r="AR584" s="1407"/>
      <c r="AS584" s="1407"/>
      <c r="AT584" s="1407"/>
      <c r="AU584" s="1407"/>
      <c r="AV584" s="1407"/>
      <c r="AW584" s="1407"/>
      <c r="AX584" s="1407"/>
    </row>
    <row r="585" spans="1:50" ht="13.5" customHeight="1">
      <c r="A585" s="1441"/>
      <c r="B585" s="1441"/>
      <c r="C585" s="1441"/>
      <c r="D585" s="1441"/>
      <c r="E585" s="1441"/>
      <c r="F585" s="1441"/>
      <c r="G585" s="1441"/>
      <c r="H585" s="1441"/>
      <c r="I585" s="1441"/>
      <c r="J585" s="1441"/>
      <c r="K585" s="1441"/>
      <c r="L585" s="1441"/>
      <c r="M585" s="1441"/>
      <c r="N585" s="1479"/>
      <c r="O585" s="1479"/>
      <c r="P585" s="1479"/>
      <c r="Q585" s="1442"/>
      <c r="R585" s="1442"/>
      <c r="S585" s="1442"/>
      <c r="T585" s="1442"/>
      <c r="U585" s="1442"/>
      <c r="V585" s="1442"/>
      <c r="W585" s="1442"/>
      <c r="X585" s="1798"/>
      <c r="Y585" s="1798"/>
      <c r="Z585" s="1798"/>
      <c r="AA585" s="1798"/>
      <c r="AB585" s="1798"/>
      <c r="AC585" s="1798"/>
      <c r="AD585" s="1798"/>
      <c r="AE585" s="1798"/>
      <c r="AF585" s="1798"/>
      <c r="AG585" s="1798"/>
      <c r="AH585" s="1798"/>
      <c r="AI585" s="1798"/>
      <c r="AJ585" s="1798"/>
      <c r="AK585" s="1442"/>
      <c r="AL585" s="2481"/>
      <c r="AM585" s="1299"/>
      <c r="AN585" s="1407"/>
      <c r="AO585" s="1407"/>
      <c r="AP585" s="1407"/>
      <c r="AQ585" s="1407"/>
      <c r="AR585" s="1407"/>
      <c r="AS585" s="1407"/>
      <c r="AT585" s="1407"/>
      <c r="AU585" s="1407"/>
      <c r="AV585" s="1407"/>
      <c r="AW585" s="1407"/>
      <c r="AX585" s="1407"/>
    </row>
    <row r="586" spans="1:50" ht="13.5" customHeight="1">
      <c r="A586" s="2741"/>
      <c r="B586" s="3643" t="s">
        <v>3128</v>
      </c>
      <c r="C586" s="3643"/>
      <c r="D586" s="3643"/>
      <c r="E586" s="3643"/>
      <c r="F586" s="3643"/>
      <c r="G586" s="3643"/>
      <c r="H586" s="3643"/>
      <c r="I586" s="3643"/>
      <c r="J586" s="3643"/>
      <c r="K586" s="3643"/>
      <c r="L586" s="3643"/>
      <c r="M586" s="3643"/>
      <c r="N586" s="3643"/>
      <c r="O586" s="3643"/>
      <c r="P586" s="3643"/>
      <c r="Q586" s="3643"/>
      <c r="R586" s="3643"/>
      <c r="S586" s="3643"/>
      <c r="T586" s="3643"/>
      <c r="U586" s="3643"/>
      <c r="V586" s="3643"/>
      <c r="W586" s="3643"/>
      <c r="X586" s="3643"/>
      <c r="Y586" s="3643"/>
      <c r="Z586" s="3643"/>
      <c r="AA586" s="3643"/>
      <c r="AB586" s="3643"/>
      <c r="AC586" s="3643"/>
      <c r="AD586" s="3643"/>
      <c r="AE586" s="3643"/>
      <c r="AF586" s="3643"/>
      <c r="AG586" s="3643"/>
      <c r="AH586" s="3643"/>
      <c r="AI586" s="3643"/>
      <c r="AJ586" s="2741"/>
      <c r="AK586" s="2741"/>
      <c r="AL586" s="2481"/>
      <c r="AM586" s="1299"/>
      <c r="AN586" s="1407"/>
      <c r="AO586" s="1407"/>
      <c r="AP586" s="1407"/>
      <c r="AQ586" s="1407"/>
      <c r="AR586" s="1407"/>
      <c r="AS586" s="1407"/>
      <c r="AT586" s="1407"/>
      <c r="AU586" s="1407"/>
      <c r="AV586" s="1407"/>
      <c r="AW586" s="1407"/>
      <c r="AX586" s="1407"/>
    </row>
    <row r="587" spans="1:50" ht="13.5" customHeight="1">
      <c r="A587" s="2741"/>
      <c r="B587" s="3643"/>
      <c r="C587" s="3643"/>
      <c r="D587" s="3643"/>
      <c r="E587" s="3643"/>
      <c r="F587" s="3643"/>
      <c r="G587" s="3643"/>
      <c r="H587" s="3643"/>
      <c r="I587" s="3643"/>
      <c r="J587" s="3643"/>
      <c r="K587" s="3643"/>
      <c r="L587" s="3643"/>
      <c r="M587" s="3643"/>
      <c r="N587" s="3643"/>
      <c r="O587" s="3643"/>
      <c r="P587" s="3643"/>
      <c r="Q587" s="3643"/>
      <c r="R587" s="3643"/>
      <c r="S587" s="3643"/>
      <c r="T587" s="3643"/>
      <c r="U587" s="3643"/>
      <c r="V587" s="3643"/>
      <c r="W587" s="3643"/>
      <c r="X587" s="3643"/>
      <c r="Y587" s="3643"/>
      <c r="Z587" s="3643"/>
      <c r="AA587" s="3643"/>
      <c r="AB587" s="3643"/>
      <c r="AC587" s="3643"/>
      <c r="AD587" s="3643"/>
      <c r="AE587" s="3643"/>
      <c r="AF587" s="3643"/>
      <c r="AG587" s="3643"/>
      <c r="AH587" s="3643"/>
      <c r="AI587" s="3643"/>
      <c r="AJ587" s="2741"/>
      <c r="AK587" s="2741"/>
      <c r="AL587" s="2481"/>
      <c r="AM587" s="1299"/>
      <c r="AN587" s="1407"/>
      <c r="AO587" s="1407"/>
      <c r="AP587" s="1407"/>
      <c r="AQ587" s="1407"/>
      <c r="AR587" s="1407"/>
      <c r="AS587" s="1407"/>
      <c r="AT587" s="1407"/>
      <c r="AU587" s="1407"/>
      <c r="AV587" s="1407"/>
      <c r="AW587" s="1407"/>
      <c r="AX587" s="1407"/>
    </row>
    <row r="588" spans="1:50" ht="13.5" customHeight="1">
      <c r="A588" s="2741"/>
      <c r="B588" s="2735"/>
      <c r="C588" s="2735"/>
      <c r="D588" s="2735"/>
      <c r="E588" s="2735"/>
      <c r="F588" s="2735"/>
      <c r="G588" s="2735"/>
      <c r="H588" s="2735"/>
      <c r="I588" s="2735"/>
      <c r="J588" s="2735"/>
      <c r="K588" s="2735"/>
      <c r="L588" s="2735"/>
      <c r="M588" s="2735"/>
      <c r="N588" s="2735"/>
      <c r="O588" s="2735"/>
      <c r="P588" s="2735"/>
      <c r="Q588" s="2735"/>
      <c r="R588" s="2735"/>
      <c r="S588" s="2735"/>
      <c r="T588" s="2735"/>
      <c r="U588" s="2735"/>
      <c r="V588" s="2735"/>
      <c r="W588" s="2735"/>
      <c r="X588" s="2735"/>
      <c r="Y588" s="2735"/>
      <c r="Z588" s="2735"/>
      <c r="AA588" s="2735"/>
      <c r="AB588" s="2735"/>
      <c r="AC588" s="2735"/>
      <c r="AD588" s="2735"/>
      <c r="AE588" s="2735"/>
      <c r="AF588" s="2735"/>
      <c r="AG588" s="2735"/>
      <c r="AH588" s="2735"/>
      <c r="AI588" s="2735"/>
      <c r="AJ588" s="2741"/>
      <c r="AK588" s="2741"/>
      <c r="AL588" s="2481"/>
      <c r="AM588" s="1299"/>
      <c r="AN588" s="1407"/>
      <c r="AO588" s="1407"/>
      <c r="AP588" s="1407"/>
      <c r="AQ588" s="1407"/>
      <c r="AR588" s="1407"/>
      <c r="AS588" s="1407"/>
      <c r="AT588" s="1407"/>
      <c r="AU588" s="1407"/>
      <c r="AV588" s="1407"/>
      <c r="AW588" s="1407"/>
      <c r="AX588" s="1407"/>
    </row>
    <row r="589" spans="1:50" ht="13.5" customHeight="1">
      <c r="A589" s="1830"/>
      <c r="B589" s="2400" t="s">
        <v>2525</v>
      </c>
      <c r="C589" s="2401"/>
      <c r="D589" s="2401"/>
      <c r="E589" s="2401"/>
      <c r="F589" s="2401"/>
      <c r="G589" s="2401"/>
      <c r="H589" s="2401"/>
      <c r="I589" s="2401"/>
      <c r="J589" s="2401"/>
      <c r="K589" s="2401"/>
      <c r="L589" s="2401"/>
      <c r="M589" s="2401"/>
      <c r="N589" s="2401"/>
      <c r="O589" s="2401"/>
      <c r="P589" s="2401"/>
      <c r="Q589" s="2401"/>
      <c r="R589" s="2401"/>
      <c r="S589" s="2401"/>
      <c r="T589" s="2402"/>
      <c r="U589" s="2401"/>
      <c r="V589" s="2401"/>
      <c r="W589" s="2401"/>
      <c r="X589" s="2401"/>
      <c r="Y589" s="2401"/>
      <c r="Z589" s="2401"/>
      <c r="AA589" s="2401"/>
      <c r="AB589" s="2401"/>
      <c r="AC589" s="2401"/>
      <c r="AD589" s="2401"/>
      <c r="AE589" s="2401"/>
      <c r="AF589" s="2401"/>
      <c r="AG589" s="2401"/>
      <c r="AH589" s="2401"/>
      <c r="AI589" s="2401"/>
      <c r="AJ589" s="2403"/>
      <c r="AK589" s="1407"/>
      <c r="AL589" s="1480"/>
      <c r="AM589" s="1299"/>
      <c r="AN589" s="1407"/>
      <c r="AO589" s="1407"/>
      <c r="AP589" s="1407"/>
      <c r="AQ589" s="1407"/>
      <c r="AR589" s="1407"/>
      <c r="AS589" s="1407"/>
      <c r="AT589" s="1407"/>
      <c r="AU589" s="1407"/>
      <c r="AV589" s="1407"/>
      <c r="AW589" s="1407"/>
      <c r="AX589" s="1407"/>
    </row>
    <row r="590" spans="1:50" ht="13.5" customHeight="1">
      <c r="A590" s="1830"/>
      <c r="B590" s="2405"/>
      <c r="C590" s="1407"/>
      <c r="D590" s="1407"/>
      <c r="E590" s="1407"/>
      <c r="F590" s="1407"/>
      <c r="G590" s="1407"/>
      <c r="H590" s="1407"/>
      <c r="I590" s="1407"/>
      <c r="J590" s="1407"/>
      <c r="K590" s="1407"/>
      <c r="L590" s="1407"/>
      <c r="M590" s="1407"/>
      <c r="N590" s="1407"/>
      <c r="O590" s="1407"/>
      <c r="P590" s="1407"/>
      <c r="Q590" s="1407"/>
      <c r="R590" s="1407"/>
      <c r="S590" s="1407"/>
      <c r="T590" s="1407"/>
      <c r="U590" s="1407"/>
      <c r="V590" s="1407"/>
      <c r="W590" s="1407"/>
      <c r="X590" s="1407"/>
      <c r="Y590" s="1407"/>
      <c r="Z590" s="1407"/>
      <c r="AA590" s="1407"/>
      <c r="AB590" s="1407"/>
      <c r="AC590" s="1407"/>
      <c r="AD590" s="1407"/>
      <c r="AE590" s="1407"/>
      <c r="AF590" s="1407"/>
      <c r="AG590" s="1407"/>
      <c r="AH590" s="1407"/>
      <c r="AI590" s="1407"/>
      <c r="AJ590" s="2406"/>
      <c r="AK590" s="1407"/>
      <c r="AL590" s="1480"/>
      <c r="AM590" s="1299"/>
      <c r="AN590" s="1407"/>
      <c r="AO590" s="1407"/>
      <c r="AP590" s="1407"/>
      <c r="AQ590" s="1407"/>
      <c r="AR590" s="1407"/>
      <c r="AS590" s="1407"/>
      <c r="AT590" s="1407"/>
      <c r="AU590" s="1407"/>
      <c r="AV590" s="1407"/>
      <c r="AW590" s="1407"/>
      <c r="AX590" s="1407"/>
    </row>
    <row r="591" spans="1:50" ht="13.5" customHeight="1">
      <c r="A591" s="1830"/>
      <c r="B591" s="2405"/>
      <c r="C591" s="1407"/>
      <c r="D591" s="1407"/>
      <c r="E591" s="1407"/>
      <c r="F591" s="1407"/>
      <c r="G591" s="1407"/>
      <c r="H591" s="1407"/>
      <c r="I591" s="1407"/>
      <c r="J591" s="1407"/>
      <c r="K591" s="1407"/>
      <c r="L591" s="1407"/>
      <c r="M591" s="1407"/>
      <c r="N591" s="1407"/>
      <c r="O591" s="1407"/>
      <c r="P591" s="1407"/>
      <c r="Q591" s="1407"/>
      <c r="R591" s="1407"/>
      <c r="S591" s="1407"/>
      <c r="T591" s="1407"/>
      <c r="U591" s="1407"/>
      <c r="V591" s="1407"/>
      <c r="W591" s="1407"/>
      <c r="X591" s="1407"/>
      <c r="Y591" s="1407"/>
      <c r="Z591" s="1407"/>
      <c r="AA591" s="1407"/>
      <c r="AB591" s="1407"/>
      <c r="AC591" s="1407"/>
      <c r="AD591" s="1407"/>
      <c r="AE591" s="1407"/>
      <c r="AF591" s="1407"/>
      <c r="AG591" s="1407"/>
      <c r="AH591" s="1407"/>
      <c r="AI591" s="1407"/>
      <c r="AJ591" s="2406"/>
      <c r="AK591" s="1407"/>
      <c r="AL591" s="1407"/>
      <c r="AM591" s="1299"/>
      <c r="AN591" s="1407"/>
      <c r="AO591" s="1407"/>
      <c r="AP591" s="1407"/>
      <c r="AQ591" s="1407"/>
      <c r="AR591" s="1407"/>
      <c r="AS591" s="1407"/>
      <c r="AT591" s="1407"/>
      <c r="AU591" s="1407"/>
      <c r="AV591" s="1407"/>
      <c r="AW591" s="1407"/>
      <c r="AX591" s="1407"/>
    </row>
    <row r="592" spans="1:50" ht="13.5" customHeight="1">
      <c r="A592" s="1830"/>
      <c r="B592" s="2405"/>
      <c r="C592" s="1407"/>
      <c r="D592" s="1407"/>
      <c r="E592" s="1407"/>
      <c r="F592" s="1407"/>
      <c r="G592" s="1407"/>
      <c r="H592" s="1407"/>
      <c r="I592" s="1407"/>
      <c r="J592" s="1407"/>
      <c r="K592" s="1407"/>
      <c r="L592" s="1407"/>
      <c r="M592" s="1407"/>
      <c r="N592" s="1407"/>
      <c r="O592" s="1407"/>
      <c r="P592" s="1407"/>
      <c r="Q592" s="1407"/>
      <c r="R592" s="1407"/>
      <c r="S592" s="1407"/>
      <c r="T592" s="1407"/>
      <c r="U592" s="1407"/>
      <c r="V592" s="1407"/>
      <c r="W592" s="1407"/>
      <c r="X592" s="1407"/>
      <c r="Y592" s="1407"/>
      <c r="Z592" s="1407"/>
      <c r="AA592" s="1407"/>
      <c r="AB592" s="1407"/>
      <c r="AC592" s="1407"/>
      <c r="AD592" s="1407"/>
      <c r="AE592" s="1407"/>
      <c r="AF592" s="1407"/>
      <c r="AG592" s="1407"/>
      <c r="AH592" s="1407"/>
      <c r="AI592" s="1407"/>
      <c r="AJ592" s="2406"/>
      <c r="AK592" s="1407"/>
      <c r="AL592" s="2399"/>
      <c r="AM592" s="1299"/>
      <c r="AN592" s="1407"/>
      <c r="AO592" s="1407"/>
      <c r="AP592" s="1407"/>
      <c r="AQ592" s="1407"/>
      <c r="AR592" s="1407"/>
      <c r="AS592" s="1407"/>
      <c r="AT592" s="1407"/>
      <c r="AU592" s="1407"/>
      <c r="AV592" s="1407"/>
      <c r="AW592" s="1407"/>
    </row>
    <row r="593" spans="1:52" ht="13.5" customHeight="1">
      <c r="A593" s="1830"/>
      <c r="B593" s="2405"/>
      <c r="C593" s="1407"/>
      <c r="D593" s="1407"/>
      <c r="E593" s="1407"/>
      <c r="F593" s="1407"/>
      <c r="G593" s="1407"/>
      <c r="H593" s="1407"/>
      <c r="I593" s="1407"/>
      <c r="J593" s="1407"/>
      <c r="K593" s="1407"/>
      <c r="L593" s="1407"/>
      <c r="M593" s="1407"/>
      <c r="N593" s="1407"/>
      <c r="O593" s="1407"/>
      <c r="P593" s="1407"/>
      <c r="Q593" s="1407"/>
      <c r="R593" s="1407"/>
      <c r="S593" s="1407"/>
      <c r="T593" s="1407"/>
      <c r="U593" s="1407"/>
      <c r="V593" s="1407"/>
      <c r="W593" s="1407"/>
      <c r="X593" s="1407"/>
      <c r="Y593" s="1407"/>
      <c r="Z593" s="1407"/>
      <c r="AA593" s="1407"/>
      <c r="AB593" s="1407"/>
      <c r="AC593" s="1407"/>
      <c r="AD593" s="1407"/>
      <c r="AE593" s="1407"/>
      <c r="AF593" s="1407"/>
      <c r="AG593" s="1407"/>
      <c r="AH593" s="1407"/>
      <c r="AI593" s="1407"/>
      <c r="AJ593" s="2406"/>
      <c r="AK593" s="1407"/>
      <c r="AL593" s="2404"/>
      <c r="AM593" s="1407"/>
      <c r="AN593" s="1407"/>
      <c r="AO593" s="1407"/>
      <c r="AP593" s="1407"/>
      <c r="AQ593" s="1407"/>
      <c r="AR593" s="1407"/>
      <c r="AS593" s="1407"/>
      <c r="AT593" s="1407"/>
      <c r="AU593" s="1407"/>
      <c r="AV593" s="1407"/>
      <c r="AW593" s="1407"/>
    </row>
    <row r="594" spans="1:52" ht="15.75" customHeight="1">
      <c r="A594" s="1830"/>
      <c r="B594" s="2405"/>
      <c r="C594" s="1407"/>
      <c r="D594" s="1407"/>
      <c r="E594" s="1407"/>
      <c r="F594" s="1407"/>
      <c r="G594" s="1407"/>
      <c r="H594" s="1407"/>
      <c r="I594" s="1407"/>
      <c r="J594" s="1407"/>
      <c r="K594" s="1407"/>
      <c r="L594" s="1407"/>
      <c r="M594" s="1407"/>
      <c r="N594" s="1407"/>
      <c r="O594" s="1407"/>
      <c r="P594" s="1407"/>
      <c r="Q594" s="1407"/>
      <c r="R594" s="1407"/>
      <c r="S594" s="1407"/>
      <c r="T594" s="1407"/>
      <c r="U594" s="1407"/>
      <c r="V594" s="1407"/>
      <c r="W594" s="1407"/>
      <c r="X594" s="1407"/>
      <c r="Y594" s="1407"/>
      <c r="Z594" s="1407"/>
      <c r="AA594" s="1407"/>
      <c r="AB594" s="1407"/>
      <c r="AC594" s="1407"/>
      <c r="AD594" s="1407"/>
      <c r="AE594" s="1407"/>
      <c r="AF594" s="1407"/>
      <c r="AG594" s="1407"/>
      <c r="AH594" s="1407"/>
      <c r="AI594" s="1407"/>
      <c r="AJ594" s="2406"/>
      <c r="AK594" s="1407"/>
      <c r="AL594" s="2404"/>
      <c r="AM594" s="1200"/>
      <c r="AN594" s="1200"/>
      <c r="AO594" s="1200"/>
      <c r="AP594" s="1200"/>
      <c r="AQ594" s="1200"/>
      <c r="AR594" s="1200"/>
      <c r="AS594" s="1200"/>
      <c r="AT594" s="1200"/>
      <c r="AU594" s="1200"/>
      <c r="AV594" s="1200"/>
      <c r="AW594" s="1200"/>
      <c r="AX594" s="1407"/>
    </row>
    <row r="595" spans="1:52" ht="14.25" customHeight="1">
      <c r="A595" s="1830"/>
      <c r="B595" s="2405"/>
      <c r="C595" s="1407"/>
      <c r="D595" s="1407"/>
      <c r="E595" s="1407"/>
      <c r="F595" s="1407"/>
      <c r="G595" s="1407"/>
      <c r="H595" s="1407"/>
      <c r="I595" s="1407"/>
      <c r="J595" s="1407"/>
      <c r="K595" s="1407"/>
      <c r="L595" s="1407"/>
      <c r="M595" s="1407"/>
      <c r="N595" s="1407"/>
      <c r="O595" s="1407"/>
      <c r="P595" s="1407"/>
      <c r="Q595" s="1407"/>
      <c r="R595" s="1407"/>
      <c r="S595" s="1407"/>
      <c r="T595" s="1407"/>
      <c r="U595" s="1407"/>
      <c r="V595" s="1407"/>
      <c r="W595" s="1407"/>
      <c r="X595" s="1407"/>
      <c r="Y595" s="1407"/>
      <c r="Z595" s="1407"/>
      <c r="AA595" s="1407"/>
      <c r="AB595" s="1407"/>
      <c r="AC595" s="1407"/>
      <c r="AD595" s="1407"/>
      <c r="AE595" s="1407"/>
      <c r="AF595" s="1407"/>
      <c r="AG595" s="1407"/>
      <c r="AH595" s="1407"/>
      <c r="AI595" s="1407"/>
      <c r="AJ595" s="2406"/>
      <c r="AK595" s="1407"/>
      <c r="AL595" s="2404"/>
      <c r="AM595" s="1200"/>
      <c r="AN595" s="1200"/>
      <c r="AO595" s="1200"/>
      <c r="AP595" s="1200"/>
      <c r="AQ595" s="1200"/>
      <c r="AR595" s="1200"/>
      <c r="AS595" s="1200"/>
      <c r="AT595" s="1200"/>
      <c r="AU595" s="1200"/>
      <c r="AV595" s="1200"/>
      <c r="AW595" s="1200"/>
      <c r="AX595" s="1407"/>
    </row>
    <row r="596" spans="1:52" ht="14.25">
      <c r="A596" s="1830"/>
      <c r="B596" s="2405"/>
      <c r="C596" s="1407"/>
      <c r="D596" s="1407"/>
      <c r="E596" s="1407"/>
      <c r="F596" s="1407"/>
      <c r="G596" s="1407"/>
      <c r="H596" s="1407"/>
      <c r="I596" s="1407"/>
      <c r="J596" s="1407"/>
      <c r="K596" s="1407"/>
      <c r="L596" s="1407"/>
      <c r="M596" s="1407"/>
      <c r="N596" s="1407"/>
      <c r="O596" s="1407"/>
      <c r="P596" s="1407"/>
      <c r="Q596" s="1407"/>
      <c r="R596" s="1407"/>
      <c r="S596" s="1407"/>
      <c r="T596" s="1407"/>
      <c r="U596" s="1407"/>
      <c r="V596" s="1407"/>
      <c r="W596" s="1407"/>
      <c r="X596" s="1407"/>
      <c r="Y596" s="1407"/>
      <c r="Z596" s="1407"/>
      <c r="AA596" s="1407"/>
      <c r="AB596" s="1407"/>
      <c r="AC596" s="1407"/>
      <c r="AD596" s="1407"/>
      <c r="AE596" s="1407"/>
      <c r="AF596" s="1407"/>
      <c r="AG596" s="1407"/>
      <c r="AH596" s="1407"/>
      <c r="AI596" s="1407"/>
      <c r="AJ596" s="2406"/>
      <c r="AK596" s="1407"/>
      <c r="AL596" s="2404"/>
      <c r="AM596" s="1200"/>
      <c r="AN596" s="1200"/>
      <c r="AO596" s="1200"/>
      <c r="AP596" s="1200"/>
      <c r="AQ596" s="1200"/>
      <c r="AR596" s="1200"/>
      <c r="AS596" s="1200"/>
      <c r="AT596" s="1200"/>
      <c r="AU596" s="1200"/>
      <c r="AV596" s="1200"/>
      <c r="AW596" s="1200"/>
      <c r="AX596" s="1407"/>
    </row>
    <row r="597" spans="1:52" ht="14.25">
      <c r="A597" s="1830"/>
      <c r="B597" s="2405"/>
      <c r="C597" s="1407"/>
      <c r="D597" s="1407"/>
      <c r="E597" s="1407"/>
      <c r="F597" s="1407"/>
      <c r="G597" s="1407"/>
      <c r="H597" s="1407"/>
      <c r="I597" s="1407"/>
      <c r="J597" s="1407"/>
      <c r="K597" s="1407"/>
      <c r="L597" s="1407"/>
      <c r="M597" s="1407"/>
      <c r="N597" s="1407"/>
      <c r="O597" s="1407"/>
      <c r="P597" s="1407"/>
      <c r="Q597" s="1407"/>
      <c r="R597" s="1407"/>
      <c r="S597" s="1407"/>
      <c r="T597" s="1407"/>
      <c r="U597" s="1407"/>
      <c r="V597" s="1407"/>
      <c r="W597" s="1407"/>
      <c r="X597" s="1407"/>
      <c r="Y597" s="1407"/>
      <c r="Z597" s="1407"/>
      <c r="AA597" s="1407"/>
      <c r="AB597" s="1407"/>
      <c r="AC597" s="1407"/>
      <c r="AD597" s="1407"/>
      <c r="AE597" s="1407"/>
      <c r="AF597" s="1407"/>
      <c r="AG597" s="1407"/>
      <c r="AH597" s="1407"/>
      <c r="AI597" s="1407"/>
      <c r="AJ597" s="2406"/>
      <c r="AK597" s="1407"/>
      <c r="AL597" s="2404"/>
      <c r="AM597" s="1299"/>
      <c r="AN597" s="1407"/>
      <c r="AO597" s="1407"/>
      <c r="AP597" s="1407"/>
      <c r="AQ597" s="1407"/>
      <c r="AR597" s="1407"/>
      <c r="AS597" s="1407"/>
      <c r="AT597" s="1407"/>
      <c r="AU597" s="1407"/>
      <c r="AV597" s="1407"/>
      <c r="AW597" s="1407"/>
      <c r="AX597" s="1407"/>
    </row>
    <row r="598" spans="1:52" ht="14.25">
      <c r="A598" s="1830"/>
      <c r="B598" s="2405"/>
      <c r="C598" s="1407"/>
      <c r="D598" s="1407"/>
      <c r="E598" s="1407"/>
      <c r="F598" s="1407"/>
      <c r="G598" s="1407"/>
      <c r="H598" s="1407"/>
      <c r="I598" s="1407"/>
      <c r="J598" s="1407"/>
      <c r="K598" s="1407"/>
      <c r="L598" s="1407"/>
      <c r="M598" s="1407"/>
      <c r="N598" s="1407"/>
      <c r="O598" s="1407"/>
      <c r="P598" s="1407"/>
      <c r="Q598" s="1407"/>
      <c r="R598" s="1407"/>
      <c r="S598" s="1407"/>
      <c r="T598" s="1407"/>
      <c r="U598" s="1407"/>
      <c r="V598" s="1407"/>
      <c r="W598" s="1407"/>
      <c r="X598" s="1407"/>
      <c r="Y598" s="1407"/>
      <c r="Z598" s="1407"/>
      <c r="AA598" s="1407"/>
      <c r="AB598" s="1407"/>
      <c r="AC598" s="1407"/>
      <c r="AD598" s="1407"/>
      <c r="AE598" s="1407"/>
      <c r="AF598" s="1407"/>
      <c r="AG598" s="1407"/>
      <c r="AH598" s="1407"/>
      <c r="AI598" s="1407"/>
      <c r="AJ598" s="2406"/>
      <c r="AK598" s="1407"/>
      <c r="AL598" s="2404"/>
      <c r="AM598" s="1299"/>
      <c r="AN598" s="1407"/>
      <c r="AO598" s="1407"/>
      <c r="AP598" s="1407"/>
      <c r="AQ598" s="1407"/>
      <c r="AR598" s="1407"/>
      <c r="AS598" s="1407"/>
      <c r="AT598" s="1407"/>
      <c r="AU598" s="1407"/>
      <c r="AV598" s="1407"/>
      <c r="AW598" s="1407"/>
      <c r="AX598" s="1407"/>
    </row>
    <row r="599" spans="1:52" ht="14.25">
      <c r="A599" s="1830"/>
      <c r="B599" s="2405"/>
      <c r="C599" s="1407"/>
      <c r="D599" s="1407"/>
      <c r="E599" s="1407"/>
      <c r="F599" s="1407"/>
      <c r="G599" s="1407"/>
      <c r="H599" s="1407"/>
      <c r="I599" s="1407"/>
      <c r="J599" s="1407"/>
      <c r="K599" s="1407"/>
      <c r="L599" s="1407"/>
      <c r="M599" s="1407"/>
      <c r="N599" s="1407"/>
      <c r="O599" s="1407"/>
      <c r="P599" s="1407"/>
      <c r="Q599" s="1407"/>
      <c r="R599" s="1407"/>
      <c r="S599" s="1407"/>
      <c r="T599" s="1407"/>
      <c r="U599" s="1407"/>
      <c r="V599" s="1407"/>
      <c r="W599" s="1407"/>
      <c r="X599" s="1407"/>
      <c r="Y599" s="1407"/>
      <c r="Z599" s="1407"/>
      <c r="AA599" s="1407"/>
      <c r="AB599" s="1407"/>
      <c r="AC599" s="1407"/>
      <c r="AD599" s="1407"/>
      <c r="AE599" s="1407"/>
      <c r="AF599" s="1407"/>
      <c r="AG599" s="1407"/>
      <c r="AH599" s="1407"/>
      <c r="AI599" s="1407"/>
      <c r="AJ599" s="2406"/>
      <c r="AK599" s="1407"/>
      <c r="AL599" s="2404"/>
      <c r="AM599" s="1299"/>
      <c r="AN599" s="1407"/>
      <c r="AO599" s="1407"/>
      <c r="AP599" s="1407"/>
      <c r="AQ599" s="1407"/>
      <c r="AR599" s="1407"/>
      <c r="AS599" s="1407"/>
      <c r="AT599" s="1407"/>
      <c r="AU599" s="1407"/>
      <c r="AV599" s="1407"/>
      <c r="AW599" s="1407"/>
      <c r="AX599" s="1407"/>
    </row>
    <row r="600" spans="1:52" ht="13.5" customHeight="1">
      <c r="A600" s="1830"/>
      <c r="B600" s="2405"/>
      <c r="C600" s="1407"/>
      <c r="D600" s="1407"/>
      <c r="E600" s="1407"/>
      <c r="F600" s="1407"/>
      <c r="G600" s="1407"/>
      <c r="H600" s="1407"/>
      <c r="I600" s="1407"/>
      <c r="J600" s="1407"/>
      <c r="K600" s="1407"/>
      <c r="L600" s="1407"/>
      <c r="M600" s="1407"/>
      <c r="N600" s="1407"/>
      <c r="O600" s="1407"/>
      <c r="P600" s="1407"/>
      <c r="Q600" s="1407"/>
      <c r="R600" s="1407"/>
      <c r="S600" s="1407"/>
      <c r="T600" s="1407"/>
      <c r="U600" s="1407"/>
      <c r="V600" s="1407"/>
      <c r="W600" s="1407"/>
      <c r="X600" s="1407"/>
      <c r="Y600" s="1407"/>
      <c r="Z600" s="1407"/>
      <c r="AA600" s="1407"/>
      <c r="AB600" s="1407"/>
      <c r="AC600" s="1407"/>
      <c r="AD600" s="1407"/>
      <c r="AE600" s="1407"/>
      <c r="AF600" s="1407"/>
      <c r="AG600" s="1407"/>
      <c r="AH600" s="1407"/>
      <c r="AI600" s="1407"/>
      <c r="AJ600" s="2406"/>
      <c r="AK600" s="1407"/>
      <c r="AL600" s="2404"/>
      <c r="AM600" s="1299"/>
      <c r="AN600" s="1407"/>
      <c r="AO600" s="1407"/>
      <c r="AP600" s="1407"/>
      <c r="AQ600" s="1407"/>
      <c r="AR600" s="1407"/>
      <c r="AS600" s="1407"/>
      <c r="AT600" s="1407"/>
      <c r="AU600" s="1407"/>
      <c r="AV600" s="1407"/>
      <c r="AW600" s="1407"/>
      <c r="AX600" s="1407"/>
    </row>
    <row r="601" spans="1:52" ht="13.5" customHeight="1">
      <c r="A601" s="1830"/>
      <c r="B601" s="2405"/>
      <c r="C601" s="1407"/>
      <c r="D601" s="1407"/>
      <c r="E601" s="1407"/>
      <c r="F601" s="1407"/>
      <c r="G601" s="1407"/>
      <c r="H601" s="1407"/>
      <c r="I601" s="1407"/>
      <c r="J601" s="1407"/>
      <c r="K601" s="1407"/>
      <c r="L601" s="1407"/>
      <c r="M601" s="1407"/>
      <c r="N601" s="1407"/>
      <c r="O601" s="1407"/>
      <c r="P601" s="1407"/>
      <c r="Q601" s="1407"/>
      <c r="R601" s="1407"/>
      <c r="S601" s="1407"/>
      <c r="T601" s="1407"/>
      <c r="U601" s="1407"/>
      <c r="V601" s="1407"/>
      <c r="W601" s="1407"/>
      <c r="X601" s="1407"/>
      <c r="Y601" s="1407"/>
      <c r="Z601" s="1407"/>
      <c r="AA601" s="1407"/>
      <c r="AB601" s="1407"/>
      <c r="AC601" s="1407"/>
      <c r="AD601" s="1407"/>
      <c r="AE601" s="1407"/>
      <c r="AF601" s="1407"/>
      <c r="AG601" s="1407"/>
      <c r="AH601" s="1407"/>
      <c r="AI601" s="1407"/>
      <c r="AJ601" s="2406"/>
      <c r="AK601" s="1407"/>
      <c r="AL601" s="2404"/>
      <c r="AM601" s="1299"/>
      <c r="AN601" s="1407"/>
      <c r="AO601" s="1407"/>
      <c r="AP601" s="1407"/>
      <c r="AQ601" s="1407"/>
      <c r="AR601" s="1407"/>
      <c r="AS601" s="1407"/>
      <c r="AT601" s="1407"/>
      <c r="AU601" s="1407"/>
      <c r="AV601" s="1407"/>
      <c r="AW601" s="1407"/>
      <c r="AX601" s="1407"/>
    </row>
    <row r="602" spans="1:52" ht="13.5" customHeight="1">
      <c r="A602" s="1830"/>
      <c r="B602" s="2405"/>
      <c r="C602" s="1407"/>
      <c r="D602" s="1407"/>
      <c r="E602" s="1407"/>
      <c r="F602" s="1407"/>
      <c r="G602" s="1407"/>
      <c r="H602" s="1407"/>
      <c r="I602" s="1407"/>
      <c r="J602" s="1407"/>
      <c r="K602" s="1407"/>
      <c r="L602" s="1407"/>
      <c r="M602" s="1407"/>
      <c r="N602" s="1407"/>
      <c r="O602" s="1407"/>
      <c r="P602" s="1407"/>
      <c r="Q602" s="1407"/>
      <c r="R602" s="1407"/>
      <c r="S602" s="1407"/>
      <c r="T602" s="1407"/>
      <c r="U602" s="1407"/>
      <c r="V602" s="1407"/>
      <c r="W602" s="1407"/>
      <c r="X602" s="1407"/>
      <c r="Y602" s="1407"/>
      <c r="Z602" s="1407"/>
      <c r="AA602" s="1407"/>
      <c r="AB602" s="1407"/>
      <c r="AC602" s="1407"/>
      <c r="AD602" s="1407"/>
      <c r="AE602" s="1407"/>
      <c r="AF602" s="1407"/>
      <c r="AG602" s="1407"/>
      <c r="AH602" s="1407"/>
      <c r="AI602" s="1407"/>
      <c r="AJ602" s="2406"/>
      <c r="AK602" s="1407"/>
      <c r="AL602" s="2404"/>
      <c r="AM602" s="1299"/>
      <c r="AN602" s="1407"/>
      <c r="AO602" s="1407"/>
      <c r="AP602" s="1407"/>
      <c r="AQ602" s="1407"/>
      <c r="AR602" s="1407"/>
      <c r="AS602" s="1407"/>
      <c r="AT602" s="1407"/>
      <c r="AU602" s="1407"/>
      <c r="AV602" s="1407"/>
      <c r="AW602" s="1407"/>
      <c r="AX602" s="1407"/>
    </row>
    <row r="603" spans="1:52" ht="13.5" customHeight="1">
      <c r="A603" s="1830"/>
      <c r="B603" s="2405"/>
      <c r="C603" s="1407"/>
      <c r="D603" s="1407"/>
      <c r="E603" s="1407"/>
      <c r="F603" s="1407"/>
      <c r="G603" s="1407"/>
      <c r="H603" s="1407"/>
      <c r="I603" s="1407"/>
      <c r="J603" s="1407"/>
      <c r="K603" s="1407"/>
      <c r="L603" s="1407"/>
      <c r="M603" s="1407"/>
      <c r="N603" s="1407"/>
      <c r="O603" s="1407"/>
      <c r="P603" s="1407"/>
      <c r="Q603" s="1407"/>
      <c r="R603" s="1407"/>
      <c r="S603" s="1407"/>
      <c r="T603" s="1407"/>
      <c r="U603" s="1407"/>
      <c r="V603" s="1407"/>
      <c r="W603" s="1407"/>
      <c r="X603" s="1407"/>
      <c r="Y603" s="1407"/>
      <c r="Z603" s="1407"/>
      <c r="AA603" s="1407"/>
      <c r="AB603" s="1407"/>
      <c r="AC603" s="1407"/>
      <c r="AD603" s="1407"/>
      <c r="AE603" s="1407"/>
      <c r="AF603" s="1407"/>
      <c r="AG603" s="1407"/>
      <c r="AH603" s="1407"/>
      <c r="AI603" s="1407"/>
      <c r="AJ603" s="2406"/>
      <c r="AK603" s="1407"/>
      <c r="AL603" s="2404"/>
      <c r="AM603" s="1299"/>
      <c r="AN603" s="1407"/>
      <c r="AO603" s="1407"/>
      <c r="AP603" s="1407"/>
      <c r="AQ603" s="1407"/>
      <c r="AR603" s="1407"/>
      <c r="AS603" s="1407"/>
      <c r="AT603" s="1407"/>
      <c r="AU603" s="1407"/>
      <c r="AV603" s="1407"/>
      <c r="AW603" s="1407"/>
      <c r="AX603" s="1407"/>
    </row>
    <row r="604" spans="1:52" ht="13.5" customHeight="1">
      <c r="A604" s="1830"/>
      <c r="B604" s="2405"/>
      <c r="C604" s="1407"/>
      <c r="D604" s="1407"/>
      <c r="E604" s="1407"/>
      <c r="F604" s="1407"/>
      <c r="G604" s="1407"/>
      <c r="H604" s="1407"/>
      <c r="I604" s="1407"/>
      <c r="J604" s="1407"/>
      <c r="K604" s="1407"/>
      <c r="L604" s="1407"/>
      <c r="M604" s="1407"/>
      <c r="N604" s="1407"/>
      <c r="O604" s="1407"/>
      <c r="P604" s="1407"/>
      <c r="Q604" s="1407"/>
      <c r="R604" s="1407"/>
      <c r="S604" s="1407"/>
      <c r="T604" s="1407"/>
      <c r="U604" s="1407"/>
      <c r="V604" s="1407"/>
      <c r="W604" s="1407"/>
      <c r="X604" s="1407"/>
      <c r="Y604" s="1407"/>
      <c r="Z604" s="1407"/>
      <c r="AA604" s="1407"/>
      <c r="AB604" s="1407"/>
      <c r="AC604" s="1407"/>
      <c r="AD604" s="1407"/>
      <c r="AE604" s="1407"/>
      <c r="AF604" s="1407"/>
      <c r="AG604" s="1407"/>
      <c r="AH604" s="1407"/>
      <c r="AI604" s="1407"/>
      <c r="AJ604" s="2406"/>
      <c r="AK604" s="1407"/>
      <c r="AL604" s="2404"/>
      <c r="AM604" s="1299"/>
      <c r="AN604" s="1407"/>
      <c r="AO604" s="1407"/>
      <c r="AP604" s="1407"/>
      <c r="AQ604" s="1407"/>
      <c r="AR604" s="1407"/>
      <c r="AS604" s="1407"/>
      <c r="AT604" s="1407"/>
      <c r="AU604" s="1407"/>
      <c r="AV604" s="1407"/>
      <c r="AW604" s="1407"/>
      <c r="AX604" s="1407"/>
    </row>
    <row r="605" spans="1:52" ht="13.5" customHeight="1">
      <c r="A605" s="1830"/>
      <c r="B605" s="2405"/>
      <c r="C605" s="1407"/>
      <c r="D605" s="1407"/>
      <c r="E605" s="1407"/>
      <c r="F605" s="1407"/>
      <c r="G605" s="1407"/>
      <c r="H605" s="1407"/>
      <c r="I605" s="1407"/>
      <c r="J605" s="1407"/>
      <c r="K605" s="1407"/>
      <c r="L605" s="1407"/>
      <c r="M605" s="1407"/>
      <c r="N605" s="1407"/>
      <c r="O605" s="1407"/>
      <c r="P605" s="1407"/>
      <c r="Q605" s="1407"/>
      <c r="R605" s="1407"/>
      <c r="S605" s="1407"/>
      <c r="T605" s="1407"/>
      <c r="U605" s="1407"/>
      <c r="V605" s="1407"/>
      <c r="W605" s="1407"/>
      <c r="X605" s="1407"/>
      <c r="Y605" s="1407"/>
      <c r="Z605" s="1407"/>
      <c r="AA605" s="1407"/>
      <c r="AB605" s="1407"/>
      <c r="AC605" s="1407"/>
      <c r="AD605" s="1407"/>
      <c r="AE605" s="1407"/>
      <c r="AF605" s="1407"/>
      <c r="AG605" s="1407"/>
      <c r="AH605" s="1407"/>
      <c r="AI605" s="1407"/>
      <c r="AJ605" s="2406"/>
      <c r="AK605" s="1407"/>
      <c r="AL605" s="2404"/>
      <c r="AM605" s="1299"/>
      <c r="AN605" s="1407"/>
      <c r="AO605" s="1407"/>
      <c r="AP605" s="1407"/>
      <c r="AQ605" s="1407"/>
      <c r="AR605" s="1407"/>
      <c r="AS605" s="1407"/>
      <c r="AT605" s="1407"/>
      <c r="AU605" s="1407"/>
      <c r="AV605" s="1407"/>
      <c r="AW605" s="1407"/>
      <c r="AX605" s="1407"/>
    </row>
    <row r="606" spans="1:52" ht="13.5" customHeight="1">
      <c r="A606" s="1830"/>
      <c r="B606" s="2405"/>
      <c r="C606" s="1407"/>
      <c r="D606" s="1407"/>
      <c r="E606" s="1407"/>
      <c r="F606" s="1407"/>
      <c r="G606" s="1407"/>
      <c r="H606" s="1407"/>
      <c r="I606" s="1407"/>
      <c r="J606" s="1407"/>
      <c r="K606" s="1407"/>
      <c r="L606" s="1407"/>
      <c r="M606" s="1407"/>
      <c r="N606" s="1407"/>
      <c r="O606" s="1407"/>
      <c r="P606" s="1407"/>
      <c r="Q606" s="1407"/>
      <c r="R606" s="1407"/>
      <c r="S606" s="1407"/>
      <c r="T606" s="1407"/>
      <c r="U606" s="1407"/>
      <c r="V606" s="1407"/>
      <c r="W606" s="1407"/>
      <c r="X606" s="1407"/>
      <c r="Y606" s="1407"/>
      <c r="Z606" s="1407"/>
      <c r="AA606" s="1407"/>
      <c r="AB606" s="1407"/>
      <c r="AC606" s="1407"/>
      <c r="AD606" s="1407"/>
      <c r="AE606" s="1407"/>
      <c r="AF606" s="1407"/>
      <c r="AG606" s="1407"/>
      <c r="AH606" s="1407"/>
      <c r="AI606" s="1407"/>
      <c r="AJ606" s="2406"/>
      <c r="AK606" s="1407"/>
      <c r="AL606" s="2404"/>
      <c r="AM606" s="1299"/>
      <c r="AN606" s="1407"/>
      <c r="AO606" s="1407"/>
      <c r="AP606" s="1407"/>
      <c r="AQ606" s="1407"/>
      <c r="AR606" s="1407"/>
      <c r="AS606" s="1407"/>
      <c r="AT606" s="1407"/>
      <c r="AU606" s="1407"/>
      <c r="AV606" s="1407"/>
      <c r="AW606" s="1407"/>
      <c r="AX606" s="1407"/>
    </row>
    <row r="607" spans="1:52" ht="13.5" customHeight="1">
      <c r="A607" s="1830"/>
      <c r="B607" s="2405"/>
      <c r="C607" s="1407"/>
      <c r="D607" s="1407"/>
      <c r="E607" s="1407"/>
      <c r="F607" s="1407"/>
      <c r="G607" s="1407"/>
      <c r="H607" s="1407"/>
      <c r="I607" s="1407"/>
      <c r="J607" s="1407"/>
      <c r="K607" s="1407"/>
      <c r="L607" s="1407"/>
      <c r="M607" s="1407"/>
      <c r="N607" s="1407"/>
      <c r="O607" s="1407"/>
      <c r="P607" s="1407"/>
      <c r="Q607" s="1407"/>
      <c r="R607" s="1407"/>
      <c r="S607" s="1407"/>
      <c r="T607" s="1407"/>
      <c r="U607" s="1407"/>
      <c r="V607" s="1407"/>
      <c r="W607" s="1407"/>
      <c r="X607" s="1407"/>
      <c r="Y607" s="1407"/>
      <c r="Z607" s="1407"/>
      <c r="AA607" s="1407"/>
      <c r="AB607" s="1407"/>
      <c r="AC607" s="1407"/>
      <c r="AD607" s="1407"/>
      <c r="AE607" s="1407"/>
      <c r="AF607" s="1407"/>
      <c r="AG607" s="1407"/>
      <c r="AH607" s="1407"/>
      <c r="AI607" s="1407"/>
      <c r="AJ607" s="2406"/>
      <c r="AK607" s="1407"/>
      <c r="AL607" s="2404"/>
      <c r="AM607" s="1299"/>
      <c r="AN607" s="1407"/>
      <c r="AO607" s="1407"/>
      <c r="AP607" s="1407"/>
      <c r="AQ607" s="1407"/>
      <c r="AR607" s="1407"/>
      <c r="AS607" s="1407"/>
      <c r="AT607" s="1407"/>
      <c r="AU607" s="1407"/>
      <c r="AV607" s="1407"/>
      <c r="AW607" s="1407"/>
      <c r="AX607" s="1407"/>
    </row>
    <row r="608" spans="1:52" ht="13.5" customHeight="1">
      <c r="A608" s="1830"/>
      <c r="B608" s="2405"/>
      <c r="C608" s="1407"/>
      <c r="D608" s="1407"/>
      <c r="E608" s="1407"/>
      <c r="F608" s="1407"/>
      <c r="G608" s="1407"/>
      <c r="H608" s="1407"/>
      <c r="I608" s="1407"/>
      <c r="J608" s="1407"/>
      <c r="K608" s="1407"/>
      <c r="L608" s="1407"/>
      <c r="M608" s="1407"/>
      <c r="N608" s="1407"/>
      <c r="O608" s="1407"/>
      <c r="P608" s="1407"/>
      <c r="Q608" s="1407"/>
      <c r="R608" s="1407"/>
      <c r="S608" s="1407"/>
      <c r="T608" s="1407"/>
      <c r="U608" s="1407"/>
      <c r="V608" s="1407"/>
      <c r="W608" s="1407"/>
      <c r="X608" s="1407"/>
      <c r="Y608" s="1407"/>
      <c r="Z608" s="1407"/>
      <c r="AA608" s="1407"/>
      <c r="AB608" s="1407"/>
      <c r="AC608" s="1407"/>
      <c r="AD608" s="1407"/>
      <c r="AE608" s="1407"/>
      <c r="AF608" s="1407"/>
      <c r="AG608" s="1407"/>
      <c r="AH608" s="1407"/>
      <c r="AI608" s="1407"/>
      <c r="AJ608" s="2406"/>
      <c r="AK608" s="1407"/>
      <c r="AL608" s="2404"/>
      <c r="AM608" s="1299"/>
      <c r="AN608" s="1407"/>
      <c r="AO608" s="1407"/>
      <c r="AP608" s="1407"/>
      <c r="AQ608" s="1407"/>
      <c r="AR608" s="1407"/>
      <c r="AS608" s="1407"/>
      <c r="AT608" s="1407"/>
      <c r="AU608" s="1407"/>
      <c r="AV608" s="1407"/>
      <c r="AW608" s="1407"/>
      <c r="AX608" s="1407"/>
      <c r="AY608" s="1407"/>
      <c r="AZ608" s="1407"/>
    </row>
    <row r="609" spans="1:52" ht="13.5" customHeight="1">
      <c r="A609" s="1830"/>
      <c r="B609" s="2405"/>
      <c r="C609" s="1407"/>
      <c r="D609" s="1407"/>
      <c r="E609" s="1407"/>
      <c r="F609" s="1407"/>
      <c r="G609" s="1407"/>
      <c r="H609" s="1407"/>
      <c r="I609" s="1407"/>
      <c r="J609" s="1407"/>
      <c r="K609" s="1407"/>
      <c r="L609" s="1407"/>
      <c r="M609" s="1407"/>
      <c r="N609" s="1407"/>
      <c r="O609" s="1407"/>
      <c r="P609" s="1407"/>
      <c r="Q609" s="1407"/>
      <c r="R609" s="1407"/>
      <c r="S609" s="1407"/>
      <c r="T609" s="1407"/>
      <c r="U609" s="1407"/>
      <c r="V609" s="1407"/>
      <c r="W609" s="1407"/>
      <c r="X609" s="1407"/>
      <c r="Y609" s="1407"/>
      <c r="Z609" s="1407"/>
      <c r="AA609" s="1407"/>
      <c r="AB609" s="1407"/>
      <c r="AC609" s="1407"/>
      <c r="AD609" s="1407"/>
      <c r="AE609" s="1407"/>
      <c r="AF609" s="1407"/>
      <c r="AG609" s="1407"/>
      <c r="AH609" s="1407"/>
      <c r="AI609" s="1407"/>
      <c r="AJ609" s="2406"/>
      <c r="AK609" s="1407"/>
      <c r="AL609" s="2404"/>
      <c r="AM609" s="1299"/>
      <c r="AN609" s="1407"/>
      <c r="AO609" s="1407"/>
      <c r="AP609" s="1407"/>
      <c r="AQ609" s="1407"/>
      <c r="AR609" s="1407"/>
      <c r="AS609" s="1407"/>
      <c r="AT609" s="1407"/>
      <c r="AU609" s="1407"/>
      <c r="AV609" s="1407"/>
      <c r="AW609" s="1407"/>
      <c r="AX609" s="1407"/>
      <c r="AY609" s="1407"/>
      <c r="AZ609" s="1407"/>
    </row>
    <row r="610" spans="1:52" ht="13.5" customHeight="1">
      <c r="A610" s="1407"/>
      <c r="B610" s="2405"/>
      <c r="C610" s="1407"/>
      <c r="D610" s="1407"/>
      <c r="E610" s="1407"/>
      <c r="F610" s="1407"/>
      <c r="G610" s="1407"/>
      <c r="H610" s="1407"/>
      <c r="I610" s="1407"/>
      <c r="J610" s="1407"/>
      <c r="K610" s="1407"/>
      <c r="L610" s="1407"/>
      <c r="M610" s="1407"/>
      <c r="N610" s="1407"/>
      <c r="O610" s="1407"/>
      <c r="P610" s="1407"/>
      <c r="Q610" s="1407"/>
      <c r="R610" s="1407"/>
      <c r="S610" s="1407"/>
      <c r="T610" s="1407"/>
      <c r="U610" s="1407"/>
      <c r="V610" s="1407"/>
      <c r="W610" s="1407"/>
      <c r="X610" s="1407"/>
      <c r="Y610" s="1407"/>
      <c r="Z610" s="1407"/>
      <c r="AA610" s="1407"/>
      <c r="AB610" s="1407"/>
      <c r="AC610" s="1407"/>
      <c r="AD610" s="1407"/>
      <c r="AE610" s="1407"/>
      <c r="AF610" s="1407"/>
      <c r="AG610" s="1407"/>
      <c r="AH610" s="1407"/>
      <c r="AI610" s="1407"/>
      <c r="AJ610" s="2406"/>
      <c r="AK610" s="1407"/>
      <c r="AL610" s="2404"/>
      <c r="AM610" s="1299"/>
      <c r="AN610" s="1407"/>
      <c r="AO610" s="1407"/>
      <c r="AP610" s="1407"/>
      <c r="AQ610" s="1407"/>
      <c r="AR610" s="1407"/>
      <c r="AS610" s="1407"/>
      <c r="AT610" s="1407"/>
      <c r="AU610" s="1407"/>
      <c r="AV610" s="1407"/>
      <c r="AW610" s="1407"/>
      <c r="AX610" s="1407"/>
      <c r="AY610" s="1407"/>
      <c r="AZ610" s="1407"/>
    </row>
    <row r="611" spans="1:52" ht="13.5" customHeight="1">
      <c r="A611" s="1407"/>
      <c r="B611" s="2405"/>
      <c r="C611" s="1407"/>
      <c r="D611" s="1407"/>
      <c r="E611" s="1407"/>
      <c r="F611" s="1407"/>
      <c r="G611" s="1407"/>
      <c r="H611" s="1407"/>
      <c r="I611" s="1407"/>
      <c r="J611" s="1407"/>
      <c r="K611" s="1407"/>
      <c r="L611" s="1407"/>
      <c r="M611" s="1407"/>
      <c r="N611" s="1407"/>
      <c r="O611" s="1407"/>
      <c r="P611" s="1407"/>
      <c r="Q611" s="1407"/>
      <c r="R611" s="1407"/>
      <c r="S611" s="1407"/>
      <c r="T611" s="1407"/>
      <c r="U611" s="1407"/>
      <c r="V611" s="1407"/>
      <c r="W611" s="1407"/>
      <c r="X611" s="1407"/>
      <c r="Y611" s="1407"/>
      <c r="Z611" s="1407"/>
      <c r="AA611" s="1407"/>
      <c r="AB611" s="1407"/>
      <c r="AC611" s="1407"/>
      <c r="AD611" s="1407"/>
      <c r="AE611" s="1407"/>
      <c r="AF611" s="1407"/>
      <c r="AG611" s="1407"/>
      <c r="AH611" s="1407"/>
      <c r="AI611" s="1407"/>
      <c r="AJ611" s="2406"/>
      <c r="AK611" s="1407"/>
      <c r="AL611" s="2404"/>
      <c r="AM611" s="1299"/>
      <c r="AN611" s="1407"/>
      <c r="AO611" s="1407"/>
      <c r="AP611" s="1407"/>
      <c r="AQ611" s="1407"/>
      <c r="AR611" s="1407"/>
      <c r="AS611" s="1407"/>
      <c r="AT611" s="1407"/>
      <c r="AU611" s="1407"/>
      <c r="AV611" s="1407"/>
      <c r="AW611" s="1407"/>
      <c r="AX611" s="1407"/>
      <c r="AY611" s="1407"/>
      <c r="AZ611" s="1407"/>
    </row>
    <row r="612" spans="1:52" ht="13.5" customHeight="1">
      <c r="A612" s="1407"/>
      <c r="B612" s="2407"/>
      <c r="C612" s="2408"/>
      <c r="D612" s="2408"/>
      <c r="E612" s="2408"/>
      <c r="F612" s="2408"/>
      <c r="G612" s="2408"/>
      <c r="H612" s="2408"/>
      <c r="I612" s="2408"/>
      <c r="J612" s="2408"/>
      <c r="K612" s="2408"/>
      <c r="L612" s="2408"/>
      <c r="M612" s="2408"/>
      <c r="N612" s="2408"/>
      <c r="O612" s="2408"/>
      <c r="P612" s="2408"/>
      <c r="Q612" s="2408"/>
      <c r="R612" s="2408"/>
      <c r="S612" s="2408"/>
      <c r="T612" s="2408"/>
      <c r="U612" s="2408"/>
      <c r="V612" s="2408"/>
      <c r="W612" s="2408"/>
      <c r="X612" s="2408"/>
      <c r="Y612" s="2408"/>
      <c r="Z612" s="2408"/>
      <c r="AA612" s="2408"/>
      <c r="AB612" s="2408"/>
      <c r="AC612" s="2408"/>
      <c r="AD612" s="2408"/>
      <c r="AE612" s="2408"/>
      <c r="AF612" s="2408"/>
      <c r="AG612" s="2408"/>
      <c r="AH612" s="2408"/>
      <c r="AI612" s="2408"/>
      <c r="AJ612" s="2409"/>
      <c r="AK612" s="1407"/>
      <c r="AL612" s="2404"/>
      <c r="AM612" s="1299"/>
      <c r="AN612" s="1407"/>
      <c r="AO612" s="1407"/>
      <c r="AP612" s="1407"/>
      <c r="AQ612" s="1407"/>
      <c r="AR612" s="1407"/>
      <c r="AS612" s="1407"/>
      <c r="AT612" s="1407"/>
      <c r="AU612" s="1407"/>
      <c r="AV612" s="1407"/>
      <c r="AW612" s="1407"/>
      <c r="AX612" s="1407"/>
      <c r="AY612" s="1407"/>
      <c r="AZ612" s="1407"/>
    </row>
    <row r="613" spans="1:52" ht="13.5" customHeight="1">
      <c r="A613" s="1407"/>
      <c r="B613" s="1407"/>
      <c r="C613" s="1407"/>
      <c r="D613" s="1407"/>
      <c r="E613" s="1407"/>
      <c r="F613" s="1407"/>
      <c r="G613" s="1407"/>
      <c r="H613" s="1407"/>
      <c r="I613" s="1407"/>
      <c r="J613" s="1407"/>
      <c r="K613" s="1407"/>
      <c r="L613" s="1407"/>
      <c r="M613" s="1407"/>
      <c r="N613" s="1407"/>
      <c r="O613" s="1407"/>
      <c r="P613" s="1407"/>
      <c r="Q613" s="1407"/>
      <c r="R613" s="1407"/>
      <c r="S613" s="1407"/>
      <c r="T613" s="1407"/>
      <c r="U613" s="1407"/>
      <c r="V613" s="1407"/>
      <c r="W613" s="1407"/>
      <c r="X613" s="1407"/>
      <c r="Y613" s="1407"/>
      <c r="Z613" s="1407"/>
      <c r="AA613" s="1407"/>
      <c r="AB613" s="1407"/>
      <c r="AC613" s="1407"/>
      <c r="AD613" s="1407"/>
      <c r="AE613" s="1407"/>
      <c r="AF613" s="1407"/>
      <c r="AG613" s="1407"/>
      <c r="AH613" s="1407"/>
      <c r="AI613" s="1407"/>
      <c r="AJ613" s="1407"/>
      <c r="AK613" s="1407"/>
      <c r="AL613" s="2404"/>
      <c r="AM613" s="1299"/>
      <c r="AN613" s="1407"/>
      <c r="AO613" s="1407"/>
      <c r="AP613" s="1407"/>
      <c r="AQ613" s="1407"/>
      <c r="AR613" s="1407"/>
      <c r="AS613" s="1407"/>
      <c r="AT613" s="1407"/>
      <c r="AU613" s="1407"/>
      <c r="AV613" s="1407"/>
      <c r="AW613" s="1407"/>
      <c r="AX613" s="1407"/>
      <c r="AY613" s="1407"/>
      <c r="AZ613" s="1407"/>
    </row>
    <row r="614" spans="1:52" ht="13.5" customHeight="1">
      <c r="A614" s="1830"/>
      <c r="B614" s="2400" t="s">
        <v>2526</v>
      </c>
      <c r="C614" s="2401"/>
      <c r="D614" s="2401"/>
      <c r="E614" s="2401"/>
      <c r="F614" s="2401"/>
      <c r="G614" s="2401"/>
      <c r="H614" s="2401"/>
      <c r="I614" s="2401"/>
      <c r="J614" s="2401"/>
      <c r="K614" s="2401"/>
      <c r="L614" s="2401"/>
      <c r="M614" s="2401"/>
      <c r="N614" s="2401"/>
      <c r="O614" s="2401"/>
      <c r="P614" s="2401"/>
      <c r="Q614" s="2401"/>
      <c r="R614" s="2401"/>
      <c r="S614" s="2401"/>
      <c r="T614" s="2402"/>
      <c r="U614" s="2401"/>
      <c r="V614" s="2401"/>
      <c r="W614" s="2401"/>
      <c r="X614" s="2401"/>
      <c r="Y614" s="2401"/>
      <c r="Z614" s="2401"/>
      <c r="AA614" s="2401"/>
      <c r="AB614" s="2401"/>
      <c r="AC614" s="2401"/>
      <c r="AD614" s="2401"/>
      <c r="AE614" s="2401"/>
      <c r="AF614" s="2401"/>
      <c r="AG614" s="2401"/>
      <c r="AH614" s="2401"/>
      <c r="AI614" s="2401"/>
      <c r="AJ614" s="2403"/>
      <c r="AK614" s="1407"/>
      <c r="AL614" s="2404"/>
      <c r="AM614" s="1299"/>
      <c r="AN614" s="1407"/>
      <c r="AO614" s="1407"/>
      <c r="AP614" s="1407"/>
      <c r="AQ614" s="1407"/>
      <c r="AR614" s="1407"/>
      <c r="AS614" s="1407"/>
      <c r="AT614" s="1407"/>
      <c r="AU614" s="1407"/>
      <c r="AV614" s="1407"/>
      <c r="AW614" s="1407"/>
      <c r="AX614" s="1407"/>
      <c r="AY614" s="1407"/>
      <c r="AZ614" s="1407"/>
    </row>
    <row r="615" spans="1:52" ht="13.5" customHeight="1">
      <c r="A615" s="1830"/>
      <c r="B615" s="2405"/>
      <c r="C615" s="1407"/>
      <c r="D615" s="1407"/>
      <c r="E615" s="1407"/>
      <c r="F615" s="1407"/>
      <c r="G615" s="1407"/>
      <c r="H615" s="1407"/>
      <c r="I615" s="1407"/>
      <c r="J615" s="1407"/>
      <c r="K615" s="1407"/>
      <c r="L615" s="1407"/>
      <c r="M615" s="1407"/>
      <c r="N615" s="1407"/>
      <c r="O615" s="1407"/>
      <c r="P615" s="1407"/>
      <c r="Q615" s="1407"/>
      <c r="R615" s="1407"/>
      <c r="S615" s="1407"/>
      <c r="T615" s="1407"/>
      <c r="U615" s="1407"/>
      <c r="V615" s="1407"/>
      <c r="W615" s="1407"/>
      <c r="X615" s="1407"/>
      <c r="Y615" s="1407"/>
      <c r="Z615" s="1407"/>
      <c r="AA615" s="1407"/>
      <c r="AB615" s="1407"/>
      <c r="AC615" s="1407"/>
      <c r="AD615" s="1407"/>
      <c r="AE615" s="1407"/>
      <c r="AF615" s="1407"/>
      <c r="AG615" s="1407"/>
      <c r="AH615" s="1407"/>
      <c r="AI615" s="1407"/>
      <c r="AJ615" s="2406"/>
      <c r="AK615" s="1407"/>
      <c r="AL615" s="2404"/>
      <c r="AM615" s="1299"/>
      <c r="AN615" s="1407"/>
      <c r="AO615" s="1407"/>
      <c r="AP615" s="1407"/>
      <c r="AQ615" s="1407"/>
      <c r="AR615" s="1407"/>
      <c r="AS615" s="1407"/>
      <c r="AT615" s="1407"/>
      <c r="AU615" s="1407"/>
      <c r="AV615" s="1407"/>
      <c r="AW615" s="1407"/>
      <c r="AX615" s="1407"/>
      <c r="AY615" s="1407"/>
      <c r="AZ615" s="1407"/>
    </row>
    <row r="616" spans="1:52" ht="15.75" customHeight="1">
      <c r="A616" s="1830"/>
      <c r="B616" s="2405"/>
      <c r="C616" s="1407"/>
      <c r="D616" s="1407"/>
      <c r="E616" s="1407"/>
      <c r="F616" s="1407"/>
      <c r="G616" s="1407"/>
      <c r="H616" s="1407"/>
      <c r="I616" s="1407"/>
      <c r="J616" s="1407"/>
      <c r="K616" s="1407"/>
      <c r="L616" s="1407"/>
      <c r="M616" s="1407"/>
      <c r="N616" s="1407"/>
      <c r="O616" s="1407"/>
      <c r="P616" s="1407"/>
      <c r="Q616" s="1407"/>
      <c r="R616" s="1407"/>
      <c r="S616" s="1407"/>
      <c r="T616" s="1407"/>
      <c r="U616" s="1407"/>
      <c r="V616" s="1407"/>
      <c r="W616" s="1407"/>
      <c r="X616" s="1407"/>
      <c r="Y616" s="1407"/>
      <c r="Z616" s="1407"/>
      <c r="AA616" s="1407"/>
      <c r="AB616" s="1407"/>
      <c r="AC616" s="1407"/>
      <c r="AD616" s="1407"/>
      <c r="AE616" s="1407"/>
      <c r="AF616" s="1407"/>
      <c r="AG616" s="1407"/>
      <c r="AH616" s="1407"/>
      <c r="AI616" s="1407"/>
      <c r="AJ616" s="2406"/>
      <c r="AK616" s="1407"/>
      <c r="AL616" s="2404"/>
      <c r="AM616" s="1299"/>
      <c r="AN616" s="1407"/>
      <c r="AO616" s="1407"/>
      <c r="AP616" s="1407"/>
      <c r="AQ616" s="1407"/>
      <c r="AR616" s="1407"/>
      <c r="AS616" s="1407"/>
      <c r="AT616" s="1407"/>
      <c r="AU616" s="1407"/>
      <c r="AV616" s="1407"/>
      <c r="AW616" s="1407"/>
      <c r="AX616" s="1407"/>
      <c r="AY616" s="1407"/>
      <c r="AZ616" s="1407"/>
    </row>
    <row r="617" spans="1:52" ht="14.25" customHeight="1">
      <c r="A617" s="1830"/>
      <c r="B617" s="2405"/>
      <c r="C617" s="1407"/>
      <c r="D617" s="1407"/>
      <c r="E617" s="1407"/>
      <c r="F617" s="1407"/>
      <c r="G617" s="1407"/>
      <c r="H617" s="1407"/>
      <c r="I617" s="1407"/>
      <c r="J617" s="1407"/>
      <c r="K617" s="1407"/>
      <c r="L617" s="1407"/>
      <c r="M617" s="1407"/>
      <c r="N617" s="1407"/>
      <c r="O617" s="1407"/>
      <c r="P617" s="1407"/>
      <c r="Q617" s="1407"/>
      <c r="R617" s="1407"/>
      <c r="S617" s="1407"/>
      <c r="T617" s="1407"/>
      <c r="U617" s="1407"/>
      <c r="V617" s="1407"/>
      <c r="W617" s="1407"/>
      <c r="X617" s="1407"/>
      <c r="Y617" s="1407"/>
      <c r="Z617" s="1407"/>
      <c r="AA617" s="1407"/>
      <c r="AB617" s="1407"/>
      <c r="AC617" s="1407"/>
      <c r="AD617" s="1407"/>
      <c r="AE617" s="1407"/>
      <c r="AF617" s="1407"/>
      <c r="AG617" s="1407"/>
      <c r="AH617" s="1407"/>
      <c r="AI617" s="1407"/>
      <c r="AJ617" s="2406"/>
      <c r="AK617" s="1407"/>
      <c r="AL617" s="2404"/>
      <c r="AM617" s="1299"/>
      <c r="AN617" s="1407"/>
      <c r="AO617" s="1407"/>
      <c r="AP617" s="1407"/>
      <c r="AQ617" s="1407"/>
      <c r="AR617" s="1407"/>
      <c r="AS617" s="1407"/>
      <c r="AT617" s="1407"/>
      <c r="AU617" s="1407"/>
      <c r="AV617" s="1407"/>
      <c r="AW617" s="1407"/>
      <c r="AX617" s="1407"/>
      <c r="AY617" s="1407"/>
      <c r="AZ617" s="1407"/>
    </row>
    <row r="618" spans="1:52" ht="14.25">
      <c r="A618" s="1830"/>
      <c r="B618" s="2405"/>
      <c r="C618" s="1407"/>
      <c r="D618" s="1407"/>
      <c r="E618" s="1407"/>
      <c r="F618" s="1407"/>
      <c r="G618" s="1407"/>
      <c r="H618" s="1407"/>
      <c r="I618" s="1407"/>
      <c r="J618" s="1407"/>
      <c r="K618" s="1407"/>
      <c r="L618" s="1407"/>
      <c r="M618" s="1407"/>
      <c r="N618" s="1407"/>
      <c r="O618" s="1407"/>
      <c r="P618" s="1407"/>
      <c r="Q618" s="1407"/>
      <c r="R618" s="1407"/>
      <c r="S618" s="1407"/>
      <c r="T618" s="1407"/>
      <c r="U618" s="1407"/>
      <c r="V618" s="1407"/>
      <c r="W618" s="1407"/>
      <c r="X618" s="1407"/>
      <c r="Y618" s="1407"/>
      <c r="Z618" s="1407"/>
      <c r="AA618" s="1407"/>
      <c r="AB618" s="1407"/>
      <c r="AC618" s="1407"/>
      <c r="AD618" s="1407"/>
      <c r="AE618" s="1407"/>
      <c r="AF618" s="1407"/>
      <c r="AG618" s="1407"/>
      <c r="AH618" s="1407"/>
      <c r="AI618" s="1407"/>
      <c r="AJ618" s="2406"/>
      <c r="AK618" s="1407"/>
      <c r="AL618" s="1200"/>
      <c r="AM618" s="1299"/>
      <c r="AN618" s="1407"/>
      <c r="AO618" s="1407"/>
      <c r="AP618" s="1407"/>
      <c r="AQ618" s="1407"/>
      <c r="AR618" s="1407"/>
      <c r="AS618" s="1407"/>
      <c r="AT618" s="1407"/>
      <c r="AU618" s="1407"/>
      <c r="AV618" s="1407"/>
      <c r="AW618" s="1407"/>
      <c r="AX618" s="1407"/>
      <c r="AY618" s="1407"/>
      <c r="AZ618" s="1407"/>
    </row>
    <row r="619" spans="1:52" ht="14.25">
      <c r="A619" s="1830"/>
      <c r="B619" s="2405"/>
      <c r="C619" s="1407"/>
      <c r="D619" s="1407"/>
      <c r="E619" s="1407"/>
      <c r="F619" s="1407"/>
      <c r="G619" s="1407"/>
      <c r="H619" s="1407"/>
      <c r="I619" s="1407"/>
      <c r="J619" s="1407"/>
      <c r="K619" s="1407"/>
      <c r="L619" s="1407"/>
      <c r="M619" s="1407"/>
      <c r="N619" s="1407"/>
      <c r="O619" s="1407"/>
      <c r="P619" s="1407"/>
      <c r="Q619" s="1407"/>
      <c r="R619" s="1407"/>
      <c r="S619" s="1407"/>
      <c r="T619" s="1407"/>
      <c r="U619" s="1407"/>
      <c r="V619" s="1407"/>
      <c r="W619" s="1407"/>
      <c r="X619" s="1407"/>
      <c r="Y619" s="1407"/>
      <c r="Z619" s="1407"/>
      <c r="AA619" s="1407"/>
      <c r="AB619" s="1407"/>
      <c r="AC619" s="1407"/>
      <c r="AD619" s="1407"/>
      <c r="AE619" s="1407"/>
      <c r="AF619" s="1407"/>
      <c r="AG619" s="1407"/>
      <c r="AH619" s="1407"/>
      <c r="AI619" s="1407"/>
      <c r="AJ619" s="2406"/>
      <c r="AK619" s="1407"/>
      <c r="AL619" s="1200"/>
      <c r="AM619" s="1299"/>
      <c r="AN619" s="1407"/>
      <c r="AO619" s="1407"/>
      <c r="AP619" s="1407"/>
      <c r="AQ619" s="1407"/>
      <c r="AR619" s="1407"/>
      <c r="AS619" s="1407"/>
      <c r="AT619" s="1407"/>
      <c r="AU619" s="1407"/>
      <c r="AV619" s="1407"/>
      <c r="AW619" s="1407"/>
      <c r="AX619" s="1407"/>
      <c r="AY619" s="1407"/>
      <c r="AZ619" s="1407"/>
    </row>
    <row r="620" spans="1:52" ht="14.25">
      <c r="A620" s="1830"/>
      <c r="B620" s="2405"/>
      <c r="C620" s="1407"/>
      <c r="D620" s="1407"/>
      <c r="E620" s="1407"/>
      <c r="F620" s="1407"/>
      <c r="G620" s="1407"/>
      <c r="H620" s="1407"/>
      <c r="I620" s="1407"/>
      <c r="J620" s="1407"/>
      <c r="K620" s="1407"/>
      <c r="L620" s="1407"/>
      <c r="M620" s="1407"/>
      <c r="N620" s="1407"/>
      <c r="O620" s="1407"/>
      <c r="P620" s="1407"/>
      <c r="Q620" s="1407"/>
      <c r="R620" s="1407"/>
      <c r="S620" s="1407"/>
      <c r="T620" s="1407"/>
      <c r="U620" s="1407"/>
      <c r="V620" s="1407"/>
      <c r="W620" s="1407"/>
      <c r="X620" s="1407"/>
      <c r="Y620" s="1407"/>
      <c r="Z620" s="1407"/>
      <c r="AA620" s="1407"/>
      <c r="AB620" s="1407"/>
      <c r="AC620" s="1407"/>
      <c r="AD620" s="1407"/>
      <c r="AE620" s="1407"/>
      <c r="AF620" s="1407"/>
      <c r="AG620" s="1407"/>
      <c r="AH620" s="1407"/>
      <c r="AI620" s="1407"/>
      <c r="AJ620" s="2406"/>
      <c r="AK620" s="1407"/>
      <c r="AL620" s="1200"/>
      <c r="AM620" s="1299"/>
      <c r="AN620" s="1407"/>
      <c r="AO620" s="1407"/>
      <c r="AP620" s="1407"/>
      <c r="AQ620" s="1407"/>
      <c r="AR620" s="1407"/>
      <c r="AS620" s="1407"/>
      <c r="AT620" s="1407"/>
      <c r="AU620" s="1407"/>
      <c r="AV620" s="1407"/>
      <c r="AW620" s="1407"/>
      <c r="AX620" s="1407"/>
      <c r="AY620" s="1407"/>
      <c r="AZ620" s="1407"/>
    </row>
    <row r="621" spans="1:52" ht="14.25">
      <c r="A621" s="1830"/>
      <c r="B621" s="2405"/>
      <c r="C621" s="1407"/>
      <c r="D621" s="1407"/>
      <c r="E621" s="1407"/>
      <c r="F621" s="1407"/>
      <c r="G621" s="1407"/>
      <c r="H621" s="1407"/>
      <c r="I621" s="1407"/>
      <c r="J621" s="1407"/>
      <c r="K621" s="1407"/>
      <c r="L621" s="1407"/>
      <c r="M621" s="1407"/>
      <c r="N621" s="1407"/>
      <c r="O621" s="1407"/>
      <c r="P621" s="1407"/>
      <c r="Q621" s="1407"/>
      <c r="R621" s="1407"/>
      <c r="S621" s="1407"/>
      <c r="T621" s="1407"/>
      <c r="U621" s="1407"/>
      <c r="V621" s="1407"/>
      <c r="W621" s="1407"/>
      <c r="X621" s="1407"/>
      <c r="Y621" s="1407"/>
      <c r="Z621" s="1407"/>
      <c r="AA621" s="1407"/>
      <c r="AB621" s="1407"/>
      <c r="AC621" s="1407"/>
      <c r="AD621" s="1407"/>
      <c r="AE621" s="1407"/>
      <c r="AF621" s="1407"/>
      <c r="AG621" s="1407"/>
      <c r="AH621" s="1407"/>
      <c r="AI621" s="1407"/>
      <c r="AJ621" s="2406"/>
      <c r="AK621" s="1407"/>
      <c r="AL621" s="1200"/>
      <c r="AM621" s="1407"/>
      <c r="AN621" s="1407"/>
      <c r="AO621" s="1407"/>
      <c r="AP621" s="1407"/>
      <c r="AQ621" s="1407"/>
      <c r="AR621" s="1407"/>
      <c r="AS621" s="1407"/>
      <c r="AT621" s="1407"/>
      <c r="AU621" s="1407"/>
      <c r="AV621" s="1407"/>
      <c r="AW621" s="1407"/>
      <c r="AX621" s="1200"/>
      <c r="AY621" s="1407"/>
      <c r="AZ621" s="1407"/>
    </row>
    <row r="622" spans="1:52" ht="13.5" customHeight="1">
      <c r="A622" s="1830"/>
      <c r="B622" s="2405"/>
      <c r="C622" s="1407"/>
      <c r="D622" s="1407"/>
      <c r="E622" s="1407"/>
      <c r="F622" s="1407"/>
      <c r="G622" s="1407"/>
      <c r="H622" s="1407"/>
      <c r="I622" s="1407"/>
      <c r="J622" s="1407"/>
      <c r="K622" s="1407"/>
      <c r="L622" s="1407"/>
      <c r="M622" s="1407"/>
      <c r="N622" s="1407"/>
      <c r="O622" s="1407"/>
      <c r="P622" s="1407"/>
      <c r="Q622" s="1407"/>
      <c r="R622" s="1407"/>
      <c r="S622" s="1407"/>
      <c r="T622" s="1407"/>
      <c r="U622" s="1407"/>
      <c r="V622" s="1407"/>
      <c r="W622" s="1407"/>
      <c r="X622" s="1407"/>
      <c r="Y622" s="1407"/>
      <c r="Z622" s="1407"/>
      <c r="AA622" s="1407"/>
      <c r="AB622" s="1407"/>
      <c r="AC622" s="1407"/>
      <c r="AD622" s="1407"/>
      <c r="AE622" s="1407"/>
      <c r="AF622" s="1407"/>
      <c r="AG622" s="1407"/>
      <c r="AH622" s="1407"/>
      <c r="AI622" s="1407"/>
      <c r="AJ622" s="2406"/>
      <c r="AK622" s="1407"/>
      <c r="AL622" s="2404"/>
      <c r="AX622" s="1200"/>
      <c r="AY622" s="1407"/>
      <c r="AZ622" s="1407"/>
    </row>
    <row r="623" spans="1:52" ht="13.5" customHeight="1">
      <c r="A623" s="1830"/>
      <c r="B623" s="2405"/>
      <c r="C623" s="1407"/>
      <c r="D623" s="1407"/>
      <c r="E623" s="1407"/>
      <c r="F623" s="1407"/>
      <c r="G623" s="1407"/>
      <c r="H623" s="1407"/>
      <c r="I623" s="1407"/>
      <c r="J623" s="1407"/>
      <c r="K623" s="1407"/>
      <c r="L623" s="1407"/>
      <c r="M623" s="1407"/>
      <c r="N623" s="1407"/>
      <c r="O623" s="1407"/>
      <c r="P623" s="1407"/>
      <c r="Q623" s="1407"/>
      <c r="R623" s="1407"/>
      <c r="S623" s="1407"/>
      <c r="T623" s="1407"/>
      <c r="U623" s="1407"/>
      <c r="V623" s="1407"/>
      <c r="W623" s="1407"/>
      <c r="X623" s="1407"/>
      <c r="Y623" s="1407"/>
      <c r="Z623" s="1407"/>
      <c r="AA623" s="1407"/>
      <c r="AB623" s="1407"/>
      <c r="AC623" s="1407"/>
      <c r="AD623" s="1407"/>
      <c r="AE623" s="1407"/>
      <c r="AF623" s="1407"/>
      <c r="AG623" s="1407"/>
      <c r="AH623" s="1407"/>
      <c r="AI623" s="1407"/>
      <c r="AJ623" s="2406"/>
      <c r="AK623" s="1407"/>
      <c r="AL623" s="2404"/>
      <c r="AX623" s="1200"/>
      <c r="AY623" s="1407"/>
      <c r="AZ623" s="1407"/>
    </row>
    <row r="624" spans="1:52" ht="13.5" customHeight="1">
      <c r="A624" s="1830"/>
      <c r="B624" s="2405"/>
      <c r="C624" s="1407"/>
      <c r="D624" s="1407"/>
      <c r="E624" s="1407"/>
      <c r="F624" s="1407"/>
      <c r="G624" s="1407"/>
      <c r="H624" s="1407"/>
      <c r="I624" s="1407"/>
      <c r="J624" s="1407"/>
      <c r="K624" s="1407"/>
      <c r="L624" s="1407"/>
      <c r="M624" s="1407"/>
      <c r="N624" s="1407"/>
      <c r="O624" s="1407"/>
      <c r="P624" s="1407"/>
      <c r="Q624" s="1407"/>
      <c r="R624" s="1407"/>
      <c r="S624" s="1407"/>
      <c r="T624" s="1407"/>
      <c r="U624" s="1407"/>
      <c r="V624" s="1407"/>
      <c r="W624" s="1407"/>
      <c r="X624" s="1407"/>
      <c r="Y624" s="1407"/>
      <c r="Z624" s="1407"/>
      <c r="AA624" s="1407"/>
      <c r="AB624" s="1407"/>
      <c r="AC624" s="1407"/>
      <c r="AD624" s="1407"/>
      <c r="AE624" s="1407"/>
      <c r="AF624" s="1407"/>
      <c r="AG624" s="1407"/>
      <c r="AH624" s="1407"/>
      <c r="AI624" s="1407"/>
      <c r="AJ624" s="2406"/>
      <c r="AK624" s="1407"/>
      <c r="AL624" s="2404"/>
      <c r="AX624" s="1200"/>
      <c r="AY624" s="1407"/>
      <c r="AZ624" s="1407"/>
    </row>
    <row r="625" spans="1:52" ht="13.5" customHeight="1">
      <c r="A625" s="1830"/>
      <c r="B625" s="2405"/>
      <c r="C625" s="1407"/>
      <c r="D625" s="1407"/>
      <c r="E625" s="1407"/>
      <c r="F625" s="1407"/>
      <c r="G625" s="1407"/>
      <c r="H625" s="1407"/>
      <c r="I625" s="1407"/>
      <c r="J625" s="1407"/>
      <c r="K625" s="1407"/>
      <c r="L625" s="1407"/>
      <c r="M625" s="1407"/>
      <c r="N625" s="1407"/>
      <c r="O625" s="1407"/>
      <c r="P625" s="1407"/>
      <c r="Q625" s="1407"/>
      <c r="R625" s="1407"/>
      <c r="S625" s="1407"/>
      <c r="T625" s="1407"/>
      <c r="U625" s="1407"/>
      <c r="V625" s="1407"/>
      <c r="W625" s="1407"/>
      <c r="X625" s="1407"/>
      <c r="Y625" s="1407"/>
      <c r="Z625" s="1407"/>
      <c r="AA625" s="1407"/>
      <c r="AB625" s="1407"/>
      <c r="AC625" s="1407"/>
      <c r="AD625" s="1407"/>
      <c r="AE625" s="1407"/>
      <c r="AF625" s="1407"/>
      <c r="AG625" s="1407"/>
      <c r="AH625" s="1407"/>
      <c r="AI625" s="1407"/>
      <c r="AJ625" s="2406"/>
      <c r="AK625" s="1407"/>
      <c r="AL625" s="2404"/>
      <c r="AX625" s="1407"/>
      <c r="AY625" s="1407"/>
      <c r="AZ625" s="1407"/>
    </row>
    <row r="626" spans="1:52" ht="13.5" customHeight="1">
      <c r="A626" s="1830"/>
      <c r="B626" s="2405"/>
      <c r="C626" s="1407"/>
      <c r="D626" s="1407"/>
      <c r="E626" s="1407"/>
      <c r="F626" s="1407"/>
      <c r="G626" s="1407"/>
      <c r="H626" s="1407"/>
      <c r="I626" s="1407"/>
      <c r="J626" s="1407"/>
      <c r="K626" s="1407"/>
      <c r="L626" s="1407"/>
      <c r="M626" s="1407"/>
      <c r="N626" s="1407"/>
      <c r="O626" s="1407"/>
      <c r="P626" s="1407"/>
      <c r="Q626" s="1407"/>
      <c r="R626" s="1407"/>
      <c r="S626" s="1407"/>
      <c r="T626" s="1407"/>
      <c r="U626" s="1407"/>
      <c r="V626" s="1407"/>
      <c r="W626" s="1407"/>
      <c r="X626" s="1407"/>
      <c r="Y626" s="1407"/>
      <c r="Z626" s="1407"/>
      <c r="AA626" s="1407"/>
      <c r="AB626" s="1407"/>
      <c r="AC626" s="1407"/>
      <c r="AD626" s="1407"/>
      <c r="AE626" s="1407"/>
      <c r="AF626" s="1407"/>
      <c r="AG626" s="1407"/>
      <c r="AH626" s="1407"/>
      <c r="AI626" s="1407"/>
      <c r="AJ626" s="2406"/>
      <c r="AK626" s="1407"/>
      <c r="AL626" s="2404"/>
      <c r="AX626" s="1407"/>
      <c r="AY626" s="1407"/>
      <c r="AZ626" s="1407"/>
    </row>
    <row r="627" spans="1:52" ht="13.5" customHeight="1">
      <c r="A627" s="1830"/>
      <c r="B627" s="2405"/>
      <c r="C627" s="1407"/>
      <c r="D627" s="1407"/>
      <c r="E627" s="1407"/>
      <c r="F627" s="1407"/>
      <c r="G627" s="1407"/>
      <c r="H627" s="1407"/>
      <c r="I627" s="1407"/>
      <c r="J627" s="1407"/>
      <c r="K627" s="1407"/>
      <c r="L627" s="1407"/>
      <c r="M627" s="1407"/>
      <c r="N627" s="1407"/>
      <c r="O627" s="1407"/>
      <c r="P627" s="1407"/>
      <c r="Q627" s="1407"/>
      <c r="R627" s="1407"/>
      <c r="S627" s="1407"/>
      <c r="T627" s="1407"/>
      <c r="U627" s="1407"/>
      <c r="V627" s="1407"/>
      <c r="W627" s="1407"/>
      <c r="X627" s="1407"/>
      <c r="Y627" s="1407"/>
      <c r="Z627" s="1407"/>
      <c r="AA627" s="1407"/>
      <c r="AB627" s="1407"/>
      <c r="AC627" s="1407"/>
      <c r="AD627" s="1407"/>
      <c r="AE627" s="1407"/>
      <c r="AF627" s="1407"/>
      <c r="AG627" s="1407"/>
      <c r="AH627" s="1407"/>
      <c r="AI627" s="1407"/>
      <c r="AJ627" s="2406"/>
      <c r="AK627" s="1407"/>
      <c r="AL627" s="2404"/>
      <c r="AX627" s="1407"/>
      <c r="AY627" s="1407"/>
      <c r="AZ627" s="1407"/>
    </row>
    <row r="628" spans="1:52" ht="13.5" customHeight="1">
      <c r="A628" s="1830"/>
      <c r="B628" s="2405"/>
      <c r="C628" s="1407"/>
      <c r="D628" s="1407"/>
      <c r="E628" s="1407"/>
      <c r="F628" s="1407"/>
      <c r="G628" s="1407"/>
      <c r="H628" s="1407"/>
      <c r="I628" s="1407"/>
      <c r="J628" s="1407"/>
      <c r="K628" s="1407"/>
      <c r="L628" s="1407"/>
      <c r="M628" s="1407"/>
      <c r="N628" s="1407"/>
      <c r="O628" s="1407"/>
      <c r="P628" s="1407"/>
      <c r="Q628" s="1407"/>
      <c r="R628" s="1407"/>
      <c r="S628" s="1407"/>
      <c r="T628" s="1407"/>
      <c r="U628" s="1407"/>
      <c r="V628" s="1407"/>
      <c r="W628" s="1407"/>
      <c r="X628" s="1407"/>
      <c r="Y628" s="1407"/>
      <c r="Z628" s="1407"/>
      <c r="AA628" s="1407"/>
      <c r="AB628" s="1407"/>
      <c r="AC628" s="1407"/>
      <c r="AD628" s="1407"/>
      <c r="AE628" s="1407"/>
      <c r="AF628" s="1407"/>
      <c r="AG628" s="1407"/>
      <c r="AH628" s="1407"/>
      <c r="AI628" s="1407"/>
      <c r="AJ628" s="2406"/>
      <c r="AK628" s="1407"/>
      <c r="AL628" s="2404"/>
      <c r="AX628" s="1407"/>
      <c r="AY628" s="1407"/>
      <c r="AZ628" s="1407"/>
    </row>
    <row r="629" spans="1:52" ht="13.5" customHeight="1">
      <c r="A629" s="1830"/>
      <c r="B629" s="2405"/>
      <c r="C629" s="1407"/>
      <c r="D629" s="1407"/>
      <c r="E629" s="1407"/>
      <c r="F629" s="1407"/>
      <c r="G629" s="1407"/>
      <c r="H629" s="1407"/>
      <c r="I629" s="1407"/>
      <c r="J629" s="1407"/>
      <c r="K629" s="1407"/>
      <c r="L629" s="1407"/>
      <c r="M629" s="1407"/>
      <c r="N629" s="1407"/>
      <c r="O629" s="1407"/>
      <c r="P629" s="1407"/>
      <c r="Q629" s="1407"/>
      <c r="R629" s="1407"/>
      <c r="S629" s="1407"/>
      <c r="T629" s="1407"/>
      <c r="U629" s="1407"/>
      <c r="V629" s="1407"/>
      <c r="W629" s="1407"/>
      <c r="X629" s="1407"/>
      <c r="Y629" s="1407"/>
      <c r="Z629" s="1407"/>
      <c r="AA629" s="1407"/>
      <c r="AB629" s="1407"/>
      <c r="AC629" s="1407"/>
      <c r="AD629" s="1407"/>
      <c r="AE629" s="1407"/>
      <c r="AF629" s="1407"/>
      <c r="AG629" s="1407"/>
      <c r="AH629" s="1407"/>
      <c r="AI629" s="1407"/>
      <c r="AJ629" s="2406"/>
      <c r="AK629" s="1407"/>
      <c r="AL629" s="2404"/>
      <c r="AX629" s="1407"/>
      <c r="AY629" s="1407"/>
      <c r="AZ629" s="1407"/>
    </row>
    <row r="630" spans="1:52" ht="13.5" customHeight="1">
      <c r="A630" s="1830"/>
      <c r="B630" s="2405"/>
      <c r="C630" s="1407"/>
      <c r="D630" s="1407"/>
      <c r="E630" s="1407"/>
      <c r="F630" s="1407"/>
      <c r="G630" s="1407"/>
      <c r="H630" s="1407"/>
      <c r="I630" s="1407"/>
      <c r="J630" s="1407"/>
      <c r="K630" s="1407"/>
      <c r="L630" s="1407"/>
      <c r="M630" s="1407"/>
      <c r="N630" s="1407"/>
      <c r="O630" s="1407"/>
      <c r="P630" s="1407"/>
      <c r="Q630" s="1407"/>
      <c r="R630" s="1407"/>
      <c r="S630" s="1407"/>
      <c r="T630" s="1407"/>
      <c r="U630" s="1407"/>
      <c r="V630" s="1407"/>
      <c r="W630" s="1407"/>
      <c r="X630" s="1407"/>
      <c r="Y630" s="1407"/>
      <c r="Z630" s="1407"/>
      <c r="AA630" s="1407"/>
      <c r="AB630" s="1407"/>
      <c r="AC630" s="1407"/>
      <c r="AD630" s="1407"/>
      <c r="AE630" s="1407"/>
      <c r="AF630" s="1407"/>
      <c r="AG630" s="1407"/>
      <c r="AH630" s="1407"/>
      <c r="AI630" s="1407"/>
      <c r="AJ630" s="2406"/>
      <c r="AK630" s="1407"/>
      <c r="AL630" s="2404"/>
      <c r="AX630" s="1407"/>
      <c r="AY630" s="1407"/>
      <c r="AZ630" s="1407"/>
    </row>
    <row r="631" spans="1:52" ht="13.5" customHeight="1">
      <c r="A631" s="1830"/>
      <c r="B631" s="2405"/>
      <c r="C631" s="1407"/>
      <c r="D631" s="1407"/>
      <c r="E631" s="1407"/>
      <c r="F631" s="1407"/>
      <c r="G631" s="1407"/>
      <c r="H631" s="1407"/>
      <c r="I631" s="1407"/>
      <c r="J631" s="1407"/>
      <c r="K631" s="1407"/>
      <c r="L631" s="1407"/>
      <c r="M631" s="1407"/>
      <c r="N631" s="1407"/>
      <c r="O631" s="1407"/>
      <c r="P631" s="1407"/>
      <c r="Q631" s="1407"/>
      <c r="R631" s="1407"/>
      <c r="S631" s="1407"/>
      <c r="T631" s="1407"/>
      <c r="U631" s="1407"/>
      <c r="V631" s="1407"/>
      <c r="W631" s="1407"/>
      <c r="X631" s="1407"/>
      <c r="Y631" s="1407"/>
      <c r="Z631" s="1407"/>
      <c r="AA631" s="1407"/>
      <c r="AB631" s="1407"/>
      <c r="AC631" s="1407"/>
      <c r="AD631" s="1407"/>
      <c r="AE631" s="1407"/>
      <c r="AF631" s="1407"/>
      <c r="AG631" s="1407"/>
      <c r="AH631" s="1407"/>
      <c r="AI631" s="1407"/>
      <c r="AJ631" s="2406"/>
      <c r="AK631" s="1407"/>
      <c r="AL631" s="2404"/>
      <c r="AX631" s="1407"/>
      <c r="AY631" s="1407"/>
      <c r="AZ631" s="1407"/>
    </row>
    <row r="632" spans="1:52" ht="13.5" customHeight="1">
      <c r="A632" s="1830"/>
      <c r="B632" s="2405"/>
      <c r="C632" s="1407"/>
      <c r="D632" s="1407"/>
      <c r="E632" s="1407"/>
      <c r="F632" s="1407"/>
      <c r="G632" s="1407"/>
      <c r="H632" s="1407"/>
      <c r="I632" s="1407"/>
      <c r="J632" s="1407"/>
      <c r="K632" s="1407"/>
      <c r="L632" s="1407"/>
      <c r="M632" s="1407"/>
      <c r="N632" s="1407"/>
      <c r="O632" s="1407"/>
      <c r="P632" s="1407"/>
      <c r="Q632" s="1407"/>
      <c r="R632" s="1407"/>
      <c r="S632" s="1407"/>
      <c r="T632" s="1407"/>
      <c r="U632" s="1407"/>
      <c r="V632" s="1407"/>
      <c r="W632" s="1407"/>
      <c r="X632" s="1407"/>
      <c r="Y632" s="1407"/>
      <c r="Z632" s="1407"/>
      <c r="AA632" s="1407"/>
      <c r="AB632" s="1407"/>
      <c r="AC632" s="1407"/>
      <c r="AD632" s="1407"/>
      <c r="AE632" s="1407"/>
      <c r="AF632" s="1407"/>
      <c r="AG632" s="1407"/>
      <c r="AH632" s="1407"/>
      <c r="AI632" s="1407"/>
      <c r="AJ632" s="2406"/>
      <c r="AK632" s="1407"/>
      <c r="AL632" s="2404"/>
      <c r="AX632" s="1407"/>
      <c r="AY632" s="1407"/>
      <c r="AZ632" s="1407"/>
    </row>
    <row r="633" spans="1:52" ht="13.5" customHeight="1">
      <c r="A633" s="1830"/>
      <c r="B633" s="2405"/>
      <c r="C633" s="1407"/>
      <c r="D633" s="1407"/>
      <c r="E633" s="1407"/>
      <c r="F633" s="1407"/>
      <c r="G633" s="1407"/>
      <c r="H633" s="1407"/>
      <c r="I633" s="1407"/>
      <c r="J633" s="1407"/>
      <c r="K633" s="1407"/>
      <c r="L633" s="1407"/>
      <c r="M633" s="1407"/>
      <c r="N633" s="1407"/>
      <c r="O633" s="1407"/>
      <c r="P633" s="1407"/>
      <c r="Q633" s="1407"/>
      <c r="R633" s="1407"/>
      <c r="S633" s="1407"/>
      <c r="T633" s="1407"/>
      <c r="U633" s="1407"/>
      <c r="V633" s="1407"/>
      <c r="W633" s="1407"/>
      <c r="X633" s="1407"/>
      <c r="Y633" s="1407"/>
      <c r="Z633" s="1407"/>
      <c r="AA633" s="1407"/>
      <c r="AB633" s="1407"/>
      <c r="AC633" s="1407"/>
      <c r="AD633" s="1407"/>
      <c r="AE633" s="1407"/>
      <c r="AF633" s="1407"/>
      <c r="AG633" s="1407"/>
      <c r="AH633" s="1407"/>
      <c r="AI633" s="1407"/>
      <c r="AJ633" s="2406"/>
      <c r="AK633" s="1407"/>
      <c r="AL633" s="2404"/>
      <c r="AQ633" s="1383"/>
      <c r="AX633" s="1407"/>
      <c r="AY633" s="1407"/>
      <c r="AZ633" s="1407"/>
    </row>
    <row r="634" spans="1:52" ht="13.5" customHeight="1">
      <c r="A634" s="1830"/>
      <c r="B634" s="2405"/>
      <c r="C634" s="1407"/>
      <c r="D634" s="1407"/>
      <c r="E634" s="1407"/>
      <c r="F634" s="1407"/>
      <c r="G634" s="1407"/>
      <c r="H634" s="1407"/>
      <c r="I634" s="1407"/>
      <c r="J634" s="1407"/>
      <c r="K634" s="1407"/>
      <c r="L634" s="1407"/>
      <c r="M634" s="1407"/>
      <c r="N634" s="1407"/>
      <c r="O634" s="1407"/>
      <c r="P634" s="1407"/>
      <c r="Q634" s="1407"/>
      <c r="R634" s="1407"/>
      <c r="S634" s="1407"/>
      <c r="T634" s="1407"/>
      <c r="U634" s="1407"/>
      <c r="V634" s="1407"/>
      <c r="W634" s="1407"/>
      <c r="X634" s="1407"/>
      <c r="Y634" s="1407"/>
      <c r="Z634" s="1407"/>
      <c r="AA634" s="1407"/>
      <c r="AB634" s="1407"/>
      <c r="AC634" s="1407"/>
      <c r="AD634" s="1407"/>
      <c r="AE634" s="1407"/>
      <c r="AF634" s="1407"/>
      <c r="AG634" s="1407"/>
      <c r="AH634" s="1407"/>
      <c r="AI634" s="1407"/>
      <c r="AJ634" s="2406"/>
      <c r="AK634" s="1407"/>
      <c r="AL634" s="2404"/>
      <c r="AX634" s="1407"/>
      <c r="AY634" s="1407"/>
      <c r="AZ634" s="1407"/>
    </row>
    <row r="635" spans="1:52" ht="13.5" customHeight="1">
      <c r="A635" s="1407"/>
      <c r="B635" s="2405"/>
      <c r="C635" s="1407"/>
      <c r="D635" s="1407"/>
      <c r="E635" s="1407"/>
      <c r="F635" s="1407"/>
      <c r="G635" s="1407"/>
      <c r="H635" s="1407"/>
      <c r="I635" s="1407"/>
      <c r="J635" s="1407"/>
      <c r="K635" s="1407"/>
      <c r="L635" s="1407"/>
      <c r="M635" s="1407"/>
      <c r="N635" s="1407"/>
      <c r="O635" s="1407"/>
      <c r="P635" s="1407"/>
      <c r="Q635" s="1407"/>
      <c r="R635" s="1407"/>
      <c r="S635" s="1407"/>
      <c r="T635" s="1407"/>
      <c r="U635" s="1407"/>
      <c r="V635" s="1407"/>
      <c r="W635" s="1407"/>
      <c r="X635" s="1407"/>
      <c r="Y635" s="1407"/>
      <c r="Z635" s="1407"/>
      <c r="AA635" s="1407"/>
      <c r="AB635" s="1407"/>
      <c r="AC635" s="1407"/>
      <c r="AD635" s="1407"/>
      <c r="AE635" s="1407"/>
      <c r="AF635" s="1407"/>
      <c r="AG635" s="1407"/>
      <c r="AH635" s="1407"/>
      <c r="AI635" s="1407"/>
      <c r="AJ635" s="2406"/>
      <c r="AK635" s="1407"/>
      <c r="AL635" s="2404"/>
      <c r="AX635" s="1407"/>
    </row>
    <row r="636" spans="1:52" ht="15.75" customHeight="1">
      <c r="A636" s="1407"/>
      <c r="B636" s="2405"/>
      <c r="C636" s="1407"/>
      <c r="D636" s="1407"/>
      <c r="E636" s="1407"/>
      <c r="F636" s="1407"/>
      <c r="G636" s="1407"/>
      <c r="H636" s="1407"/>
      <c r="I636" s="1407"/>
      <c r="J636" s="1407"/>
      <c r="K636" s="1407"/>
      <c r="L636" s="1407"/>
      <c r="M636" s="1407"/>
      <c r="N636" s="1407"/>
      <c r="O636" s="1407"/>
      <c r="P636" s="1407"/>
      <c r="Q636" s="1407"/>
      <c r="R636" s="1407"/>
      <c r="S636" s="1407"/>
      <c r="T636" s="1407"/>
      <c r="U636" s="1407"/>
      <c r="V636" s="1407"/>
      <c r="W636" s="1407"/>
      <c r="X636" s="1407"/>
      <c r="Y636" s="1407"/>
      <c r="Z636" s="1407"/>
      <c r="AA636" s="1407"/>
      <c r="AB636" s="1407"/>
      <c r="AC636" s="1407"/>
      <c r="AD636" s="1407"/>
      <c r="AE636" s="1407"/>
      <c r="AF636" s="1407"/>
      <c r="AG636" s="1407"/>
      <c r="AH636" s="1407"/>
      <c r="AI636" s="1407"/>
      <c r="AJ636" s="2406"/>
      <c r="AK636" s="1407"/>
      <c r="AL636" s="2404"/>
      <c r="AX636" s="1407"/>
    </row>
    <row r="637" spans="1:52">
      <c r="A637" s="1407"/>
      <c r="B637" s="2407"/>
      <c r="C637" s="2408"/>
      <c r="D637" s="2408"/>
      <c r="E637" s="2408"/>
      <c r="F637" s="2408"/>
      <c r="G637" s="2408"/>
      <c r="H637" s="2408"/>
      <c r="I637" s="2408"/>
      <c r="J637" s="2408"/>
      <c r="K637" s="2408"/>
      <c r="L637" s="2408"/>
      <c r="M637" s="2408"/>
      <c r="N637" s="2408"/>
      <c r="O637" s="2408"/>
      <c r="P637" s="2408"/>
      <c r="Q637" s="2408"/>
      <c r="R637" s="2408"/>
      <c r="S637" s="2408"/>
      <c r="T637" s="2408"/>
      <c r="U637" s="2408"/>
      <c r="V637" s="2408"/>
      <c r="W637" s="2408"/>
      <c r="X637" s="2408"/>
      <c r="Y637" s="2408"/>
      <c r="Z637" s="2408"/>
      <c r="AA637" s="2408"/>
      <c r="AB637" s="2408"/>
      <c r="AC637" s="2408"/>
      <c r="AD637" s="2408"/>
      <c r="AE637" s="2408"/>
      <c r="AF637" s="2408"/>
      <c r="AG637" s="2408"/>
      <c r="AH637" s="2408"/>
      <c r="AI637" s="2408"/>
      <c r="AJ637" s="2409"/>
      <c r="AK637" s="1407"/>
      <c r="AL637" s="2404"/>
      <c r="AX637" s="1407"/>
      <c r="AY637" s="1407"/>
      <c r="AZ637" s="1407"/>
    </row>
    <row r="638" spans="1:52">
      <c r="A638" s="1441"/>
      <c r="B638" s="1441"/>
      <c r="C638" s="1441"/>
      <c r="D638" s="1441"/>
      <c r="E638" s="1441"/>
      <c r="F638" s="1441"/>
      <c r="G638" s="1441"/>
      <c r="H638" s="1441"/>
      <c r="I638" s="1441"/>
      <c r="J638" s="1441"/>
      <c r="K638" s="1441"/>
      <c r="L638" s="1441"/>
      <c r="M638" s="1441"/>
      <c r="N638" s="1479"/>
      <c r="O638" s="1479"/>
      <c r="P638" s="1479"/>
      <c r="Q638" s="1442"/>
      <c r="R638" s="1407"/>
      <c r="S638" s="1442"/>
      <c r="T638" s="1442"/>
      <c r="U638" s="1442"/>
      <c r="V638" s="1442"/>
      <c r="W638" s="1442"/>
      <c r="X638" s="1798"/>
      <c r="Y638" s="1798"/>
      <c r="Z638" s="1798"/>
      <c r="AA638" s="1798"/>
      <c r="AB638" s="1798"/>
      <c r="AC638" s="1798"/>
      <c r="AD638" s="1798"/>
      <c r="AE638" s="1798"/>
      <c r="AF638" s="1798"/>
      <c r="AG638" s="1798"/>
      <c r="AH638" s="1798"/>
      <c r="AI638" s="1798"/>
      <c r="AJ638" s="1798"/>
      <c r="AK638" s="1442"/>
      <c r="AL638" s="2404"/>
      <c r="AX638" s="1407"/>
      <c r="AY638" s="1407"/>
      <c r="AZ638" s="1407"/>
    </row>
    <row r="639" spans="1:52">
      <c r="A639" s="1441"/>
      <c r="B639" s="1441"/>
      <c r="C639" s="1441"/>
      <c r="D639" s="1441"/>
      <c r="E639" s="1441"/>
      <c r="F639" s="1441"/>
      <c r="G639" s="1441"/>
      <c r="H639" s="1441"/>
      <c r="I639" s="1441"/>
      <c r="J639" s="1441"/>
      <c r="K639" s="1441"/>
      <c r="L639" s="1441"/>
      <c r="M639" s="1441"/>
      <c r="N639" s="1479"/>
      <c r="O639" s="1479"/>
      <c r="P639" s="1479"/>
      <c r="Q639" s="1442"/>
      <c r="R639" s="1442"/>
      <c r="S639" s="1442"/>
      <c r="T639" s="1442"/>
      <c r="U639" s="1442"/>
      <c r="V639" s="1442"/>
      <c r="W639" s="1442"/>
      <c r="X639" s="1442"/>
      <c r="Y639" s="1442"/>
      <c r="Z639" s="1442"/>
      <c r="AA639" s="1442"/>
      <c r="AB639" s="1442"/>
      <c r="AC639" s="1442"/>
      <c r="AD639" s="1442"/>
      <c r="AE639" s="1442"/>
      <c r="AF639" s="1442"/>
      <c r="AG639" s="1442"/>
      <c r="AH639" s="1442"/>
      <c r="AI639" s="1442"/>
      <c r="AJ639" s="1442"/>
      <c r="AK639" s="1442"/>
      <c r="AL639" s="2404"/>
      <c r="AX639" s="1407"/>
      <c r="AY639" s="1407"/>
      <c r="AZ639" s="1407"/>
    </row>
    <row r="640" spans="1:52">
      <c r="A640" s="469"/>
      <c r="B640" s="469"/>
      <c r="C640" s="469"/>
      <c r="D640" s="469"/>
      <c r="E640" s="469"/>
      <c r="F640" s="469"/>
      <c r="G640" s="469"/>
      <c r="H640" s="469"/>
      <c r="I640" s="469"/>
      <c r="J640" s="469"/>
      <c r="K640" s="469"/>
      <c r="L640" s="469"/>
      <c r="M640" s="469"/>
      <c r="N640" s="469"/>
      <c r="O640" s="469"/>
      <c r="P640" s="469"/>
      <c r="Q640" s="469"/>
      <c r="R640" s="469"/>
      <c r="S640" s="469"/>
      <c r="T640" s="469"/>
      <c r="U640" s="469"/>
      <c r="V640" s="469"/>
      <c r="W640" s="469"/>
      <c r="X640" s="469"/>
      <c r="AL640" s="2404"/>
      <c r="AX640" s="1407"/>
      <c r="AY640" s="1407"/>
      <c r="AZ640" s="1407"/>
    </row>
    <row r="641" spans="1:67" ht="15.75">
      <c r="A641" s="2741"/>
      <c r="B641" s="3664" t="s">
        <v>3129</v>
      </c>
      <c r="C641" s="3664"/>
      <c r="D641" s="3664"/>
      <c r="E641" s="3664"/>
      <c r="F641" s="3664"/>
      <c r="G641" s="3664"/>
      <c r="H641" s="3664"/>
      <c r="I641" s="3664"/>
      <c r="J641" s="3664"/>
      <c r="K641" s="3664"/>
      <c r="L641" s="3664"/>
      <c r="M641" s="3664"/>
      <c r="N641" s="3664"/>
      <c r="O641" s="3664"/>
      <c r="P641" s="3664"/>
      <c r="Q641" s="3664"/>
      <c r="R641" s="3664"/>
      <c r="S641" s="3664"/>
      <c r="T641" s="3664"/>
      <c r="U641" s="3664"/>
      <c r="V641" s="3664"/>
      <c r="W641" s="3664"/>
      <c r="X641" s="3664"/>
      <c r="Y641" s="3664"/>
      <c r="Z641" s="3664"/>
      <c r="AA641" s="3664"/>
      <c r="AB641" s="3664"/>
      <c r="AC641" s="3664"/>
      <c r="AD641" s="3664"/>
      <c r="AE641" s="3664"/>
      <c r="AF641" s="3664"/>
      <c r="AG641" s="3664"/>
      <c r="AH641" s="3664"/>
      <c r="AI641" s="3664"/>
      <c r="AJ641" s="2741"/>
      <c r="AK641" s="2741"/>
      <c r="AL641" s="2404"/>
      <c r="AX641" s="1407"/>
      <c r="AY641" s="1407"/>
      <c r="AZ641" s="1407"/>
    </row>
    <row r="642" spans="1:67" ht="13.5" customHeight="1">
      <c r="A642" s="2741"/>
      <c r="B642" s="3664"/>
      <c r="C642" s="3664"/>
      <c r="D642" s="3664"/>
      <c r="E642" s="3664"/>
      <c r="F642" s="3664"/>
      <c r="G642" s="3664"/>
      <c r="H642" s="3664"/>
      <c r="I642" s="3664"/>
      <c r="J642" s="3664"/>
      <c r="K642" s="3664"/>
      <c r="L642" s="3664"/>
      <c r="M642" s="3664"/>
      <c r="N642" s="3664"/>
      <c r="O642" s="3664"/>
      <c r="P642" s="3664"/>
      <c r="Q642" s="3664"/>
      <c r="R642" s="3664"/>
      <c r="S642" s="3664"/>
      <c r="T642" s="3664"/>
      <c r="U642" s="3664"/>
      <c r="V642" s="3664"/>
      <c r="W642" s="3664"/>
      <c r="X642" s="3664"/>
      <c r="Y642" s="3664"/>
      <c r="Z642" s="3664"/>
      <c r="AA642" s="3664"/>
      <c r="AB642" s="3664"/>
      <c r="AC642" s="3664"/>
      <c r="AD642" s="3664"/>
      <c r="AE642" s="3664"/>
      <c r="AF642" s="3664"/>
      <c r="AG642" s="3664"/>
      <c r="AH642" s="3664"/>
      <c r="AI642" s="3664"/>
      <c r="AJ642" s="2741"/>
      <c r="AK642" s="2741"/>
      <c r="AL642" s="2404"/>
      <c r="AX642" s="1407"/>
      <c r="AY642" s="1407"/>
      <c r="AZ642" s="1407"/>
    </row>
    <row r="643" spans="1:67" ht="13.5" customHeight="1">
      <c r="A643" s="1197" t="s">
        <v>1129</v>
      </c>
      <c r="B643" s="470"/>
      <c r="C643" s="470"/>
      <c r="D643" s="470"/>
      <c r="E643" s="470"/>
      <c r="F643" s="470"/>
      <c r="G643" s="470"/>
      <c r="H643" s="470"/>
      <c r="I643" s="470"/>
      <c r="AL643" s="2404"/>
      <c r="AV643" s="1407"/>
      <c r="AW643" s="1407"/>
      <c r="AX643" s="1407"/>
      <c r="AY643" s="1407"/>
      <c r="AZ643" s="1407"/>
    </row>
    <row r="644" spans="1:67" ht="13.5" customHeight="1">
      <c r="A644" s="3679" t="s">
        <v>24</v>
      </c>
      <c r="B644" s="3680"/>
      <c r="C644" s="3680"/>
      <c r="D644" s="3680"/>
      <c r="E644" s="3680"/>
      <c r="F644" s="3680"/>
      <c r="G644" s="3680"/>
      <c r="H644" s="3680"/>
      <c r="I644" s="3681"/>
      <c r="J644" s="3679" t="s">
        <v>82</v>
      </c>
      <c r="K644" s="3680"/>
      <c r="L644" s="3680"/>
      <c r="M644" s="3680"/>
      <c r="N644" s="3680"/>
      <c r="O644" s="3680"/>
      <c r="P644" s="3680"/>
      <c r="Q644" s="3680"/>
      <c r="R644" s="3680"/>
      <c r="S644" s="3680"/>
      <c r="T644" s="3680"/>
      <c r="U644" s="3680"/>
      <c r="V644" s="3680"/>
      <c r="W644" s="3680"/>
      <c r="X644" s="3680"/>
      <c r="Y644" s="3680"/>
      <c r="Z644" s="3680"/>
      <c r="AA644" s="3680"/>
      <c r="AB644" s="3680"/>
      <c r="AC644" s="3680"/>
      <c r="AD644" s="3680"/>
      <c r="AE644" s="3680"/>
      <c r="AF644" s="3680"/>
      <c r="AG644" s="3680"/>
      <c r="AH644" s="3680"/>
      <c r="AI644" s="3680"/>
      <c r="AJ644" s="3681"/>
      <c r="AK644" s="1390"/>
      <c r="AL644" s="2404"/>
      <c r="AV644" s="1407"/>
      <c r="AW644" s="1407"/>
      <c r="AX644" s="1407"/>
      <c r="AY644" s="1407"/>
      <c r="AZ644" s="1407"/>
    </row>
    <row r="645" spans="1:67" ht="13.5" customHeight="1">
      <c r="A645" s="3667" t="s">
        <v>242</v>
      </c>
      <c r="B645" s="3668"/>
      <c r="C645" s="3668"/>
      <c r="D645" s="3668"/>
      <c r="E645" s="3668"/>
      <c r="F645" s="3668"/>
      <c r="G645" s="3668"/>
      <c r="H645" s="3668"/>
      <c r="I645" s="3669"/>
      <c r="J645" s="3699" t="s">
        <v>2520</v>
      </c>
      <c r="K645" s="3700"/>
      <c r="L645" s="3700"/>
      <c r="M645" s="3700"/>
      <c r="N645" s="3700"/>
      <c r="O645" s="3700"/>
      <c r="P645" s="3700"/>
      <c r="Q645" s="3700"/>
      <c r="R645" s="3700"/>
      <c r="S645" s="3700"/>
      <c r="T645" s="3700"/>
      <c r="U645" s="3700"/>
      <c r="V645" s="3700"/>
      <c r="W645" s="3700"/>
      <c r="X645" s="3700"/>
      <c r="Y645" s="3700"/>
      <c r="Z645" s="3700"/>
      <c r="AA645" s="3700"/>
      <c r="AB645" s="3700"/>
      <c r="AC645" s="3700"/>
      <c r="AD645" s="3700"/>
      <c r="AE645" s="3700"/>
      <c r="AF645" s="3700"/>
      <c r="AG645" s="3700"/>
      <c r="AH645" s="3700"/>
      <c r="AI645" s="3700"/>
      <c r="AJ645" s="3701"/>
      <c r="AK645" s="1390"/>
      <c r="AL645" s="2404"/>
      <c r="AV645" s="1407"/>
      <c r="AW645" s="1407"/>
      <c r="AX645" s="1407"/>
      <c r="AY645" s="1407"/>
      <c r="AZ645" s="1407"/>
    </row>
    <row r="646" spans="1:67" ht="13.5" customHeight="1">
      <c r="A646" s="3146" t="s">
        <v>508</v>
      </c>
      <c r="B646" s="1433"/>
      <c r="C646" s="1433"/>
      <c r="D646" s="1433"/>
      <c r="E646" s="1433"/>
      <c r="F646" s="1433"/>
      <c r="G646" s="1433"/>
      <c r="H646" s="1433"/>
      <c r="I646" s="3023"/>
      <c r="J646" s="1331" t="s">
        <v>1839</v>
      </c>
      <c r="K646" s="1438"/>
      <c r="L646" s="1438"/>
      <c r="M646" s="1438"/>
      <c r="N646" s="1438"/>
      <c r="O646" s="1438"/>
      <c r="P646" s="1438"/>
      <c r="Q646" s="1438"/>
      <c r="R646" s="1438"/>
      <c r="S646" s="1438"/>
      <c r="T646" s="1438"/>
      <c r="U646" s="1438"/>
      <c r="V646" s="1438"/>
      <c r="W646" s="1438"/>
      <c r="X646" s="1438"/>
      <c r="Y646" s="1438"/>
      <c r="Z646" s="1438"/>
      <c r="AA646" s="1438"/>
      <c r="AB646" s="1438"/>
      <c r="AC646" s="1438"/>
      <c r="AD646" s="1438"/>
      <c r="AE646" s="1438"/>
      <c r="AF646" s="1438"/>
      <c r="AG646" s="1438"/>
      <c r="AH646" s="1438"/>
      <c r="AI646" s="1438"/>
      <c r="AJ646" s="1439"/>
      <c r="AK646" s="1390"/>
      <c r="AL646" s="2410"/>
      <c r="AN646" s="3667" t="s">
        <v>1130</v>
      </c>
      <c r="AO646" s="3669"/>
      <c r="AP646" s="1437" t="s">
        <v>1131</v>
      </c>
      <c r="AQ646" s="1438"/>
      <c r="AR646" s="1438"/>
      <c r="AS646" s="1438"/>
      <c r="AT646" s="1439"/>
      <c r="AU646" s="1441"/>
      <c r="AV646" s="1441"/>
      <c r="AW646" s="1441"/>
      <c r="AX646" s="1441"/>
      <c r="AY646" s="1441"/>
      <c r="AZ646" s="1441"/>
      <c r="BA646" s="1441"/>
      <c r="BB646" s="1441"/>
      <c r="BC646" s="1441"/>
      <c r="BD646" s="1441"/>
      <c r="BE646" s="1441"/>
      <c r="BF646" s="1441"/>
      <c r="BG646" s="1441"/>
      <c r="BH646" s="1441"/>
      <c r="BI646" s="1441"/>
      <c r="BJ646" s="1441"/>
      <c r="BK646" s="1441"/>
      <c r="BL646" s="1441"/>
      <c r="BM646" s="1441"/>
      <c r="BN646" s="1441"/>
      <c r="BO646" s="1441"/>
    </row>
    <row r="647" spans="1:67" ht="13.5" customHeight="1">
      <c r="A647" s="3146" t="s">
        <v>1135</v>
      </c>
      <c r="B647" s="1433"/>
      <c r="C647" s="1433"/>
      <c r="D647" s="1433"/>
      <c r="E647" s="1433"/>
      <c r="F647" s="1433"/>
      <c r="G647" s="1433"/>
      <c r="H647" s="1433"/>
      <c r="I647" s="3023"/>
      <c r="J647" s="1434" t="s">
        <v>1462</v>
      </c>
      <c r="K647" s="1435"/>
      <c r="L647" s="1435"/>
      <c r="M647" s="1435"/>
      <c r="N647" s="1435"/>
      <c r="O647" s="1435"/>
      <c r="P647" s="1435"/>
      <c r="Q647" s="1435"/>
      <c r="R647" s="1435"/>
      <c r="S647" s="1435"/>
      <c r="T647" s="1435"/>
      <c r="U647" s="1435"/>
      <c r="V647" s="1435"/>
      <c r="W647" s="1435"/>
      <c r="X647" s="1435"/>
      <c r="Y647" s="1435"/>
      <c r="Z647" s="1435"/>
      <c r="AA647" s="1435"/>
      <c r="AB647" s="1435"/>
      <c r="AC647" s="1435"/>
      <c r="AD647" s="1435"/>
      <c r="AE647" s="1435"/>
      <c r="AF647" s="1435"/>
      <c r="AG647" s="1435"/>
      <c r="AH647" s="1435"/>
      <c r="AI647" s="1435"/>
      <c r="AJ647" s="1436"/>
      <c r="AK647" s="1390"/>
      <c r="AL647" s="1480"/>
      <c r="AN647" s="3667" t="s">
        <v>1132</v>
      </c>
      <c r="AO647" s="3669"/>
      <c r="AP647" s="1437" t="s">
        <v>1133</v>
      </c>
      <c r="AQ647" s="1438"/>
      <c r="AR647" s="1438"/>
      <c r="AS647" s="1438"/>
      <c r="AT647" s="1439"/>
      <c r="AU647" s="1441"/>
      <c r="AV647" s="1441"/>
      <c r="AW647" s="1441"/>
      <c r="AX647" s="1441"/>
      <c r="AY647" s="1441"/>
      <c r="AZ647" s="1441"/>
      <c r="BA647" s="1441"/>
      <c r="BB647" s="1441"/>
      <c r="BC647" s="1441"/>
      <c r="BD647" s="1441"/>
      <c r="BE647" s="1441"/>
      <c r="BF647" s="1441"/>
      <c r="BG647" s="1441"/>
      <c r="BH647" s="1441"/>
      <c r="BI647" s="1441"/>
      <c r="BJ647" s="1441"/>
      <c r="BK647" s="1441"/>
      <c r="BL647" s="1441"/>
      <c r="BM647" s="1441"/>
      <c r="BN647" s="1441"/>
      <c r="BO647" s="1441"/>
    </row>
    <row r="648" spans="1:67" ht="13.5" customHeight="1">
      <c r="A648" s="3146" t="s">
        <v>1136</v>
      </c>
      <c r="B648" s="1433"/>
      <c r="C648" s="1433"/>
      <c r="D648" s="1433"/>
      <c r="E648" s="1433"/>
      <c r="F648" s="1433"/>
      <c r="G648" s="1433"/>
      <c r="H648" s="1433"/>
      <c r="I648" s="3023"/>
      <c r="J648" s="1437" t="s">
        <v>1463</v>
      </c>
      <c r="K648" s="1438"/>
      <c r="L648" s="1438"/>
      <c r="M648" s="1438"/>
      <c r="N648" s="1438"/>
      <c r="O648" s="1438"/>
      <c r="P648" s="1438"/>
      <c r="Q648" s="1438"/>
      <c r="R648" s="1438"/>
      <c r="S648" s="1438"/>
      <c r="T648" s="1438"/>
      <c r="U648" s="1438"/>
      <c r="V648" s="1438"/>
      <c r="W648" s="1438"/>
      <c r="X648" s="1438"/>
      <c r="Y648" s="1438"/>
      <c r="Z648" s="1438"/>
      <c r="AA648" s="1438"/>
      <c r="AB648" s="1438"/>
      <c r="AC648" s="1438"/>
      <c r="AD648" s="1438"/>
      <c r="AE648" s="1438"/>
      <c r="AF648" s="1438"/>
      <c r="AG648" s="1438"/>
      <c r="AH648" s="1438"/>
      <c r="AI648" s="1438"/>
      <c r="AJ648" s="1439"/>
      <c r="AK648" s="1390"/>
      <c r="AN648" s="3667" t="s">
        <v>1132</v>
      </c>
      <c r="AO648" s="3669"/>
      <c r="AP648" s="1437" t="s">
        <v>1134</v>
      </c>
      <c r="AQ648" s="1438"/>
      <c r="AR648" s="1438"/>
      <c r="AS648" s="1438"/>
      <c r="AT648" s="1439"/>
      <c r="AU648" s="1441"/>
      <c r="AV648" s="1441"/>
      <c r="AW648" s="1441"/>
      <c r="AX648" s="1441"/>
      <c r="AY648" s="1441"/>
      <c r="AZ648" s="1441"/>
      <c r="BA648" s="1441"/>
      <c r="BB648" s="1441"/>
      <c r="BC648" s="1441"/>
      <c r="BD648" s="1441"/>
      <c r="BE648" s="1441"/>
      <c r="BF648" s="1441"/>
      <c r="BG648" s="1441"/>
      <c r="BH648" s="1441"/>
      <c r="BI648" s="1441"/>
      <c r="BJ648" s="1441"/>
      <c r="BK648" s="1441"/>
      <c r="BL648" s="1441"/>
      <c r="BM648" s="1441"/>
      <c r="BN648" s="1441"/>
      <c r="BO648" s="1441"/>
    </row>
    <row r="649" spans="1:67" ht="13.5" customHeight="1">
      <c r="A649" s="3146" t="s">
        <v>1464</v>
      </c>
      <c r="B649" s="1433"/>
      <c r="C649" s="1433"/>
      <c r="D649" s="1433"/>
      <c r="E649" s="1433"/>
      <c r="F649" s="1433"/>
      <c r="G649" s="1433"/>
      <c r="H649" s="1433"/>
      <c r="I649" s="3023"/>
      <c r="J649" s="1331" t="s">
        <v>1892</v>
      </c>
      <c r="K649" s="1438"/>
      <c r="L649" s="1438"/>
      <c r="M649" s="1438"/>
      <c r="N649" s="1438"/>
      <c r="O649" s="1438"/>
      <c r="P649" s="1438"/>
      <c r="Q649" s="1438"/>
      <c r="R649" s="1438"/>
      <c r="S649" s="1438"/>
      <c r="T649" s="1438"/>
      <c r="U649" s="1438"/>
      <c r="V649" s="1438"/>
      <c r="W649" s="1438"/>
      <c r="X649" s="1438"/>
      <c r="Y649" s="1438"/>
      <c r="Z649" s="1438"/>
      <c r="AA649" s="1438"/>
      <c r="AB649" s="1438"/>
      <c r="AC649" s="1438"/>
      <c r="AD649" s="1438"/>
      <c r="AE649" s="1438"/>
      <c r="AF649" s="1438"/>
      <c r="AG649" s="1438"/>
      <c r="AH649" s="1438"/>
      <c r="AI649" s="1438"/>
      <c r="AJ649" s="1439"/>
      <c r="AK649" s="1390"/>
      <c r="AL649" s="1440" t="s">
        <v>791</v>
      </c>
      <c r="AN649" s="1455"/>
      <c r="AO649" s="1455"/>
      <c r="AV649" s="1407"/>
      <c r="AW649" s="1407"/>
      <c r="AX649" s="1407"/>
      <c r="AY649" s="1407"/>
      <c r="AZ649" s="1407"/>
      <c r="BA649" s="1407"/>
      <c r="BB649" s="1407"/>
      <c r="BC649" s="1407"/>
      <c r="BD649" s="1407"/>
      <c r="BE649" s="1407"/>
      <c r="BF649" s="1407"/>
      <c r="BG649" s="1407"/>
      <c r="BH649" s="1407"/>
      <c r="BI649" s="1407"/>
    </row>
    <row r="650" spans="1:67" ht="13.5" customHeight="1">
      <c r="A650" s="3146" t="s">
        <v>140</v>
      </c>
      <c r="B650" s="1433"/>
      <c r="C650" s="1433"/>
      <c r="D650" s="1433"/>
      <c r="E650" s="1433"/>
      <c r="F650" s="1433"/>
      <c r="G650" s="1433"/>
      <c r="H650" s="1433"/>
      <c r="I650" s="3023"/>
      <c r="J650" s="1437" t="s">
        <v>141</v>
      </c>
      <c r="K650" s="1438"/>
      <c r="L650" s="1438"/>
      <c r="M650" s="1438"/>
      <c r="N650" s="1438"/>
      <c r="O650" s="1438"/>
      <c r="P650" s="1438"/>
      <c r="Q650" s="1438"/>
      <c r="R650" s="1438"/>
      <c r="S650" s="1438"/>
      <c r="T650" s="1438"/>
      <c r="U650" s="1438"/>
      <c r="V650" s="1438"/>
      <c r="W650" s="1438"/>
      <c r="X650" s="1438"/>
      <c r="Y650" s="1438"/>
      <c r="Z650" s="1438"/>
      <c r="AA650" s="1438"/>
      <c r="AB650" s="1438"/>
      <c r="AC650" s="1438"/>
      <c r="AD650" s="1438"/>
      <c r="AE650" s="1438"/>
      <c r="AF650" s="1438"/>
      <c r="AG650" s="1438"/>
      <c r="AH650" s="1438"/>
      <c r="AI650" s="1438"/>
      <c r="AJ650" s="1439"/>
      <c r="AK650" s="1390"/>
      <c r="AL650" s="1440"/>
      <c r="AV650" s="1407"/>
      <c r="AW650" s="1407"/>
      <c r="AY650" s="1407"/>
      <c r="AZ650" s="1407"/>
      <c r="BA650" s="1407"/>
      <c r="BB650" s="1407"/>
      <c r="BC650" s="1407"/>
      <c r="BD650" s="1407"/>
      <c r="BE650" s="1407"/>
      <c r="BF650" s="1407"/>
      <c r="BG650" s="1407"/>
      <c r="BH650" s="1407"/>
      <c r="BI650" s="1407"/>
    </row>
    <row r="651" spans="1:67" s="1407" customFormat="1" ht="12.95" customHeight="1">
      <c r="A651" s="3146" t="s">
        <v>143</v>
      </c>
      <c r="B651" s="1433"/>
      <c r="C651" s="1433"/>
      <c r="D651" s="1433"/>
      <c r="E651" s="1433"/>
      <c r="F651" s="1433"/>
      <c r="G651" s="1433"/>
      <c r="H651" s="1433"/>
      <c r="I651" s="3023"/>
      <c r="J651" s="1437" t="s">
        <v>1465</v>
      </c>
      <c r="K651" s="1438"/>
      <c r="L651" s="1438"/>
      <c r="M651" s="1438"/>
      <c r="N651" s="1438"/>
      <c r="O651" s="1438"/>
      <c r="P651" s="1438"/>
      <c r="Q651" s="1438"/>
      <c r="R651" s="1438"/>
      <c r="S651" s="1438"/>
      <c r="T651" s="1438"/>
      <c r="U651" s="1438"/>
      <c r="V651" s="1438"/>
      <c r="W651" s="1438"/>
      <c r="X651" s="1438"/>
      <c r="Y651" s="1438"/>
      <c r="Z651" s="1438"/>
      <c r="AA651" s="1438"/>
      <c r="AB651" s="1438"/>
      <c r="AC651" s="1438"/>
      <c r="AD651" s="1438"/>
      <c r="AE651" s="1438"/>
      <c r="AF651" s="1438"/>
      <c r="AG651" s="1438"/>
      <c r="AH651" s="1438"/>
      <c r="AI651" s="1438"/>
      <c r="AJ651" s="1439"/>
      <c r="AK651" s="1390"/>
      <c r="AL651" s="1197"/>
      <c r="AM651" s="1197"/>
      <c r="AN651" s="1197"/>
      <c r="AO651" s="1197"/>
      <c r="AP651" s="1197"/>
      <c r="AQ651" s="1197"/>
      <c r="AR651" s="1197"/>
      <c r="AS651" s="1197"/>
      <c r="AT651" s="1197"/>
      <c r="AU651" s="1197"/>
      <c r="AX651" s="1197"/>
    </row>
    <row r="652" spans="1:67" s="1407" customFormat="1" ht="12.95" customHeight="1">
      <c r="A652" s="3667" t="s">
        <v>369</v>
      </c>
      <c r="B652" s="3668"/>
      <c r="C652" s="3668"/>
      <c r="D652" s="3668"/>
      <c r="E652" s="3668"/>
      <c r="F652" s="3668"/>
      <c r="G652" s="3668"/>
      <c r="H652" s="3668"/>
      <c r="I652" s="3669"/>
      <c r="J652" s="3665" t="s">
        <v>1466</v>
      </c>
      <c r="K652" s="3531"/>
      <c r="L652" s="3531"/>
      <c r="M652" s="3531"/>
      <c r="N652" s="3531"/>
      <c r="O652" s="3531"/>
      <c r="P652" s="3531"/>
      <c r="Q652" s="3531"/>
      <c r="R652" s="3531"/>
      <c r="S652" s="3531"/>
      <c r="T652" s="3531"/>
      <c r="U652" s="3531"/>
      <c r="V652" s="3531"/>
      <c r="W652" s="3531"/>
      <c r="X652" s="3531"/>
      <c r="Y652" s="3531"/>
      <c r="Z652" s="3531"/>
      <c r="AA652" s="3531"/>
      <c r="AB652" s="3531"/>
      <c r="AC652" s="3531"/>
      <c r="AD652" s="3531"/>
      <c r="AE652" s="3531"/>
      <c r="AF652" s="3531"/>
      <c r="AG652" s="3531"/>
      <c r="AH652" s="3531"/>
      <c r="AI652" s="3531"/>
      <c r="AJ652" s="3666"/>
      <c r="AK652" s="1390"/>
      <c r="AL652" s="1197"/>
      <c r="AM652" s="1197"/>
      <c r="AN652" s="1197"/>
      <c r="AO652" s="1197"/>
      <c r="AP652" s="1197"/>
      <c r="AQ652" s="1197"/>
      <c r="AR652" s="1197"/>
      <c r="AS652" s="1197"/>
      <c r="AT652" s="1197"/>
      <c r="AU652" s="1197"/>
      <c r="AX652" s="1197"/>
    </row>
    <row r="653" spans="1:67" s="1407" customFormat="1" ht="12.95" customHeight="1">
      <c r="A653" s="3667" t="s">
        <v>1280</v>
      </c>
      <c r="B653" s="3668"/>
      <c r="C653" s="3668"/>
      <c r="D653" s="3668"/>
      <c r="E653" s="3668"/>
      <c r="F653" s="3668"/>
      <c r="G653" s="3668"/>
      <c r="H653" s="3668"/>
      <c r="I653" s="3669"/>
      <c r="J653" s="3665" t="s">
        <v>1467</v>
      </c>
      <c r="K653" s="3531"/>
      <c r="L653" s="3531"/>
      <c r="M653" s="3531"/>
      <c r="N653" s="3531"/>
      <c r="O653" s="3531"/>
      <c r="P653" s="3531"/>
      <c r="Q653" s="3531"/>
      <c r="R653" s="3531"/>
      <c r="S653" s="3531"/>
      <c r="T653" s="3531"/>
      <c r="U653" s="3531"/>
      <c r="V653" s="3531"/>
      <c r="W653" s="3531"/>
      <c r="X653" s="3531"/>
      <c r="Y653" s="3531"/>
      <c r="Z653" s="3531"/>
      <c r="AA653" s="3531"/>
      <c r="AB653" s="3531"/>
      <c r="AC653" s="3531"/>
      <c r="AD653" s="3531"/>
      <c r="AE653" s="3531"/>
      <c r="AF653" s="3531"/>
      <c r="AG653" s="3531"/>
      <c r="AH653" s="3531"/>
      <c r="AI653" s="3531"/>
      <c r="AJ653" s="3666"/>
      <c r="AK653" s="1390"/>
      <c r="AL653" s="1197"/>
      <c r="AM653" s="1197"/>
      <c r="AN653" s="1197"/>
      <c r="AO653" s="1197"/>
      <c r="AP653" s="1197"/>
      <c r="AQ653" s="1197"/>
      <c r="AR653" s="1197"/>
      <c r="AS653" s="1197"/>
      <c r="AT653" s="1197"/>
      <c r="AU653" s="1197"/>
      <c r="AX653" s="1197"/>
    </row>
    <row r="654" spans="1:67" s="1407" customFormat="1" ht="13.5" customHeight="1">
      <c r="A654" s="3667" t="s">
        <v>1743</v>
      </c>
      <c r="B654" s="3668"/>
      <c r="C654" s="3668"/>
      <c r="D654" s="3668"/>
      <c r="E654" s="3668"/>
      <c r="F654" s="3668"/>
      <c r="G654" s="3668"/>
      <c r="H654" s="3668"/>
      <c r="I654" s="3669"/>
      <c r="J654" s="3759" t="s">
        <v>2519</v>
      </c>
      <c r="K654" s="3531"/>
      <c r="L654" s="3531"/>
      <c r="M654" s="3531"/>
      <c r="N654" s="3531"/>
      <c r="O654" s="3531"/>
      <c r="P654" s="3531"/>
      <c r="Q654" s="3531"/>
      <c r="R654" s="3531"/>
      <c r="S654" s="3531"/>
      <c r="T654" s="3531"/>
      <c r="U654" s="3531"/>
      <c r="V654" s="3531"/>
      <c r="W654" s="3531"/>
      <c r="X654" s="3531"/>
      <c r="Y654" s="3531"/>
      <c r="Z654" s="3531"/>
      <c r="AA654" s="3531"/>
      <c r="AB654" s="3531"/>
      <c r="AC654" s="3531"/>
      <c r="AD654" s="3531"/>
      <c r="AE654" s="3531"/>
      <c r="AF654" s="3531"/>
      <c r="AG654" s="3531"/>
      <c r="AH654" s="3531"/>
      <c r="AI654" s="3531"/>
      <c r="AJ654" s="3666"/>
      <c r="AK654" s="1390"/>
      <c r="AL654" s="1197"/>
      <c r="AM654" s="1197"/>
      <c r="AN654" s="1197"/>
      <c r="AO654" s="1197"/>
      <c r="AP654" s="1197"/>
      <c r="AQ654" s="1197"/>
      <c r="AR654" s="1197"/>
      <c r="AS654" s="1197"/>
      <c r="AT654" s="1197"/>
      <c r="AU654" s="1197"/>
      <c r="AX654" s="1197"/>
    </row>
    <row r="655" spans="1:67" s="1407" customFormat="1" ht="13.5" customHeight="1">
      <c r="A655" s="3667"/>
      <c r="B655" s="3668"/>
      <c r="C655" s="3668"/>
      <c r="D655" s="3668"/>
      <c r="E655" s="3668"/>
      <c r="F655" s="3668"/>
      <c r="G655" s="3668"/>
      <c r="H655" s="3668"/>
      <c r="I655" s="3669"/>
      <c r="J655" s="3665"/>
      <c r="K655" s="3531"/>
      <c r="L655" s="3531"/>
      <c r="M655" s="3531"/>
      <c r="N655" s="3531"/>
      <c r="O655" s="3531"/>
      <c r="P655" s="3531"/>
      <c r="Q655" s="3531"/>
      <c r="R655" s="3531"/>
      <c r="S655" s="3531"/>
      <c r="T655" s="3531"/>
      <c r="U655" s="3531"/>
      <c r="V655" s="3531"/>
      <c r="W655" s="3531"/>
      <c r="X655" s="3531"/>
      <c r="Y655" s="3531"/>
      <c r="Z655" s="3531"/>
      <c r="AA655" s="3531"/>
      <c r="AB655" s="3531"/>
      <c r="AC655" s="3531"/>
      <c r="AD655" s="3531"/>
      <c r="AE655" s="3531"/>
      <c r="AF655" s="3531"/>
      <c r="AG655" s="3531"/>
      <c r="AH655" s="3531"/>
      <c r="AI655" s="3531"/>
      <c r="AJ655" s="3666"/>
      <c r="AK655" s="1390"/>
      <c r="AL655" s="1197"/>
      <c r="AM655" s="1197"/>
      <c r="AN655" s="1197"/>
      <c r="AO655" s="1197"/>
      <c r="AP655" s="1197"/>
      <c r="AQ655" s="1197"/>
      <c r="AR655" s="1197"/>
      <c r="AS655" s="1197"/>
      <c r="AT655" s="1197"/>
      <c r="AU655" s="1197"/>
      <c r="AX655" s="1197"/>
    </row>
    <row r="656" spans="1:67" s="1407" customFormat="1" ht="13.5" customHeight="1">
      <c r="A656" s="3667"/>
      <c r="B656" s="3668"/>
      <c r="C656" s="3668"/>
      <c r="D656" s="3668"/>
      <c r="E656" s="3668"/>
      <c r="F656" s="3668"/>
      <c r="G656" s="3668"/>
      <c r="H656" s="3668"/>
      <c r="I656" s="3669"/>
      <c r="J656" s="3665"/>
      <c r="K656" s="3531"/>
      <c r="L656" s="3531"/>
      <c r="M656" s="3531"/>
      <c r="N656" s="3531"/>
      <c r="O656" s="3531"/>
      <c r="P656" s="3531"/>
      <c r="Q656" s="3531"/>
      <c r="R656" s="3531"/>
      <c r="S656" s="3531"/>
      <c r="T656" s="3531"/>
      <c r="U656" s="3531"/>
      <c r="V656" s="3531"/>
      <c r="W656" s="3531"/>
      <c r="X656" s="3531"/>
      <c r="Y656" s="3531"/>
      <c r="Z656" s="3531"/>
      <c r="AA656" s="3531"/>
      <c r="AB656" s="3531"/>
      <c r="AC656" s="3531"/>
      <c r="AD656" s="3531"/>
      <c r="AE656" s="3531"/>
      <c r="AF656" s="3531"/>
      <c r="AG656" s="3531"/>
      <c r="AH656" s="3531"/>
      <c r="AI656" s="3531"/>
      <c r="AJ656" s="3666"/>
      <c r="AK656" s="1390"/>
      <c r="AL656" s="1197"/>
      <c r="AM656" s="1197"/>
      <c r="AN656" s="1197"/>
      <c r="AO656" s="1197"/>
      <c r="AP656" s="1197"/>
      <c r="AQ656" s="1197"/>
      <c r="AR656" s="1197"/>
      <c r="AS656" s="1197"/>
      <c r="AT656" s="1197"/>
      <c r="AU656" s="1197"/>
      <c r="AX656" s="1197"/>
    </row>
    <row r="657" spans="1:52" s="1407" customFormat="1" ht="13.5" customHeight="1">
      <c r="A657" s="3667"/>
      <c r="B657" s="3668"/>
      <c r="C657" s="3668"/>
      <c r="D657" s="3668"/>
      <c r="E657" s="3668"/>
      <c r="F657" s="3668"/>
      <c r="G657" s="3668"/>
      <c r="H657" s="3668"/>
      <c r="I657" s="3669"/>
      <c r="J657" s="3759"/>
      <c r="K657" s="3531"/>
      <c r="L657" s="3531"/>
      <c r="M657" s="3531"/>
      <c r="N657" s="3531"/>
      <c r="O657" s="3531"/>
      <c r="P657" s="3531"/>
      <c r="Q657" s="3531"/>
      <c r="R657" s="3531"/>
      <c r="S657" s="3531"/>
      <c r="T657" s="3531"/>
      <c r="U657" s="3531"/>
      <c r="V657" s="3531"/>
      <c r="W657" s="3531"/>
      <c r="X657" s="3531"/>
      <c r="Y657" s="3531"/>
      <c r="Z657" s="3531"/>
      <c r="AA657" s="3531"/>
      <c r="AB657" s="3531"/>
      <c r="AC657" s="3531"/>
      <c r="AD657" s="3531"/>
      <c r="AE657" s="3531"/>
      <c r="AF657" s="3531"/>
      <c r="AG657" s="3531"/>
      <c r="AH657" s="3531"/>
      <c r="AI657" s="3531"/>
      <c r="AJ657" s="3666"/>
      <c r="AK657" s="1762"/>
      <c r="AL657" s="1197"/>
      <c r="AM657" s="1197"/>
      <c r="AN657" s="1197"/>
      <c r="AO657" s="1197"/>
      <c r="AP657" s="1197"/>
      <c r="AQ657" s="1197"/>
      <c r="AR657" s="1197"/>
      <c r="AS657" s="1197"/>
      <c r="AT657" s="1197"/>
      <c r="AU657" s="1197"/>
      <c r="AX657" s="1197"/>
    </row>
    <row r="658" spans="1:52" s="1407" customFormat="1" ht="13.5" customHeight="1">
      <c r="A658" s="3760" t="s">
        <v>442</v>
      </c>
      <c r="B658" s="3760"/>
      <c r="C658" s="3760"/>
      <c r="D658" s="3760"/>
      <c r="E658" s="3760"/>
      <c r="F658" s="3760"/>
      <c r="G658" s="3760"/>
      <c r="H658" s="3760"/>
      <c r="I658" s="3760"/>
      <c r="J658" s="3760"/>
      <c r="K658" s="3760"/>
      <c r="L658" s="3760"/>
      <c r="M658" s="3760"/>
      <c r="N658" s="3760"/>
      <c r="O658" s="3760"/>
      <c r="P658" s="3760"/>
      <c r="Q658" s="3760"/>
      <c r="R658" s="3760"/>
      <c r="S658" s="3760"/>
      <c r="T658" s="3760"/>
      <c r="U658" s="3760"/>
      <c r="V658" s="3760"/>
      <c r="W658" s="3760"/>
      <c r="X658" s="3760"/>
      <c r="Y658" s="3761"/>
      <c r="Z658" s="3761"/>
      <c r="AA658" s="3761"/>
      <c r="AB658" s="3761"/>
      <c r="AC658" s="3761"/>
      <c r="AD658" s="3761"/>
      <c r="AE658" s="3761"/>
      <c r="AF658" s="3761"/>
      <c r="AG658" s="3761"/>
      <c r="AH658" s="3761"/>
      <c r="AI658" s="3761"/>
      <c r="AJ658" s="3761"/>
      <c r="AK658" s="3400"/>
      <c r="AL658" s="1197"/>
      <c r="AM658" s="1197"/>
      <c r="AN658" s="1197"/>
      <c r="AO658" s="1197"/>
      <c r="AP658" s="1197"/>
      <c r="AQ658" s="1197"/>
      <c r="AR658" s="1197"/>
      <c r="AS658" s="1197"/>
      <c r="AT658" s="1197"/>
      <c r="AU658" s="1197"/>
      <c r="AX658" s="1197"/>
    </row>
    <row r="659" spans="1:52" s="1407" customFormat="1" ht="13.5" customHeight="1">
      <c r="A659" s="3400" t="s">
        <v>1137</v>
      </c>
      <c r="B659" s="3400"/>
      <c r="C659" s="3400"/>
      <c r="D659" s="3400"/>
      <c r="E659" s="3400"/>
      <c r="F659" s="3400"/>
      <c r="G659" s="3400"/>
      <c r="H659" s="3400"/>
      <c r="I659" s="3400"/>
      <c r="J659" s="3400"/>
      <c r="K659" s="3400"/>
      <c r="L659" s="3400"/>
      <c r="M659" s="3400"/>
      <c r="N659" s="3400"/>
      <c r="O659" s="3400"/>
      <c r="P659" s="3400"/>
      <c r="Q659" s="3400"/>
      <c r="R659" s="3400"/>
      <c r="S659" s="3400"/>
      <c r="T659" s="444"/>
      <c r="U659" s="444"/>
      <c r="V659" s="444"/>
      <c r="W659" s="444"/>
      <c r="X659" s="444"/>
      <c r="Y659" s="1197"/>
      <c r="Z659" s="1197"/>
      <c r="AA659" s="1197"/>
      <c r="AB659" s="1197"/>
      <c r="AC659" s="1197"/>
      <c r="AD659" s="1197"/>
      <c r="AE659" s="1197"/>
      <c r="AF659" s="1197"/>
      <c r="AG659" s="1197"/>
      <c r="AH659" s="1197"/>
      <c r="AI659" s="1197"/>
      <c r="AJ659" s="1197"/>
      <c r="AK659" s="1197"/>
      <c r="AL659" s="1197"/>
      <c r="AM659" s="1197"/>
      <c r="AN659" s="1197"/>
      <c r="AO659" s="1197"/>
      <c r="AP659" s="1197"/>
      <c r="AQ659" s="1197"/>
      <c r="AR659" s="1197"/>
      <c r="AS659" s="1197"/>
      <c r="AT659" s="1197"/>
      <c r="AU659" s="1197"/>
      <c r="AX659" s="1197"/>
    </row>
    <row r="660" spans="1:52" s="1407" customFormat="1" ht="13.5" customHeight="1">
      <c r="A660" s="1441"/>
      <c r="B660" s="1441"/>
      <c r="C660" s="1441"/>
      <c r="D660" s="1441"/>
      <c r="E660" s="1441"/>
      <c r="F660" s="1441"/>
      <c r="G660" s="1441"/>
      <c r="H660" s="1441"/>
      <c r="I660" s="1441"/>
      <c r="J660" s="1441"/>
      <c r="K660" s="1441"/>
      <c r="L660" s="1441"/>
      <c r="M660" s="1441"/>
      <c r="N660" s="1441"/>
      <c r="O660" s="1441"/>
      <c r="P660" s="1441"/>
      <c r="Q660" s="1441"/>
      <c r="R660" s="1441"/>
      <c r="S660" s="1441"/>
      <c r="T660" s="444"/>
      <c r="U660" s="444"/>
      <c r="V660" s="444"/>
      <c r="W660" s="444"/>
      <c r="X660" s="444"/>
      <c r="Y660" s="1197"/>
      <c r="Z660" s="1197"/>
      <c r="AA660" s="1197"/>
      <c r="AB660" s="1197"/>
      <c r="AC660" s="1197"/>
      <c r="AD660" s="1197"/>
      <c r="AE660" s="1197"/>
      <c r="AF660" s="1197"/>
      <c r="AG660" s="1197"/>
      <c r="AH660" s="1197"/>
      <c r="AI660" s="1197"/>
      <c r="AJ660" s="1197"/>
      <c r="AK660" s="1197"/>
      <c r="AL660" s="1197"/>
      <c r="AM660" s="1197"/>
      <c r="AN660" s="1197"/>
      <c r="AO660" s="1197"/>
      <c r="AP660" s="1197"/>
      <c r="AQ660" s="1197"/>
      <c r="AR660" s="1197"/>
      <c r="AS660" s="1197"/>
      <c r="AT660" s="1197"/>
      <c r="AU660" s="1197"/>
      <c r="AX660" s="1197"/>
    </row>
    <row r="661" spans="1:52" s="1407" customFormat="1" ht="13.5" customHeight="1">
      <c r="A661" s="3061" t="s">
        <v>3130</v>
      </c>
      <c r="B661" s="1441"/>
      <c r="C661" s="1441"/>
      <c r="D661" s="1441"/>
      <c r="E661" s="1441"/>
      <c r="F661" s="1441"/>
      <c r="G661" s="1441"/>
      <c r="H661" s="1441"/>
      <c r="I661" s="1441"/>
      <c r="J661" s="1441"/>
      <c r="K661" s="1441"/>
      <c r="L661" s="1441"/>
      <c r="M661" s="1441"/>
      <c r="N661" s="1441"/>
      <c r="O661" s="1441"/>
      <c r="P661" s="1441"/>
      <c r="Q661" s="1441"/>
      <c r="R661" s="1441"/>
      <c r="S661" s="1441"/>
      <c r="T661" s="2739"/>
      <c r="U661" s="2739"/>
      <c r="V661" s="2739"/>
      <c r="W661" s="2739"/>
      <c r="X661" s="2739"/>
      <c r="AL661" s="1197"/>
      <c r="AM661" s="1197"/>
      <c r="AN661" s="1197"/>
      <c r="AO661" s="1197"/>
      <c r="AP661" s="1197"/>
      <c r="AQ661" s="1197"/>
      <c r="AR661" s="1197"/>
      <c r="AS661" s="1197"/>
      <c r="AT661" s="1197"/>
      <c r="AU661" s="1197"/>
      <c r="AV661" s="1197"/>
      <c r="AW661" s="1197"/>
      <c r="AX661" s="1197"/>
    </row>
    <row r="662" spans="1:52" s="1407" customFormat="1" ht="13.5" customHeight="1">
      <c r="A662" s="1198"/>
      <c r="B662" s="3316"/>
      <c r="C662" s="3316"/>
      <c r="D662" s="3316"/>
      <c r="E662" s="3316"/>
      <c r="F662" s="3316"/>
      <c r="G662" s="3316"/>
      <c r="H662" s="3316"/>
      <c r="I662" s="3316"/>
      <c r="J662" s="3316"/>
      <c r="K662" s="3316"/>
      <c r="L662" s="3316"/>
      <c r="M662" s="3316"/>
      <c r="N662" s="3316"/>
      <c r="O662" s="3316"/>
      <c r="P662" s="3316"/>
      <c r="Q662" s="3316"/>
      <c r="R662" s="3316"/>
      <c r="S662" s="3316"/>
      <c r="T662" s="3316"/>
      <c r="U662" s="3316"/>
      <c r="V662" s="3316"/>
      <c r="W662" s="3316"/>
      <c r="X662" s="3316"/>
      <c r="Y662" s="3316"/>
      <c r="Z662" s="3316"/>
      <c r="AA662" s="3316"/>
      <c r="AB662" s="3316"/>
      <c r="AC662" s="3316"/>
      <c r="AD662" s="3316"/>
      <c r="AE662" s="3316"/>
      <c r="AF662" s="3316"/>
      <c r="AG662" s="3316"/>
      <c r="AH662" s="3316"/>
      <c r="AI662" s="3316"/>
      <c r="AJ662" s="3316"/>
      <c r="AL662" s="1197"/>
      <c r="AM662" s="1197"/>
      <c r="AN662" s="1197"/>
      <c r="AO662" s="1197"/>
      <c r="AP662" s="1197"/>
      <c r="AQ662" s="1197"/>
      <c r="AR662" s="1197"/>
      <c r="AS662" s="1197"/>
      <c r="AT662" s="1197"/>
      <c r="AU662" s="1197"/>
      <c r="AV662" s="1197"/>
      <c r="AW662" s="1197"/>
      <c r="AX662" s="1197"/>
    </row>
    <row r="663" spans="1:52" s="1407" customFormat="1" ht="13.5" customHeight="1">
      <c r="A663" s="1441"/>
      <c r="B663" s="3316"/>
      <c r="C663" s="3316"/>
      <c r="D663" s="3316"/>
      <c r="E663" s="3316"/>
      <c r="F663" s="3316"/>
      <c r="G663" s="3316"/>
      <c r="H663" s="3316"/>
      <c r="I663" s="3316"/>
      <c r="J663" s="3316"/>
      <c r="K663" s="3316"/>
      <c r="L663" s="3316"/>
      <c r="M663" s="3316"/>
      <c r="N663" s="3316"/>
      <c r="O663" s="3316"/>
      <c r="P663" s="3316"/>
      <c r="Q663" s="3316"/>
      <c r="R663" s="3316"/>
      <c r="S663" s="3316"/>
      <c r="T663" s="3316"/>
      <c r="U663" s="3316"/>
      <c r="V663" s="3316"/>
      <c r="W663" s="3316"/>
      <c r="X663" s="3316"/>
      <c r="Y663" s="3316"/>
      <c r="Z663" s="3316"/>
      <c r="AA663" s="3316"/>
      <c r="AB663" s="3316"/>
      <c r="AC663" s="3316"/>
      <c r="AD663" s="3316"/>
      <c r="AE663" s="3316"/>
      <c r="AF663" s="3316"/>
      <c r="AG663" s="3316"/>
      <c r="AH663" s="3316"/>
      <c r="AI663" s="3316"/>
      <c r="AJ663" s="3316"/>
      <c r="AL663" s="1197"/>
      <c r="AM663" s="1197"/>
      <c r="AN663" s="1197"/>
      <c r="AO663" s="1197"/>
      <c r="AP663" s="1197"/>
      <c r="AQ663" s="1197"/>
      <c r="AR663" s="1197"/>
      <c r="AS663" s="1197"/>
      <c r="AT663" s="1197"/>
      <c r="AU663" s="1197"/>
      <c r="AV663" s="1197"/>
      <c r="AW663" s="1197"/>
      <c r="AX663" s="1197"/>
    </row>
    <row r="664" spans="1:52" s="1407" customFormat="1" ht="13.5" customHeight="1">
      <c r="A664" s="1441"/>
      <c r="B664" s="1441"/>
      <c r="C664" s="1441"/>
      <c r="D664" s="1441"/>
      <c r="E664" s="1441"/>
      <c r="F664" s="1441"/>
      <c r="G664" s="1441"/>
      <c r="H664" s="1441"/>
      <c r="I664" s="1441"/>
      <c r="J664" s="1441"/>
      <c r="K664" s="1441"/>
      <c r="L664" s="1441"/>
      <c r="M664" s="1441"/>
      <c r="N664" s="1441"/>
      <c r="O664" s="1441"/>
      <c r="P664" s="1441"/>
      <c r="Q664" s="1441"/>
      <c r="R664" s="1441"/>
      <c r="S664" s="1441"/>
      <c r="T664" s="2739"/>
      <c r="U664" s="2739"/>
      <c r="V664" s="2739"/>
      <c r="W664" s="2739"/>
      <c r="X664" s="2739"/>
      <c r="AL664" s="1197"/>
      <c r="AM664" s="1197"/>
      <c r="AN664" s="1197"/>
      <c r="AO664" s="1197"/>
      <c r="AP664" s="1197"/>
      <c r="AQ664" s="1197"/>
      <c r="AR664" s="1197"/>
      <c r="AS664" s="1197"/>
      <c r="AT664" s="1197"/>
      <c r="AU664" s="1197"/>
      <c r="AV664" s="1197"/>
      <c r="AW664" s="1197"/>
      <c r="AX664" s="1197"/>
      <c r="AY664" s="1200"/>
      <c r="AZ664" s="1200"/>
    </row>
    <row r="665" spans="1:52" s="1407" customFormat="1" ht="13.5" customHeight="1">
      <c r="A665" s="2741"/>
      <c r="B665" s="3664" t="s">
        <v>3131</v>
      </c>
      <c r="C665" s="3664"/>
      <c r="D665" s="3664"/>
      <c r="E665" s="3664"/>
      <c r="F665" s="3664"/>
      <c r="G665" s="3664"/>
      <c r="H665" s="3664"/>
      <c r="I665" s="3664"/>
      <c r="J665" s="3664"/>
      <c r="K665" s="3664"/>
      <c r="L665" s="3664"/>
      <c r="M665" s="3664"/>
      <c r="N665" s="3664"/>
      <c r="O665" s="3664"/>
      <c r="P665" s="3664"/>
      <c r="Q665" s="3664"/>
      <c r="R665" s="3664"/>
      <c r="S665" s="3664"/>
      <c r="T665" s="3664"/>
      <c r="U665" s="3664"/>
      <c r="V665" s="3664"/>
      <c r="W665" s="3664"/>
      <c r="X665" s="3664"/>
      <c r="Y665" s="3664"/>
      <c r="Z665" s="3664"/>
      <c r="AA665" s="3664"/>
      <c r="AB665" s="3664"/>
      <c r="AC665" s="3664"/>
      <c r="AD665" s="3664"/>
      <c r="AE665" s="3664"/>
      <c r="AF665" s="3664"/>
      <c r="AG665" s="3664"/>
      <c r="AH665" s="3664"/>
      <c r="AI665" s="3664"/>
      <c r="AJ665" s="2741"/>
      <c r="AK665" s="2741"/>
      <c r="AL665" s="1197"/>
      <c r="AM665" s="1197"/>
      <c r="AN665" s="1197"/>
      <c r="AO665" s="1197"/>
      <c r="AP665" s="1197"/>
      <c r="AQ665" s="1197"/>
      <c r="AR665" s="1197"/>
      <c r="AS665" s="1197"/>
      <c r="AT665" s="1197"/>
      <c r="AU665" s="1197"/>
      <c r="AV665" s="1197"/>
      <c r="AW665" s="1197"/>
      <c r="AX665" s="1197"/>
      <c r="AY665" s="1200"/>
      <c r="AZ665" s="1200"/>
    </row>
    <row r="666" spans="1:52" s="1407" customFormat="1" ht="13.5" customHeight="1">
      <c r="A666" s="2741"/>
      <c r="B666" s="3664"/>
      <c r="C666" s="3664"/>
      <c r="D666" s="3664"/>
      <c r="E666" s="3664"/>
      <c r="F666" s="3664"/>
      <c r="G666" s="3664"/>
      <c r="H666" s="3664"/>
      <c r="I666" s="3664"/>
      <c r="J666" s="3664"/>
      <c r="K666" s="3664"/>
      <c r="L666" s="3664"/>
      <c r="M666" s="3664"/>
      <c r="N666" s="3664"/>
      <c r="O666" s="3664"/>
      <c r="P666" s="3664"/>
      <c r="Q666" s="3664"/>
      <c r="R666" s="3664"/>
      <c r="S666" s="3664"/>
      <c r="T666" s="3664"/>
      <c r="U666" s="3664"/>
      <c r="V666" s="3664"/>
      <c r="W666" s="3664"/>
      <c r="X666" s="3664"/>
      <c r="Y666" s="3664"/>
      <c r="Z666" s="3664"/>
      <c r="AA666" s="3664"/>
      <c r="AB666" s="3664"/>
      <c r="AC666" s="3664"/>
      <c r="AD666" s="3664"/>
      <c r="AE666" s="3664"/>
      <c r="AF666" s="3664"/>
      <c r="AG666" s="3664"/>
      <c r="AH666" s="3664"/>
      <c r="AI666" s="3664"/>
      <c r="AJ666" s="2741"/>
      <c r="AK666" s="2741"/>
      <c r="AL666" s="1197"/>
      <c r="AM666" s="1197"/>
      <c r="AN666" s="1197"/>
      <c r="AO666" s="1197"/>
      <c r="AP666" s="1197"/>
      <c r="AQ666" s="1197"/>
      <c r="AR666" s="1197"/>
      <c r="AS666" s="1197"/>
      <c r="AT666" s="1197"/>
      <c r="AU666" s="1197"/>
      <c r="AV666" s="1197"/>
      <c r="AW666" s="1197"/>
      <c r="AX666" s="1197"/>
      <c r="AY666" s="1200"/>
      <c r="AZ666" s="1200"/>
    </row>
    <row r="667" spans="1:52" s="1407" customFormat="1" ht="13.5" customHeight="1">
      <c r="A667" s="1198"/>
      <c r="B667" s="1441"/>
      <c r="C667" s="1441"/>
      <c r="D667" s="1441"/>
      <c r="E667" s="1441"/>
      <c r="F667" s="1441"/>
      <c r="G667" s="1441"/>
      <c r="H667" s="1441"/>
      <c r="I667" s="1441"/>
      <c r="J667" s="1441"/>
      <c r="K667" s="1441"/>
      <c r="L667" s="1441"/>
      <c r="M667" s="1441"/>
      <c r="N667" s="1441"/>
      <c r="O667" s="1441"/>
      <c r="P667" s="1441"/>
      <c r="Q667" s="1441"/>
      <c r="R667" s="1441"/>
      <c r="S667" s="1441"/>
      <c r="T667" s="444"/>
      <c r="U667" s="444"/>
      <c r="V667" s="444"/>
      <c r="W667" s="444"/>
      <c r="X667" s="444"/>
      <c r="Y667" s="1197"/>
      <c r="Z667" s="1197"/>
      <c r="AA667" s="1197"/>
      <c r="AB667" s="1197"/>
      <c r="AC667" s="1197"/>
      <c r="AD667" s="1197"/>
      <c r="AE667" s="1197"/>
      <c r="AF667" s="1197"/>
      <c r="AG667" s="1197"/>
      <c r="AH667" s="1197"/>
      <c r="AI667" s="1197"/>
      <c r="AJ667" s="1197"/>
      <c r="AK667" s="1197"/>
      <c r="AL667" s="1197"/>
      <c r="AM667" s="1197"/>
      <c r="AN667" s="1197"/>
      <c r="AO667" s="1197"/>
      <c r="AP667" s="1197"/>
      <c r="AQ667" s="1197"/>
      <c r="AR667" s="1197"/>
      <c r="AS667" s="1197"/>
      <c r="AT667" s="1197"/>
      <c r="AU667" s="1197"/>
      <c r="AV667" s="1197"/>
      <c r="AW667" s="1197"/>
      <c r="AX667" s="1197"/>
      <c r="AY667" s="1200"/>
      <c r="AZ667" s="1200"/>
    </row>
    <row r="668" spans="1:52" s="1407" customFormat="1" ht="13.15" customHeight="1">
      <c r="A668" s="1197"/>
      <c r="B668" s="3064" t="s">
        <v>1351</v>
      </c>
      <c r="C668" s="3065"/>
      <c r="D668" s="3065"/>
      <c r="E668" s="3065"/>
      <c r="F668" s="3065"/>
      <c r="G668" s="3065"/>
      <c r="H668" s="3065"/>
      <c r="I668" s="3065" t="s">
        <v>1477</v>
      </c>
      <c r="J668" s="3065"/>
      <c r="K668" s="3065"/>
      <c r="L668" s="3065"/>
      <c r="M668" s="3065"/>
      <c r="N668" s="3065"/>
      <c r="O668" s="3065"/>
      <c r="P668" s="3065"/>
      <c r="Q668" s="3065"/>
      <c r="R668" s="3065"/>
      <c r="S668" s="3065"/>
      <c r="T668" s="3064" t="s">
        <v>1351</v>
      </c>
      <c r="U668" s="3065"/>
      <c r="V668" s="3065"/>
      <c r="W668" s="3065"/>
      <c r="X668" s="3065"/>
      <c r="Y668" s="3065"/>
      <c r="Z668" s="3065"/>
      <c r="AA668" s="3066" t="s">
        <v>3279</v>
      </c>
      <c r="AB668" s="3065"/>
      <c r="AC668" s="3065"/>
      <c r="AD668" s="3065"/>
      <c r="AE668" s="3065"/>
      <c r="AF668" s="3065"/>
      <c r="AG668" s="3065"/>
      <c r="AH668" s="3065"/>
      <c r="AI668" s="3065"/>
      <c r="AJ668" s="3067"/>
      <c r="AK668" s="1197"/>
      <c r="AL668" s="1440" t="s">
        <v>791</v>
      </c>
      <c r="AM668" s="1197"/>
      <c r="AN668" s="1197"/>
      <c r="AO668" s="1197"/>
      <c r="AP668" s="1197"/>
      <c r="AQ668" s="1197"/>
      <c r="AR668" s="1197"/>
      <c r="AS668" s="1197"/>
      <c r="AT668" s="1197"/>
      <c r="AU668" s="1197"/>
      <c r="AV668" s="1197"/>
      <c r="AW668" s="1197"/>
      <c r="AX668" s="1197"/>
    </row>
    <row r="669" spans="1:52" s="1407" customFormat="1" ht="13.5" customHeight="1">
      <c r="A669" s="1198"/>
      <c r="B669" s="1199" t="s">
        <v>1346</v>
      </c>
      <c r="C669" s="1204"/>
      <c r="D669" s="1204"/>
      <c r="E669" s="1204"/>
      <c r="F669" s="1204"/>
      <c r="G669" s="1204"/>
      <c r="H669" s="1204"/>
      <c r="I669" s="1204"/>
      <c r="J669" s="1204"/>
      <c r="K669" s="1204"/>
      <c r="L669" s="1204"/>
      <c r="M669" s="1204"/>
      <c r="N669" s="1204"/>
      <c r="O669" s="1204"/>
      <c r="P669" s="1204"/>
      <c r="Q669" s="1204"/>
      <c r="R669" s="1204"/>
      <c r="S669" s="1204"/>
      <c r="T669" s="1199" t="s">
        <v>1346</v>
      </c>
      <c r="U669" s="1204"/>
      <c r="V669" s="1204"/>
      <c r="W669" s="1204"/>
      <c r="X669" s="1204"/>
      <c r="Y669" s="1204"/>
      <c r="Z669" s="1204"/>
      <c r="AA669" s="1204"/>
      <c r="AB669" s="1204"/>
      <c r="AC669" s="1204"/>
      <c r="AD669" s="1204"/>
      <c r="AE669" s="1204"/>
      <c r="AF669" s="1204"/>
      <c r="AG669" s="1204"/>
      <c r="AH669" s="1204"/>
      <c r="AI669" s="1204"/>
      <c r="AJ669" s="3062"/>
      <c r="AK669" s="1200"/>
      <c r="AM669" s="1197"/>
      <c r="AN669" s="1197"/>
      <c r="AO669" s="1197"/>
      <c r="AP669" s="1197"/>
      <c r="AQ669" s="1197"/>
      <c r="AR669" s="1197"/>
      <c r="AS669" s="1197"/>
      <c r="AT669" s="1197"/>
      <c r="AU669" s="1197"/>
      <c r="AV669" s="1197"/>
      <c r="AW669" s="1197"/>
      <c r="AX669" s="1197"/>
    </row>
    <row r="670" spans="1:52" s="1407" customFormat="1" ht="13.5" customHeight="1">
      <c r="A670" s="1198"/>
      <c r="B670" s="1201" t="s">
        <v>1347</v>
      </c>
      <c r="C670" s="1205"/>
      <c r="D670" s="1205"/>
      <c r="E670" s="1205"/>
      <c r="F670" s="1205"/>
      <c r="G670" s="1205"/>
      <c r="H670" s="1205"/>
      <c r="I670" s="1205"/>
      <c r="J670" s="1205"/>
      <c r="K670" s="1205"/>
      <c r="L670" s="1205"/>
      <c r="M670" s="1205"/>
      <c r="N670" s="1205"/>
      <c r="O670" s="1205"/>
      <c r="P670" s="1205"/>
      <c r="Q670" s="1205"/>
      <c r="R670" s="1205"/>
      <c r="S670" s="1205"/>
      <c r="T670" s="1201" t="s">
        <v>1347</v>
      </c>
      <c r="U670" s="1205"/>
      <c r="V670" s="1205"/>
      <c r="W670" s="1205"/>
      <c r="X670" s="1205"/>
      <c r="Y670" s="1205"/>
      <c r="Z670" s="1205"/>
      <c r="AA670" s="1205"/>
      <c r="AB670" s="1205"/>
      <c r="AC670" s="1205"/>
      <c r="AD670" s="1205"/>
      <c r="AE670" s="1205"/>
      <c r="AF670" s="1205"/>
      <c r="AG670" s="1205"/>
      <c r="AH670" s="1205"/>
      <c r="AI670" s="1205"/>
      <c r="AJ670" s="3063"/>
      <c r="AK670" s="1200"/>
      <c r="AL670" s="1441"/>
      <c r="AM670" s="1201" t="s">
        <v>1347</v>
      </c>
      <c r="AN670" s="1205"/>
      <c r="AO670" s="1205"/>
      <c r="AP670" s="1205"/>
      <c r="AQ670" s="1201" t="s">
        <v>1347</v>
      </c>
      <c r="AR670" s="1205"/>
      <c r="AS670" s="1205"/>
      <c r="AT670" s="3063"/>
      <c r="AU670" s="1197"/>
      <c r="AV670" s="1197"/>
      <c r="AW670" s="1197"/>
      <c r="AX670" s="1197"/>
    </row>
    <row r="671" spans="1:52" s="1407" customFormat="1" ht="13.5" customHeight="1">
      <c r="A671" s="1198"/>
      <c r="B671" s="3068"/>
      <c r="C671" s="3069"/>
      <c r="D671" s="3069"/>
      <c r="E671" s="3069"/>
      <c r="F671" s="3069"/>
      <c r="G671" s="3069"/>
      <c r="H671" s="3069"/>
      <c r="I671" s="3069"/>
      <c r="J671" s="3069"/>
      <c r="K671" s="3069"/>
      <c r="L671" s="3069"/>
      <c r="M671" s="3069"/>
      <c r="N671" s="3069"/>
      <c r="O671" s="3069"/>
      <c r="P671" s="3069"/>
      <c r="Q671" s="3069"/>
      <c r="R671" s="3069"/>
      <c r="S671" s="3069"/>
      <c r="T671" s="3070"/>
      <c r="U671" s="3069"/>
      <c r="V671" s="3069"/>
      <c r="W671" s="3069"/>
      <c r="X671" s="3069"/>
      <c r="Y671" s="3069"/>
      <c r="Z671" s="3069"/>
      <c r="AA671" s="3069"/>
      <c r="AB671" s="3069"/>
      <c r="AC671" s="3069"/>
      <c r="AD671" s="3069"/>
      <c r="AE671" s="3069"/>
      <c r="AF671" s="3069"/>
      <c r="AG671" s="3069"/>
      <c r="AH671" s="3069"/>
      <c r="AI671" s="3069"/>
      <c r="AJ671" s="3071"/>
      <c r="AK671" s="1200"/>
      <c r="AL671" s="1831"/>
      <c r="AM671" s="3068"/>
      <c r="AN671" s="3069"/>
      <c r="AO671" s="3069"/>
      <c r="AP671" s="3069"/>
      <c r="AQ671" s="3070"/>
      <c r="AR671" s="3069"/>
      <c r="AS671" s="3069"/>
      <c r="AT671" s="3071"/>
      <c r="AU671" s="1197"/>
      <c r="AV671" s="1197"/>
      <c r="AW671" s="1197"/>
      <c r="AX671" s="1197"/>
    </row>
    <row r="672" spans="1:52" s="1407" customFormat="1" ht="13.5" customHeight="1">
      <c r="A672" s="1198"/>
      <c r="B672" s="1201" t="s">
        <v>1348</v>
      </c>
      <c r="C672" s="1205"/>
      <c r="D672" s="1205"/>
      <c r="E672" s="1205"/>
      <c r="F672" s="1401"/>
      <c r="G672" s="1401" t="s">
        <v>3237</v>
      </c>
      <c r="H672" s="1401"/>
      <c r="I672" s="1401"/>
      <c r="J672" s="1401"/>
      <c r="K672" s="1401"/>
      <c r="L672" s="1401"/>
      <c r="M672" s="1401"/>
      <c r="N672" s="1401"/>
      <c r="O672" s="1401"/>
      <c r="P672" s="1401"/>
      <c r="Q672" s="1401"/>
      <c r="R672" s="1401"/>
      <c r="S672" s="1401"/>
      <c r="T672" s="1201" t="s">
        <v>1348</v>
      </c>
      <c r="U672" s="1401"/>
      <c r="V672" s="1401"/>
      <c r="W672" s="1401"/>
      <c r="X672" s="1401"/>
      <c r="Y672" s="1401" t="s">
        <v>3238</v>
      </c>
      <c r="Z672" s="1401"/>
      <c r="AA672" s="1401"/>
      <c r="AB672" s="1401"/>
      <c r="AC672" s="1401"/>
      <c r="AD672" s="1401"/>
      <c r="AE672" s="1401"/>
      <c r="AF672" s="1401"/>
      <c r="AG672" s="1401"/>
      <c r="AH672" s="1401"/>
      <c r="AI672" s="1401"/>
      <c r="AJ672" s="3024"/>
      <c r="AK672" s="1200"/>
      <c r="AM672" s="1197"/>
      <c r="AN672" s="1197"/>
      <c r="AO672" s="1197"/>
      <c r="AP672" s="1197"/>
      <c r="AQ672" s="1197"/>
      <c r="AR672" s="1197"/>
      <c r="AS672" s="1197"/>
      <c r="AT672" s="1197"/>
      <c r="AU672" s="1197"/>
      <c r="AV672" s="1197"/>
      <c r="AW672" s="1197"/>
      <c r="AX672" s="1200"/>
    </row>
    <row r="673" spans="1:61" s="1407" customFormat="1" ht="13.5" customHeight="1">
      <c r="A673" s="1198"/>
      <c r="B673" s="3070"/>
      <c r="C673" s="3069"/>
      <c r="D673" s="3069"/>
      <c r="E673" s="3069"/>
      <c r="F673" s="3069"/>
      <c r="G673" s="3069"/>
      <c r="H673" s="3069"/>
      <c r="I673" s="3069"/>
      <c r="J673" s="3069"/>
      <c r="K673" s="3069"/>
      <c r="L673" s="3069"/>
      <c r="M673" s="3069"/>
      <c r="N673" s="3069"/>
      <c r="O673" s="3069"/>
      <c r="P673" s="3069"/>
      <c r="Q673" s="3069"/>
      <c r="R673" s="3069"/>
      <c r="S673" s="3069"/>
      <c r="T673" s="3070"/>
      <c r="U673" s="3069"/>
      <c r="V673" s="3069"/>
      <c r="W673" s="3069"/>
      <c r="X673" s="3069"/>
      <c r="Y673" s="3069"/>
      <c r="Z673" s="3069"/>
      <c r="AA673" s="3069"/>
      <c r="AB673" s="3069"/>
      <c r="AC673" s="3069"/>
      <c r="AD673" s="3069"/>
      <c r="AE673" s="3069"/>
      <c r="AF673" s="3069"/>
      <c r="AG673" s="3069"/>
      <c r="AH673" s="3069"/>
      <c r="AI673" s="3069"/>
      <c r="AJ673" s="3071"/>
      <c r="AK673" s="1200"/>
      <c r="AM673" s="1197"/>
      <c r="AN673" s="1197"/>
      <c r="AO673" s="1197"/>
      <c r="AP673" s="1197"/>
      <c r="AQ673" s="1197"/>
      <c r="AR673" s="1197"/>
      <c r="AS673" s="1197"/>
      <c r="AT673" s="1197"/>
      <c r="AU673" s="1197"/>
      <c r="AV673" s="1197"/>
      <c r="AW673" s="1197"/>
      <c r="AX673" s="1200"/>
    </row>
    <row r="674" spans="1:61" s="1407" customFormat="1" ht="13.5" customHeight="1">
      <c r="A674" s="1198"/>
      <c r="B674" s="1201" t="s">
        <v>1349</v>
      </c>
      <c r="C674" s="1401"/>
      <c r="D674" s="1401"/>
      <c r="E674" s="1401" t="s">
        <v>3239</v>
      </c>
      <c r="F674" s="1401"/>
      <c r="G674" s="1401"/>
      <c r="H674" s="1401"/>
      <c r="I674" s="1401"/>
      <c r="J674" s="1401"/>
      <c r="K674" s="1401"/>
      <c r="L674" s="1401"/>
      <c r="M674" s="1401" t="s">
        <v>841</v>
      </c>
      <c r="N674" s="1401" t="s">
        <v>1475</v>
      </c>
      <c r="O674" s="1401"/>
      <c r="P674" s="1401" t="s">
        <v>842</v>
      </c>
      <c r="Q674" s="1401" t="s">
        <v>1476</v>
      </c>
      <c r="R674" s="1401"/>
      <c r="S674" s="1401"/>
      <c r="T674" s="1201" t="s">
        <v>1349</v>
      </c>
      <c r="U674" s="1401"/>
      <c r="V674" s="1401"/>
      <c r="W674" s="1401" t="s">
        <v>1474</v>
      </c>
      <c r="X674" s="1401"/>
      <c r="Y674" s="1401"/>
      <c r="Z674" s="1401"/>
      <c r="AA674" s="3072"/>
      <c r="AB674" s="2401"/>
      <c r="AC674" s="2401"/>
      <c r="AD674" s="2401"/>
      <c r="AE674" s="1401" t="s">
        <v>841</v>
      </c>
      <c r="AF674" s="1401" t="s">
        <v>1475</v>
      </c>
      <c r="AG674" s="1401"/>
      <c r="AH674" s="1401" t="s">
        <v>842</v>
      </c>
      <c r="AI674" s="1401" t="s">
        <v>1476</v>
      </c>
      <c r="AJ674" s="3024"/>
      <c r="AK674" s="1200"/>
      <c r="AM674" s="1197"/>
      <c r="AN674" s="1197"/>
      <c r="AO674" s="1197"/>
      <c r="AP674" s="1197"/>
      <c r="AQ674" s="1197"/>
      <c r="AR674" s="1197"/>
      <c r="AS674" s="1197"/>
      <c r="AT674" s="1197"/>
      <c r="AU674" s="1197"/>
      <c r="AV674" s="1197"/>
      <c r="AW674" s="1197"/>
      <c r="AX674" s="1200"/>
    </row>
    <row r="675" spans="1:61" s="1407" customFormat="1" ht="33" customHeight="1">
      <c r="A675" s="1198"/>
      <c r="B675" s="3752"/>
      <c r="C675" s="3753"/>
      <c r="D675" s="3753"/>
      <c r="E675" s="3753"/>
      <c r="F675" s="3753"/>
      <c r="G675" s="3753"/>
      <c r="H675" s="3753"/>
      <c r="I675" s="3753"/>
      <c r="J675" s="3753"/>
      <c r="K675" s="3753"/>
      <c r="L675" s="3753"/>
      <c r="M675" s="3753"/>
      <c r="N675" s="3753"/>
      <c r="O675" s="3753"/>
      <c r="P675" s="3753"/>
      <c r="Q675" s="3753"/>
      <c r="R675" s="3753"/>
      <c r="S675" s="3754"/>
      <c r="T675" s="3752"/>
      <c r="U675" s="3753"/>
      <c r="V675" s="3753"/>
      <c r="W675" s="3753"/>
      <c r="X675" s="3753"/>
      <c r="Y675" s="3753"/>
      <c r="Z675" s="3753"/>
      <c r="AA675" s="3753"/>
      <c r="AB675" s="3753"/>
      <c r="AC675" s="3753"/>
      <c r="AD675" s="3753"/>
      <c r="AE675" s="3753"/>
      <c r="AF675" s="3753"/>
      <c r="AG675" s="3753"/>
      <c r="AH675" s="3753"/>
      <c r="AI675" s="3753"/>
      <c r="AJ675" s="3754"/>
      <c r="AK675" s="1200"/>
      <c r="AL675" s="1831"/>
      <c r="AM675" s="1197"/>
      <c r="AN675" s="1197"/>
      <c r="AO675" s="1197"/>
      <c r="AP675" s="1197"/>
      <c r="AQ675" s="1197"/>
      <c r="AR675" s="1197"/>
      <c r="AS675" s="1197"/>
      <c r="AT675" s="1197"/>
      <c r="AU675" s="1197"/>
      <c r="AV675" s="1197"/>
      <c r="AW675" s="1197"/>
      <c r="AX675" s="1200"/>
    </row>
    <row r="676" spans="1:61" s="1407" customFormat="1" ht="13.5" customHeight="1">
      <c r="A676" s="1198"/>
      <c r="B676" s="1201" t="s">
        <v>1350</v>
      </c>
      <c r="C676" s="1401"/>
      <c r="D676" s="1401"/>
      <c r="E676" s="1401"/>
      <c r="F676" s="1401"/>
      <c r="G676" s="1401"/>
      <c r="H676" s="1401"/>
      <c r="I676" s="1401"/>
      <c r="J676" s="1401"/>
      <c r="K676" s="1401"/>
      <c r="L676" s="1401"/>
      <c r="M676" s="1401"/>
      <c r="N676" s="1401"/>
      <c r="O676" s="1401"/>
      <c r="P676" s="1401"/>
      <c r="Q676" s="1401"/>
      <c r="R676" s="1401"/>
      <c r="S676" s="1401"/>
      <c r="T676" s="1201"/>
      <c r="U676" s="1401"/>
      <c r="V676" s="1401"/>
      <c r="W676" s="1401"/>
      <c r="X676" s="1401"/>
      <c r="Y676" s="1401"/>
      <c r="Z676" s="1401"/>
      <c r="AA676" s="1401"/>
      <c r="AB676" s="1401"/>
      <c r="AC676" s="1401"/>
      <c r="AD676" s="1401"/>
      <c r="AE676" s="1401"/>
      <c r="AF676" s="1401"/>
      <c r="AG676" s="1401"/>
      <c r="AH676" s="1401"/>
      <c r="AI676" s="1401"/>
      <c r="AJ676" s="1202"/>
      <c r="AK676" s="1200"/>
      <c r="AL676" s="1440" t="s">
        <v>791</v>
      </c>
      <c r="AM676" s="1197"/>
      <c r="AN676" s="1197"/>
      <c r="AO676" s="1197"/>
      <c r="AP676" s="1197"/>
      <c r="AQ676" s="1197"/>
      <c r="AR676" s="1197"/>
      <c r="AS676" s="1197"/>
      <c r="AT676" s="1197"/>
      <c r="AU676" s="1197"/>
      <c r="AV676" s="1197"/>
      <c r="AW676" s="1197"/>
      <c r="AX676" s="1200"/>
      <c r="BA676" s="1197"/>
      <c r="BB676" s="1197"/>
      <c r="BC676" s="1197"/>
      <c r="BD676" s="1197"/>
      <c r="BE676" s="1197"/>
      <c r="BF676" s="1197"/>
      <c r="BG676" s="1197"/>
      <c r="BH676" s="1197"/>
      <c r="BI676" s="1197"/>
    </row>
    <row r="677" spans="1:61" s="1407" customFormat="1" ht="13.5" customHeight="1">
      <c r="A677" s="1198"/>
      <c r="B677" s="1402"/>
      <c r="C677" s="1403"/>
      <c r="D677" s="1403"/>
      <c r="E677" s="1403"/>
      <c r="F677" s="1403"/>
      <c r="G677" s="1403"/>
      <c r="H677" s="1403"/>
      <c r="I677" s="1403"/>
      <c r="J677" s="1403"/>
      <c r="K677" s="1403"/>
      <c r="L677" s="1403"/>
      <c r="M677" s="1403"/>
      <c r="N677" s="1403"/>
      <c r="O677" s="1403"/>
      <c r="P677" s="1403"/>
      <c r="Q677" s="1403"/>
      <c r="R677" s="1403"/>
      <c r="S677" s="1403"/>
      <c r="T677" s="1402"/>
      <c r="U677" s="1403"/>
      <c r="V677" s="1403"/>
      <c r="W677" s="1403"/>
      <c r="X677" s="1403"/>
      <c r="Y677" s="1403"/>
      <c r="Z677" s="1403"/>
      <c r="AA677" s="1403"/>
      <c r="AB677" s="1403"/>
      <c r="AC677" s="1403"/>
      <c r="AD677" s="1403"/>
      <c r="AE677" s="1403"/>
      <c r="AF677" s="1403"/>
      <c r="AG677" s="1403"/>
      <c r="AH677" s="1403"/>
      <c r="AI677" s="1403"/>
      <c r="AJ677" s="1203"/>
      <c r="AK677" s="1200"/>
      <c r="AL677" s="1831"/>
      <c r="AM677" s="1197"/>
      <c r="AN677" s="1197"/>
      <c r="AO677" s="1197"/>
      <c r="AP677" s="1197"/>
      <c r="AQ677" s="1197"/>
      <c r="AR677" s="1197"/>
      <c r="AS677" s="1197"/>
      <c r="AT677" s="1197"/>
      <c r="AU677" s="1197"/>
      <c r="AV677" s="1197"/>
      <c r="AW677" s="1197"/>
      <c r="AX677" s="1200"/>
      <c r="BA677" s="1197"/>
      <c r="BB677" s="1197"/>
      <c r="BC677" s="1197"/>
      <c r="BD677" s="1197"/>
      <c r="BE677" s="1197"/>
      <c r="BF677" s="1197"/>
      <c r="BG677" s="1197"/>
      <c r="BH677" s="1197"/>
      <c r="BI677" s="1197"/>
    </row>
    <row r="678" spans="1:61" ht="13.5" customHeight="1">
      <c r="A678" s="1198"/>
      <c r="B678" s="1402"/>
      <c r="C678" s="1403"/>
      <c r="D678" s="1403"/>
      <c r="E678" s="1403"/>
      <c r="F678" s="1403"/>
      <c r="G678" s="1403"/>
      <c r="H678" s="1403"/>
      <c r="I678" s="1403"/>
      <c r="J678" s="1403"/>
      <c r="K678" s="1403"/>
      <c r="L678" s="1403"/>
      <c r="M678" s="1403"/>
      <c r="N678" s="1403"/>
      <c r="O678" s="1403"/>
      <c r="P678" s="1403"/>
      <c r="Q678" s="1403"/>
      <c r="R678" s="1403"/>
      <c r="S678" s="1403"/>
      <c r="T678" s="1402"/>
      <c r="U678" s="1403"/>
      <c r="V678" s="1403"/>
      <c r="W678" s="1403"/>
      <c r="X678" s="1403"/>
      <c r="Y678" s="1403"/>
      <c r="Z678" s="1403"/>
      <c r="AA678" s="1403"/>
      <c r="AB678" s="1403"/>
      <c r="AC678" s="1403"/>
      <c r="AD678" s="1403"/>
      <c r="AE678" s="1403"/>
      <c r="AF678" s="1403"/>
      <c r="AG678" s="1403"/>
      <c r="AH678" s="1403"/>
      <c r="AI678" s="1403"/>
      <c r="AJ678" s="1203"/>
      <c r="AK678" s="1200"/>
      <c r="AL678" s="1831"/>
      <c r="AX678" s="1200"/>
      <c r="AY678" s="1407"/>
      <c r="AZ678" s="1407"/>
      <c r="BA678" s="1407"/>
      <c r="BB678" s="1407"/>
      <c r="BC678" s="1407"/>
      <c r="BD678" s="1407"/>
      <c r="BE678" s="1407"/>
      <c r="BF678" s="1407"/>
      <c r="BG678" s="1407"/>
      <c r="BH678" s="1407"/>
      <c r="BI678" s="1407"/>
    </row>
    <row r="679" spans="1:61" ht="13.5" customHeight="1">
      <c r="A679" s="1198"/>
      <c r="B679" s="1402"/>
      <c r="C679" s="1403"/>
      <c r="D679" s="1403"/>
      <c r="E679" s="1403"/>
      <c r="F679" s="1403"/>
      <c r="G679" s="1403"/>
      <c r="H679" s="1403"/>
      <c r="I679" s="1403"/>
      <c r="J679" s="1403"/>
      <c r="K679" s="1403"/>
      <c r="L679" s="1403"/>
      <c r="M679" s="1403"/>
      <c r="N679" s="1403"/>
      <c r="O679" s="1403"/>
      <c r="P679" s="1403"/>
      <c r="Q679" s="1403"/>
      <c r="R679" s="1403"/>
      <c r="S679" s="1403"/>
      <c r="T679" s="1402"/>
      <c r="U679" s="1403"/>
      <c r="V679" s="1403"/>
      <c r="W679" s="1403"/>
      <c r="X679" s="1403"/>
      <c r="Y679" s="1403"/>
      <c r="Z679" s="1403"/>
      <c r="AA679" s="1403"/>
      <c r="AB679" s="1403"/>
      <c r="AC679" s="1403"/>
      <c r="AD679" s="1403"/>
      <c r="AE679" s="1403"/>
      <c r="AF679" s="1403"/>
      <c r="AG679" s="1403"/>
      <c r="AH679" s="1403"/>
      <c r="AI679" s="1403"/>
      <c r="AJ679" s="1203"/>
      <c r="AK679" s="1200"/>
      <c r="AL679" s="1831"/>
      <c r="AX679" s="1200"/>
      <c r="AY679" s="1407"/>
      <c r="AZ679" s="1407"/>
      <c r="BA679" s="1407"/>
      <c r="BB679" s="1407"/>
      <c r="BC679" s="1407"/>
      <c r="BD679" s="1407"/>
      <c r="BE679" s="1407"/>
      <c r="BF679" s="1407"/>
      <c r="BG679" s="1407"/>
      <c r="BH679" s="1407"/>
      <c r="BI679" s="1407"/>
    </row>
    <row r="680" spans="1:61" s="1407" customFormat="1" ht="17.45" customHeight="1">
      <c r="A680" s="1198"/>
      <c r="B680" s="1402"/>
      <c r="C680" s="1403"/>
      <c r="D680" s="1403"/>
      <c r="E680" s="1403"/>
      <c r="F680" s="1403"/>
      <c r="G680" s="1403"/>
      <c r="H680" s="1403"/>
      <c r="I680" s="1403"/>
      <c r="J680" s="1403"/>
      <c r="K680" s="1403"/>
      <c r="L680" s="1403"/>
      <c r="M680" s="1403"/>
      <c r="N680" s="1403"/>
      <c r="O680" s="1403"/>
      <c r="P680" s="1403"/>
      <c r="Q680" s="1403"/>
      <c r="R680" s="1403"/>
      <c r="S680" s="1403"/>
      <c r="T680" s="1402"/>
      <c r="U680" s="1403"/>
      <c r="V680" s="1403"/>
      <c r="W680" s="1403"/>
      <c r="X680" s="1403"/>
      <c r="Y680" s="1403"/>
      <c r="Z680" s="1403"/>
      <c r="AA680" s="1403"/>
      <c r="AB680" s="1403"/>
      <c r="AC680" s="1403"/>
      <c r="AD680" s="1403"/>
      <c r="AE680" s="1403"/>
      <c r="AF680" s="1403"/>
      <c r="AG680" s="1403"/>
      <c r="AH680" s="1403"/>
      <c r="AI680" s="1403"/>
      <c r="AJ680" s="1203"/>
      <c r="AK680" s="1200"/>
      <c r="AL680" s="1831"/>
      <c r="AM680" s="1197"/>
      <c r="AN680" s="1197"/>
      <c r="AO680" s="1197"/>
      <c r="AP680" s="1197"/>
      <c r="AQ680" s="1197"/>
      <c r="AR680" s="1197"/>
      <c r="AS680" s="1197"/>
      <c r="AT680" s="1197"/>
      <c r="AU680" s="1197"/>
      <c r="AV680" s="1197"/>
      <c r="AW680" s="1197"/>
      <c r="AX680" s="1441"/>
    </row>
    <row r="681" spans="1:61" s="1407" customFormat="1" ht="13.5" customHeight="1">
      <c r="A681" s="1198"/>
      <c r="B681" s="1402"/>
      <c r="C681" s="1403"/>
      <c r="D681" s="1403"/>
      <c r="E681" s="1403"/>
      <c r="F681" s="1403"/>
      <c r="G681" s="1403"/>
      <c r="H681" s="1403"/>
      <c r="I681" s="1403"/>
      <c r="J681" s="1403"/>
      <c r="K681" s="1403"/>
      <c r="L681" s="1403"/>
      <c r="M681" s="1403"/>
      <c r="N681" s="1403"/>
      <c r="O681" s="1403"/>
      <c r="P681" s="1403"/>
      <c r="Q681" s="1403"/>
      <c r="R681" s="1403"/>
      <c r="S681" s="1403"/>
      <c r="T681" s="1402"/>
      <c r="U681" s="1403"/>
      <c r="V681" s="1403"/>
      <c r="W681" s="1403"/>
      <c r="X681" s="1403"/>
      <c r="Y681" s="1403"/>
      <c r="Z681" s="1403"/>
      <c r="AA681" s="1403"/>
      <c r="AB681" s="1403"/>
      <c r="AC681" s="1403"/>
      <c r="AD681" s="1403"/>
      <c r="AE681" s="1403"/>
      <c r="AF681" s="1403"/>
      <c r="AG681" s="1403"/>
      <c r="AH681" s="1403"/>
      <c r="AI681" s="1403"/>
      <c r="AJ681" s="1203"/>
      <c r="AK681" s="1200"/>
      <c r="AL681" s="1831"/>
      <c r="AM681" s="1197"/>
      <c r="AN681" s="1197"/>
      <c r="AO681" s="1197"/>
      <c r="AP681" s="1197"/>
      <c r="AQ681" s="1197"/>
      <c r="AR681" s="1197"/>
      <c r="AS681" s="1197"/>
      <c r="AT681" s="1197"/>
      <c r="AU681" s="1197"/>
      <c r="AV681" s="1197"/>
      <c r="AW681" s="1197"/>
      <c r="AX681" s="1197"/>
    </row>
    <row r="682" spans="1:61" s="1407" customFormat="1" ht="14.25">
      <c r="A682" s="1198"/>
      <c r="B682" s="1402"/>
      <c r="C682" s="1403"/>
      <c r="D682" s="1403"/>
      <c r="E682" s="1403"/>
      <c r="F682" s="1403"/>
      <c r="G682" s="1403"/>
      <c r="H682" s="1403"/>
      <c r="I682" s="1403"/>
      <c r="J682" s="1403"/>
      <c r="K682" s="1403"/>
      <c r="L682" s="1403"/>
      <c r="M682" s="1403"/>
      <c r="N682" s="1403"/>
      <c r="O682" s="1403"/>
      <c r="P682" s="1403"/>
      <c r="Q682" s="1403"/>
      <c r="R682" s="1403"/>
      <c r="S682" s="1403"/>
      <c r="T682" s="1402"/>
      <c r="U682" s="1403"/>
      <c r="V682" s="1403"/>
      <c r="W682" s="1403"/>
      <c r="X682" s="1403"/>
      <c r="Y682" s="1403"/>
      <c r="Z682" s="1403"/>
      <c r="AA682" s="1403"/>
      <c r="AB682" s="1403"/>
      <c r="AC682" s="1403"/>
      <c r="AD682" s="1403"/>
      <c r="AE682" s="1403"/>
      <c r="AF682" s="1403"/>
      <c r="AG682" s="1403"/>
      <c r="AH682" s="1403"/>
      <c r="AI682" s="1403"/>
      <c r="AJ682" s="1203"/>
      <c r="AK682" s="1200"/>
      <c r="AL682" s="1831"/>
      <c r="AM682" s="1197"/>
      <c r="AN682" s="1197"/>
      <c r="AO682" s="1197"/>
      <c r="AP682" s="1197"/>
      <c r="AQ682" s="1197"/>
      <c r="AR682" s="1197"/>
      <c r="AS682" s="1197"/>
      <c r="AT682" s="1197"/>
      <c r="AU682" s="1197"/>
      <c r="AV682" s="1197"/>
      <c r="AW682" s="1197"/>
      <c r="AX682" s="1197"/>
    </row>
    <row r="683" spans="1:61" s="1407" customFormat="1">
      <c r="A683" s="1441"/>
      <c r="B683" s="2405"/>
      <c r="T683" s="2405"/>
      <c r="AJ683" s="2406"/>
      <c r="AK683" s="1441"/>
      <c r="AL683" s="1831"/>
      <c r="AM683" s="1197"/>
      <c r="AN683" s="1197"/>
      <c r="AO683" s="1197"/>
      <c r="AP683" s="1197"/>
      <c r="AQ683" s="1197"/>
      <c r="AR683" s="1197"/>
      <c r="AS683" s="1197"/>
      <c r="AT683" s="1197"/>
      <c r="AU683" s="1197"/>
      <c r="AV683" s="1197"/>
      <c r="AW683" s="1197"/>
      <c r="AX683" s="1197"/>
    </row>
    <row r="684" spans="1:61" s="1407" customFormat="1">
      <c r="A684" s="1197"/>
      <c r="B684" s="2405"/>
      <c r="T684" s="2405"/>
      <c r="AJ684" s="2406"/>
      <c r="AK684" s="1197"/>
      <c r="AL684" s="1831"/>
      <c r="AM684" s="1197"/>
      <c r="AN684" s="1197"/>
      <c r="AO684" s="1197"/>
      <c r="AP684" s="1197"/>
      <c r="AQ684" s="1197"/>
      <c r="AR684" s="1197"/>
      <c r="AS684" s="1197"/>
      <c r="AT684" s="1197"/>
      <c r="AU684" s="1197"/>
      <c r="AV684" s="1197"/>
      <c r="AW684" s="1197"/>
      <c r="AX684" s="1197"/>
    </row>
    <row r="685" spans="1:61" s="1407" customFormat="1">
      <c r="A685" s="1197"/>
      <c r="B685" s="3073"/>
      <c r="C685" s="3035"/>
      <c r="D685" s="3035"/>
      <c r="E685" s="3035"/>
      <c r="F685" s="3035"/>
      <c r="G685" s="3035"/>
      <c r="H685" s="3035"/>
      <c r="I685" s="3035"/>
      <c r="J685" s="3035"/>
      <c r="K685" s="3035"/>
      <c r="L685" s="3035"/>
      <c r="M685" s="3035"/>
      <c r="N685" s="3035"/>
      <c r="O685" s="3035"/>
      <c r="P685" s="3035"/>
      <c r="Q685" s="3035"/>
      <c r="R685" s="3035"/>
      <c r="S685" s="3035"/>
      <c r="T685" s="3073"/>
      <c r="U685" s="3035"/>
      <c r="V685" s="3035"/>
      <c r="W685" s="3035"/>
      <c r="X685" s="3035"/>
      <c r="Y685" s="3035"/>
      <c r="Z685" s="3035"/>
      <c r="AA685" s="3035"/>
      <c r="AB685" s="3035"/>
      <c r="AC685" s="3035"/>
      <c r="AD685" s="3035"/>
      <c r="AE685" s="3035"/>
      <c r="AF685" s="3035"/>
      <c r="AG685" s="3035"/>
      <c r="AH685" s="3035"/>
      <c r="AI685" s="3035"/>
      <c r="AJ685" s="3074"/>
      <c r="AK685" s="1197"/>
      <c r="AL685" s="1831"/>
      <c r="AM685" s="1197"/>
      <c r="AN685" s="1197"/>
      <c r="AO685" s="1197"/>
      <c r="AP685" s="1197"/>
      <c r="AQ685" s="1197"/>
      <c r="AR685" s="1197"/>
      <c r="AS685" s="1197"/>
      <c r="AT685" s="1197"/>
      <c r="AU685" s="1197"/>
      <c r="AV685" s="1197"/>
      <c r="AW685" s="1197"/>
      <c r="AX685" s="1197"/>
    </row>
    <row r="686" spans="1:61" s="1407" customFormat="1">
      <c r="A686" s="1197"/>
      <c r="B686" s="1197"/>
      <c r="C686" s="1197"/>
      <c r="D686" s="1197"/>
      <c r="E686" s="1197"/>
      <c r="F686" s="1197"/>
      <c r="G686" s="1197"/>
      <c r="H686" s="1197"/>
      <c r="I686" s="1197"/>
      <c r="J686" s="1197"/>
      <c r="K686" s="1197"/>
      <c r="L686" s="1197"/>
      <c r="M686" s="1197"/>
      <c r="N686" s="1197"/>
      <c r="O686" s="1197"/>
      <c r="P686" s="1197"/>
      <c r="Q686" s="1197"/>
      <c r="R686" s="1197"/>
      <c r="S686" s="1197"/>
      <c r="T686" s="1197"/>
      <c r="U686" s="1197"/>
      <c r="V686" s="1197"/>
      <c r="W686" s="1197"/>
      <c r="X686" s="1197"/>
      <c r="Y686" s="1197"/>
      <c r="Z686" s="1197"/>
      <c r="AA686" s="1197"/>
      <c r="AB686" s="1197"/>
      <c r="AC686" s="1197"/>
      <c r="AD686" s="1197"/>
      <c r="AE686" s="1197"/>
      <c r="AF686" s="1197"/>
      <c r="AG686" s="1197"/>
      <c r="AH686" s="1197"/>
      <c r="AI686" s="1197"/>
      <c r="AJ686" s="1197"/>
      <c r="AK686" s="1197"/>
      <c r="AL686" s="1831"/>
      <c r="AM686" s="1197"/>
      <c r="AN686" s="1197"/>
      <c r="AO686" s="1197"/>
      <c r="AP686" s="1197"/>
      <c r="AQ686" s="1197"/>
      <c r="AR686" s="1197"/>
      <c r="AS686" s="1197"/>
      <c r="AT686" s="1197"/>
      <c r="AU686" s="1197"/>
      <c r="AV686" s="1197"/>
      <c r="AW686" s="1197"/>
      <c r="AX686" s="1200"/>
    </row>
    <row r="687" spans="1:61" s="1407" customFormat="1">
      <c r="A687" s="1197"/>
      <c r="B687" s="1197"/>
      <c r="C687" s="1197"/>
      <c r="D687" s="1197"/>
      <c r="E687" s="1197"/>
      <c r="F687" s="1197"/>
      <c r="G687" s="1197"/>
      <c r="H687" s="1197"/>
      <c r="I687" s="1197"/>
      <c r="J687" s="1197"/>
      <c r="K687" s="1197"/>
      <c r="L687" s="1197"/>
      <c r="M687" s="1197"/>
      <c r="N687" s="1197"/>
      <c r="O687" s="1197"/>
      <c r="P687" s="1197"/>
      <c r="Q687" s="1197"/>
      <c r="R687" s="1197"/>
      <c r="S687" s="1197"/>
      <c r="T687" s="1197"/>
      <c r="U687" s="1197"/>
      <c r="V687" s="1197"/>
      <c r="W687" s="1197"/>
      <c r="X687" s="1197"/>
      <c r="Y687" s="1197"/>
      <c r="Z687" s="1197"/>
      <c r="AA687" s="1197"/>
      <c r="AB687" s="1197"/>
      <c r="AC687" s="1197"/>
      <c r="AD687" s="1197"/>
      <c r="AE687" s="1197"/>
      <c r="AF687" s="1197"/>
      <c r="AG687" s="1197"/>
      <c r="AH687" s="1197"/>
      <c r="AI687" s="1197"/>
      <c r="AJ687" s="1197"/>
      <c r="AK687" s="1197"/>
      <c r="AL687" s="1831"/>
      <c r="AM687" s="1197"/>
      <c r="AN687" s="1197"/>
      <c r="AO687" s="1197"/>
      <c r="AP687" s="1197"/>
      <c r="AQ687" s="1197"/>
      <c r="AR687" s="1197"/>
      <c r="AS687" s="1197"/>
      <c r="AT687" s="1197"/>
      <c r="AU687" s="1197"/>
      <c r="AV687" s="1197"/>
      <c r="AW687" s="1197"/>
      <c r="AX687" s="1200"/>
    </row>
    <row r="688" spans="1:61" s="1407" customFormat="1" ht="15.75" customHeight="1">
      <c r="A688" s="1200"/>
      <c r="B688" s="2741"/>
      <c r="C688" s="3664" t="s">
        <v>1428</v>
      </c>
      <c r="D688" s="3664"/>
      <c r="E688" s="3664"/>
      <c r="F688" s="3664"/>
      <c r="G688" s="3664"/>
      <c r="H688" s="3664"/>
      <c r="I688" s="3664"/>
      <c r="J688" s="3664"/>
      <c r="K688" s="3664"/>
      <c r="L688" s="3664"/>
      <c r="M688" s="3664"/>
      <c r="N688" s="3664"/>
      <c r="O688" s="3664"/>
      <c r="P688" s="3664"/>
      <c r="Q688" s="3664"/>
      <c r="R688" s="3664"/>
      <c r="S688" s="3664"/>
      <c r="T688" s="3664"/>
      <c r="U688" s="3664"/>
      <c r="V688" s="3664"/>
      <c r="W688" s="3664"/>
      <c r="X688" s="3664"/>
      <c r="Y688" s="3664"/>
      <c r="Z688" s="3664"/>
      <c r="AA688" s="3664"/>
      <c r="AB688" s="3664"/>
      <c r="AC688" s="3664"/>
      <c r="AD688" s="3664"/>
      <c r="AE688" s="3664"/>
      <c r="AF688" s="3664"/>
      <c r="AG688" s="3664"/>
      <c r="AH688" s="3664"/>
      <c r="AI688" s="3664"/>
      <c r="AJ688" s="3664"/>
      <c r="AK688" s="2741"/>
      <c r="AL688" s="2741"/>
      <c r="AM688" s="3049"/>
      <c r="AO688" s="1200"/>
      <c r="AP688" s="1200"/>
      <c r="AQ688" s="1200"/>
      <c r="AR688" s="1200"/>
      <c r="AS688" s="1200"/>
      <c r="AT688" s="1200"/>
      <c r="AU688" s="1200"/>
      <c r="AV688" s="1200"/>
      <c r="AW688" s="1200"/>
    </row>
    <row r="689" spans="1:52" s="1407" customFormat="1" ht="28.5" customHeight="1">
      <c r="A689" s="1200"/>
      <c r="B689" s="2741"/>
      <c r="C689" s="3664"/>
      <c r="D689" s="3664"/>
      <c r="E689" s="3664"/>
      <c r="F689" s="3664"/>
      <c r="G689" s="3664"/>
      <c r="H689" s="3664"/>
      <c r="I689" s="3664"/>
      <c r="J689" s="3664"/>
      <c r="K689" s="3664"/>
      <c r="L689" s="3664"/>
      <c r="M689" s="3664"/>
      <c r="N689" s="3664"/>
      <c r="O689" s="3664"/>
      <c r="P689" s="3664"/>
      <c r="Q689" s="3664"/>
      <c r="R689" s="3664"/>
      <c r="S689" s="3664"/>
      <c r="T689" s="3664"/>
      <c r="U689" s="3664"/>
      <c r="V689" s="3664"/>
      <c r="W689" s="3664"/>
      <c r="X689" s="3664"/>
      <c r="Y689" s="3664"/>
      <c r="Z689" s="3664"/>
      <c r="AA689" s="3664"/>
      <c r="AB689" s="3664"/>
      <c r="AC689" s="3664"/>
      <c r="AD689" s="3664"/>
      <c r="AE689" s="3664"/>
      <c r="AF689" s="3664"/>
      <c r="AG689" s="3664"/>
      <c r="AH689" s="3664"/>
      <c r="AI689" s="3664"/>
      <c r="AJ689" s="3664"/>
      <c r="AK689" s="2741"/>
      <c r="AL689" s="2741"/>
      <c r="AM689" s="3049"/>
      <c r="AO689" s="1200"/>
      <c r="AP689" s="1200"/>
      <c r="AQ689" s="1200"/>
      <c r="AR689" s="1200"/>
      <c r="AS689" s="1200"/>
      <c r="AT689" s="1200"/>
      <c r="AU689" s="1200"/>
      <c r="AV689" s="1200"/>
      <c r="AW689" s="1200"/>
    </row>
    <row r="690" spans="1:52" s="1407" customFormat="1" ht="14.25">
      <c r="A690" s="1200"/>
      <c r="B690" s="3075"/>
      <c r="K690" s="3755"/>
      <c r="L690" s="3755"/>
      <c r="N690" s="1440"/>
      <c r="O690" s="1831"/>
      <c r="P690" s="1831"/>
      <c r="Q690" s="1831"/>
      <c r="R690" s="1831"/>
      <c r="S690" s="1831"/>
      <c r="T690" s="1831"/>
      <c r="U690" s="1831"/>
      <c r="Z690" s="2674" t="s">
        <v>3240</v>
      </c>
      <c r="AD690" s="3077"/>
      <c r="AE690" s="3078"/>
      <c r="AF690" s="3079"/>
      <c r="AG690" s="3079"/>
      <c r="AH690" s="3079"/>
      <c r="AI690" s="3079"/>
      <c r="AJ690" s="3079"/>
      <c r="AM690" s="3049"/>
      <c r="AO690" s="1200"/>
      <c r="AP690" s="1200"/>
      <c r="AQ690" s="1200"/>
      <c r="AR690" s="1200"/>
      <c r="AS690" s="1200"/>
      <c r="AT690" s="1200"/>
      <c r="AU690" s="1200"/>
      <c r="AV690" s="1200"/>
      <c r="AW690" s="1200"/>
    </row>
    <row r="691" spans="1:52" s="1407" customFormat="1" ht="14.25">
      <c r="A691" s="1200"/>
      <c r="B691" s="3075"/>
      <c r="K691" s="3076"/>
      <c r="L691" s="3076"/>
      <c r="N691" s="1440"/>
      <c r="O691" s="1831"/>
      <c r="P691" s="1831"/>
      <c r="Q691" s="1831"/>
      <c r="R691" s="1831"/>
      <c r="S691" s="1831"/>
      <c r="T691" s="1831"/>
      <c r="U691" s="1831"/>
      <c r="Z691" s="2674"/>
      <c r="AD691" s="3080"/>
      <c r="AE691" s="3085" t="s">
        <v>3243</v>
      </c>
      <c r="AF691" s="3751" t="s">
        <v>3185</v>
      </c>
      <c r="AG691" s="3751"/>
      <c r="AH691" s="3751"/>
      <c r="AI691" s="3751"/>
      <c r="AJ691" s="3751"/>
      <c r="AM691" s="3049"/>
      <c r="AO691" s="1200"/>
      <c r="AP691" s="1200"/>
      <c r="AQ691" s="1200"/>
      <c r="AR691" s="1200"/>
      <c r="AS691" s="1200"/>
      <c r="AT691" s="1200"/>
      <c r="AU691" s="1200"/>
      <c r="AV691" s="1200"/>
      <c r="AW691" s="1200"/>
    </row>
    <row r="692" spans="1:52" s="1407" customFormat="1" ht="17.25" hidden="1">
      <c r="A692" s="1200"/>
      <c r="B692" s="3075"/>
      <c r="C692" s="3061" t="s">
        <v>3241</v>
      </c>
      <c r="K692" s="3076"/>
      <c r="L692" s="3076"/>
      <c r="N692" s="1440"/>
      <c r="O692" s="1831"/>
      <c r="P692" s="1831"/>
      <c r="Q692" s="1831"/>
      <c r="R692" s="1831"/>
      <c r="S692" s="1831"/>
      <c r="T692" s="1831"/>
      <c r="U692" s="1831"/>
      <c r="AD692" s="3077"/>
      <c r="AE692" s="3080"/>
      <c r="AF692" s="3081"/>
      <c r="AG692" s="3081"/>
      <c r="AH692" s="3081"/>
      <c r="AI692" s="3081"/>
      <c r="AJ692" s="3081"/>
      <c r="AM692" s="3049"/>
      <c r="AN692" s="1441"/>
      <c r="AO692" s="1200"/>
      <c r="AP692" s="1200"/>
      <c r="AQ692" s="1200"/>
      <c r="AR692" s="1200"/>
      <c r="AS692" s="1200"/>
      <c r="AT692" s="1200"/>
      <c r="AU692" s="1200"/>
      <c r="AV692" s="1200"/>
      <c r="AW692" s="1200"/>
    </row>
    <row r="693" spans="1:52" s="1407" customFormat="1" ht="17.25" hidden="1" customHeight="1">
      <c r="A693" s="1200"/>
      <c r="B693" s="3075"/>
      <c r="E693" s="3082"/>
      <c r="K693" s="3076"/>
      <c r="L693" s="3076"/>
      <c r="N693" s="1440"/>
      <c r="O693" s="1831"/>
      <c r="P693" s="1831"/>
      <c r="Q693" s="1831"/>
      <c r="R693" s="1831"/>
      <c r="S693" s="1831"/>
      <c r="T693" s="1831"/>
      <c r="U693" s="1831"/>
      <c r="AD693" s="3077"/>
      <c r="AE693" s="3080"/>
      <c r="AF693" s="3081"/>
      <c r="AG693" s="3081"/>
      <c r="AH693" s="3081"/>
      <c r="AI693" s="3081"/>
      <c r="AJ693" s="3081"/>
      <c r="AM693" s="3049"/>
      <c r="AN693" s="1441"/>
      <c r="AO693" s="1200"/>
      <c r="AP693" s="1200"/>
      <c r="AQ693" s="1200"/>
      <c r="AR693" s="1200"/>
      <c r="AS693" s="1200"/>
      <c r="AT693" s="1200"/>
      <c r="AU693" s="1200"/>
      <c r="AV693" s="1200"/>
      <c r="AW693" s="1200"/>
    </row>
    <row r="694" spans="1:52" s="1407" customFormat="1" ht="22.5" hidden="1" customHeight="1">
      <c r="A694" s="1200"/>
      <c r="B694" s="3075"/>
      <c r="C694" s="43"/>
      <c r="D694" s="3756" t="s">
        <v>1497</v>
      </c>
      <c r="E694" s="3756"/>
      <c r="F694" s="3756"/>
      <c r="G694" s="3756"/>
      <c r="H694" s="3756"/>
      <c r="I694" s="3756"/>
      <c r="J694" s="3756"/>
      <c r="K694" s="3756"/>
      <c r="L694" s="3756"/>
      <c r="M694" s="3756"/>
      <c r="N694" s="3756"/>
      <c r="O694" s="3756"/>
      <c r="P694" s="3756"/>
      <c r="Q694" s="3756"/>
      <c r="R694" s="3756"/>
      <c r="S694" s="3757" t="s">
        <v>1498</v>
      </c>
      <c r="T694" s="3757"/>
      <c r="U694" s="3757"/>
      <c r="V694" s="3757"/>
      <c r="W694" s="3757"/>
      <c r="X694" s="3757"/>
      <c r="Y694" s="3757"/>
      <c r="Z694" s="3757"/>
      <c r="AA694" s="3757"/>
      <c r="AB694" s="3757"/>
      <c r="AC694" s="3757"/>
      <c r="AD694" s="3757"/>
      <c r="AE694" s="3757"/>
      <c r="AF694" s="3757"/>
      <c r="AG694" s="3757"/>
      <c r="AH694" s="3081"/>
      <c r="AI694" s="3081"/>
      <c r="AJ694" s="3081"/>
      <c r="AM694" s="3049"/>
      <c r="AN694" s="1441"/>
      <c r="AO694" s="1200"/>
      <c r="AP694" s="1200"/>
      <c r="AQ694" s="1200"/>
      <c r="AR694" s="1200"/>
      <c r="AS694" s="1200"/>
      <c r="AT694" s="1200"/>
      <c r="AU694" s="1200"/>
      <c r="AV694" s="1200"/>
      <c r="AW694" s="1200"/>
    </row>
    <row r="695" spans="1:52" s="1407" customFormat="1" ht="54.75" hidden="1" customHeight="1">
      <c r="A695" s="1200"/>
      <c r="B695" s="3075"/>
      <c r="C695" s="3083" t="s">
        <v>1504</v>
      </c>
      <c r="D695" s="3758"/>
      <c r="E695" s="3758"/>
      <c r="F695" s="3758"/>
      <c r="G695" s="3758"/>
      <c r="H695" s="3758"/>
      <c r="I695" s="3758"/>
      <c r="J695" s="3758"/>
      <c r="K695" s="3758"/>
      <c r="L695" s="3758"/>
      <c r="M695" s="3758"/>
      <c r="N695" s="3758"/>
      <c r="O695" s="3758"/>
      <c r="P695" s="3758"/>
      <c r="Q695" s="3758"/>
      <c r="R695" s="3758"/>
      <c r="S695" s="3758"/>
      <c r="T695" s="3758"/>
      <c r="U695" s="3758"/>
      <c r="V695" s="3758"/>
      <c r="W695" s="3758"/>
      <c r="X695" s="3758"/>
      <c r="Y695" s="3758"/>
      <c r="Z695" s="3758"/>
      <c r="AA695" s="3758"/>
      <c r="AB695" s="3758"/>
      <c r="AC695" s="3758"/>
      <c r="AD695" s="3758"/>
      <c r="AE695" s="3758"/>
      <c r="AF695" s="3758"/>
      <c r="AG695" s="3758"/>
      <c r="AH695" s="3081"/>
      <c r="AI695" s="3081"/>
      <c r="AJ695" s="3081"/>
      <c r="AM695" s="3049"/>
      <c r="AN695" s="1441"/>
      <c r="AO695" s="1200"/>
      <c r="AP695" s="1200"/>
      <c r="AQ695" s="1200"/>
      <c r="AR695" s="1200"/>
      <c r="AS695" s="1200"/>
      <c r="AT695" s="1200"/>
      <c r="AU695" s="1200"/>
      <c r="AV695" s="1200"/>
      <c r="AW695" s="1200"/>
    </row>
    <row r="696" spans="1:52" s="1407" customFormat="1" ht="58.5" hidden="1">
      <c r="A696" s="1200"/>
      <c r="B696" s="3075"/>
      <c r="C696" s="3084" t="s">
        <v>1503</v>
      </c>
      <c r="D696" s="3750"/>
      <c r="E696" s="3750"/>
      <c r="F696" s="3750"/>
      <c r="G696" s="3750"/>
      <c r="H696" s="3750"/>
      <c r="I696" s="3750"/>
      <c r="J696" s="3750"/>
      <c r="K696" s="3750"/>
      <c r="L696" s="3750"/>
      <c r="M696" s="3750"/>
      <c r="N696" s="3750"/>
      <c r="O696" s="3750"/>
      <c r="P696" s="3750"/>
      <c r="Q696" s="3750"/>
      <c r="R696" s="3750"/>
      <c r="S696" s="3750"/>
      <c r="T696" s="3750"/>
      <c r="U696" s="3750"/>
      <c r="V696" s="3750"/>
      <c r="W696" s="3750"/>
      <c r="X696" s="3750"/>
      <c r="Y696" s="3750"/>
      <c r="Z696" s="3750"/>
      <c r="AA696" s="3750"/>
      <c r="AB696" s="3750"/>
      <c r="AC696" s="3750"/>
      <c r="AD696" s="3750"/>
      <c r="AE696" s="3750"/>
      <c r="AF696" s="3750"/>
      <c r="AG696" s="3750"/>
      <c r="AH696" s="3081"/>
      <c r="AI696" s="3081"/>
      <c r="AJ696" s="3081"/>
      <c r="AM696" s="3049"/>
      <c r="AN696" s="1441"/>
      <c r="AO696" s="1200"/>
      <c r="AP696" s="1200"/>
      <c r="AQ696" s="1200"/>
      <c r="AR696" s="1200"/>
      <c r="AS696" s="1200"/>
      <c r="AT696" s="1200"/>
      <c r="AU696" s="1200"/>
      <c r="AV696" s="1200"/>
      <c r="AW696" s="1200"/>
    </row>
    <row r="697" spans="1:52" s="1407" customFormat="1" ht="14.25" hidden="1">
      <c r="A697" s="1200"/>
      <c r="B697" s="3075"/>
      <c r="K697" s="3076"/>
      <c r="L697" s="3076"/>
      <c r="N697" s="1440"/>
      <c r="O697" s="1831"/>
      <c r="P697" s="1831"/>
      <c r="Q697" s="1831"/>
      <c r="R697" s="1831"/>
      <c r="S697" s="1831"/>
      <c r="T697" s="1831"/>
      <c r="U697" s="1831"/>
      <c r="AD697" s="3077"/>
      <c r="AE697" s="3080"/>
      <c r="AF697" s="3081"/>
      <c r="AG697" s="3081"/>
      <c r="AH697" s="3081"/>
      <c r="AI697" s="3081"/>
      <c r="AJ697" s="3081"/>
      <c r="AM697" s="3049"/>
      <c r="AN697" s="1441"/>
      <c r="AO697" s="1200"/>
      <c r="AP697" s="1200"/>
      <c r="AQ697" s="1200"/>
      <c r="AR697" s="1200"/>
      <c r="AS697" s="1200"/>
      <c r="AT697" s="1200"/>
      <c r="AU697" s="1200"/>
      <c r="AV697" s="1200"/>
      <c r="AW697" s="1200"/>
    </row>
    <row r="698" spans="1:52" s="1407" customFormat="1" ht="17.25" hidden="1">
      <c r="A698" s="1200"/>
      <c r="B698" s="3075"/>
      <c r="C698" s="3061" t="s">
        <v>3242</v>
      </c>
      <c r="K698" s="3076"/>
      <c r="L698" s="3076"/>
      <c r="N698" s="1440"/>
      <c r="O698" s="1831"/>
      <c r="P698" s="1831"/>
      <c r="Q698" s="1831"/>
      <c r="R698" s="1831"/>
      <c r="S698" s="1831"/>
      <c r="T698" s="1831"/>
      <c r="U698" s="1831"/>
      <c r="AD698" s="3077"/>
      <c r="AE698" s="3080"/>
      <c r="AF698" s="3081"/>
      <c r="AG698" s="3081"/>
      <c r="AH698" s="3081"/>
      <c r="AI698" s="3081"/>
      <c r="AJ698" s="3081"/>
      <c r="AM698" s="3049"/>
      <c r="AN698" s="1441"/>
      <c r="AO698" s="1200"/>
      <c r="AP698" s="1200"/>
      <c r="AQ698" s="1200"/>
      <c r="AR698" s="1200"/>
      <c r="AS698" s="1200"/>
      <c r="AT698" s="1200"/>
      <c r="AU698" s="1200"/>
      <c r="AV698" s="1200"/>
      <c r="AW698" s="1200"/>
    </row>
    <row r="699" spans="1:52" s="1407" customFormat="1" ht="14.25">
      <c r="A699" s="1200"/>
      <c r="B699" s="3075"/>
      <c r="K699" s="3076"/>
      <c r="L699" s="3076"/>
      <c r="N699" s="1440"/>
      <c r="O699" s="1831"/>
      <c r="P699" s="1831"/>
      <c r="Q699" s="1831"/>
      <c r="R699" s="1831"/>
      <c r="S699" s="1831"/>
      <c r="T699" s="1831"/>
      <c r="U699" s="1831"/>
      <c r="AD699" s="3077"/>
      <c r="AL699" s="3091"/>
      <c r="AM699" s="1299" t="s">
        <v>1659</v>
      </c>
      <c r="AN699" s="1197"/>
      <c r="AO699" s="1197"/>
      <c r="AP699" s="1197"/>
      <c r="AQ699" s="1197"/>
      <c r="AR699" s="1197"/>
      <c r="AS699" s="1197"/>
      <c r="AT699" s="1197"/>
      <c r="AU699" s="1197"/>
      <c r="AV699" s="1197"/>
      <c r="AW699" s="1197"/>
      <c r="AY699" s="1197"/>
      <c r="AZ699" s="1197"/>
    </row>
    <row r="700" spans="1:52" s="1407" customFormat="1">
      <c r="A700" s="1200"/>
      <c r="B700" s="3086"/>
      <c r="C700" s="3086"/>
      <c r="D700" s="3086"/>
      <c r="E700" s="3086"/>
      <c r="F700" s="3086"/>
      <c r="G700" s="3086"/>
      <c r="H700" s="3086"/>
      <c r="I700" s="3086"/>
      <c r="J700" s="3086"/>
      <c r="K700" s="3086"/>
      <c r="L700" s="3086"/>
      <c r="M700" s="3086"/>
      <c r="N700" s="3086"/>
      <c r="O700" s="3086"/>
      <c r="P700" s="3086"/>
      <c r="Q700" s="3086"/>
      <c r="R700" s="3086"/>
      <c r="S700" s="3086"/>
      <c r="T700" s="3086"/>
      <c r="U700" s="3086"/>
      <c r="V700" s="3086"/>
      <c r="W700" s="3086"/>
      <c r="X700" s="3086"/>
      <c r="Y700" s="3086"/>
      <c r="Z700" s="3086"/>
      <c r="AA700" s="3086"/>
      <c r="AB700" s="3086"/>
      <c r="AC700" s="3086"/>
      <c r="AD700" s="3086"/>
      <c r="AE700" s="3086"/>
      <c r="AF700" s="3086"/>
      <c r="AG700" s="3086"/>
      <c r="AH700" s="3086"/>
      <c r="AI700" s="3086"/>
      <c r="AJ700" s="3086"/>
      <c r="AK700" s="3087"/>
      <c r="AL700" s="1831"/>
      <c r="AM700" s="1797"/>
      <c r="AN700" s="1797"/>
      <c r="AO700" s="1797"/>
      <c r="AP700" s="1797"/>
      <c r="AQ700" s="1797"/>
      <c r="AR700" s="1797"/>
      <c r="AS700" s="1797"/>
      <c r="AT700" s="1797"/>
      <c r="AU700" s="1797"/>
      <c r="AV700" s="1197"/>
      <c r="AW700" s="1197"/>
      <c r="AY700" s="1197"/>
      <c r="AZ700" s="1197"/>
    </row>
    <row r="701" spans="1:52" s="1407" customFormat="1">
      <c r="B701" s="3086"/>
      <c r="C701" s="3086"/>
      <c r="D701" s="3086"/>
      <c r="E701" s="3086"/>
      <c r="F701" s="3086"/>
      <c r="G701" s="3086"/>
      <c r="H701" s="3086"/>
      <c r="I701" s="3086"/>
      <c r="J701" s="3086"/>
      <c r="K701" s="3086"/>
      <c r="L701" s="3086"/>
      <c r="M701" s="3086"/>
      <c r="N701" s="3086"/>
      <c r="O701" s="3086"/>
      <c r="P701" s="3086"/>
      <c r="Q701" s="3086"/>
      <c r="R701" s="3086"/>
      <c r="S701" s="3086"/>
      <c r="T701" s="3086"/>
      <c r="U701" s="3086"/>
      <c r="V701" s="3086"/>
      <c r="W701" s="3086"/>
      <c r="X701" s="3086"/>
      <c r="Y701" s="3086"/>
      <c r="Z701" s="3086"/>
      <c r="AA701" s="3086"/>
      <c r="AB701" s="3086"/>
      <c r="AC701" s="3086"/>
      <c r="AD701" s="3086"/>
      <c r="AE701" s="3086"/>
      <c r="AF701" s="3086"/>
      <c r="AG701" s="3086"/>
      <c r="AH701" s="3086"/>
      <c r="AI701" s="3086"/>
      <c r="AJ701" s="3086"/>
      <c r="AK701" s="3087"/>
      <c r="AL701" s="1831"/>
      <c r="AM701" s="1797"/>
      <c r="AN701" s="1797"/>
      <c r="AO701" s="1797"/>
      <c r="AP701" s="1797"/>
      <c r="AQ701" s="1797"/>
      <c r="AR701" s="1797"/>
      <c r="AS701" s="1797"/>
      <c r="AT701" s="1797"/>
      <c r="AU701" s="1797"/>
      <c r="AV701" s="1197"/>
      <c r="AW701" s="1197"/>
      <c r="AY701" s="1197"/>
      <c r="AZ701" s="1197"/>
    </row>
    <row r="702" spans="1:52" s="1407" customFormat="1" ht="10.5" customHeight="1">
      <c r="B702" s="3086"/>
      <c r="C702" s="3086"/>
      <c r="D702" s="3086"/>
      <c r="E702" s="3086"/>
      <c r="F702" s="3086"/>
      <c r="G702" s="3086"/>
      <c r="H702" s="3086"/>
      <c r="I702" s="3086"/>
      <c r="J702" s="3086"/>
      <c r="K702" s="3086"/>
      <c r="L702" s="3086"/>
      <c r="M702" s="3086"/>
      <c r="N702" s="3086"/>
      <c r="O702" s="3086"/>
      <c r="P702" s="3086"/>
      <c r="Q702" s="3086"/>
      <c r="R702" s="3086"/>
      <c r="S702" s="3086"/>
      <c r="T702" s="3086"/>
      <c r="U702" s="3086"/>
      <c r="V702" s="3086"/>
      <c r="W702" s="3086"/>
      <c r="X702" s="3086"/>
      <c r="Y702" s="3086"/>
      <c r="Z702" s="3086"/>
      <c r="AA702" s="3086"/>
      <c r="AB702" s="3086"/>
      <c r="AC702" s="3086"/>
      <c r="AD702" s="3086"/>
      <c r="AE702" s="3086"/>
      <c r="AF702" s="3086"/>
      <c r="AG702" s="3086"/>
      <c r="AH702" s="3086"/>
      <c r="AI702" s="3086"/>
      <c r="AJ702" s="3086"/>
      <c r="AK702" s="3087"/>
      <c r="AL702" s="1831"/>
      <c r="AM702" s="1797"/>
      <c r="AN702" s="1797"/>
      <c r="AO702" s="1797"/>
      <c r="AP702" s="1797"/>
      <c r="AQ702" s="1797"/>
      <c r="AR702" s="1797"/>
      <c r="AS702" s="1797"/>
      <c r="AT702" s="1797"/>
      <c r="AU702" s="1797"/>
      <c r="AV702" s="1197"/>
      <c r="AW702" s="1197"/>
      <c r="AY702" s="1197"/>
      <c r="AZ702" s="1197"/>
    </row>
    <row r="703" spans="1:52" s="1407" customFormat="1" ht="13.5" customHeight="1">
      <c r="B703" s="3086"/>
      <c r="C703" s="3086"/>
      <c r="D703" s="3086"/>
      <c r="E703" s="3086"/>
      <c r="F703" s="3086"/>
      <c r="G703" s="3086"/>
      <c r="H703" s="3086"/>
      <c r="I703" s="3086"/>
      <c r="J703" s="3086"/>
      <c r="K703" s="3086"/>
      <c r="L703" s="3086"/>
      <c r="M703" s="3086"/>
      <c r="N703" s="3086"/>
      <c r="O703" s="3086"/>
      <c r="P703" s="3086"/>
      <c r="Q703" s="3086"/>
      <c r="R703" s="3086"/>
      <c r="S703" s="3086"/>
      <c r="T703" s="3086"/>
      <c r="U703" s="3086"/>
      <c r="V703" s="3086"/>
      <c r="W703" s="3086"/>
      <c r="X703" s="3086"/>
      <c r="Y703" s="3086"/>
      <c r="Z703" s="3086"/>
      <c r="AA703" s="3086"/>
      <c r="AB703" s="3086"/>
      <c r="AC703" s="3086"/>
      <c r="AD703" s="3086"/>
      <c r="AE703" s="3086"/>
      <c r="AF703" s="3086"/>
      <c r="AG703" s="3086"/>
      <c r="AH703" s="3086"/>
      <c r="AI703" s="3086"/>
      <c r="AJ703" s="3086"/>
      <c r="AK703" s="3087"/>
      <c r="AL703" s="1831"/>
      <c r="AM703" s="1797"/>
      <c r="AN703" s="1797"/>
      <c r="AO703" s="1797"/>
      <c r="AP703" s="1797"/>
      <c r="AQ703" s="1797"/>
      <c r="AR703" s="1797"/>
      <c r="AS703" s="1797"/>
      <c r="AT703" s="1797"/>
      <c r="AU703" s="1797"/>
      <c r="AV703" s="1197"/>
      <c r="AW703" s="1197"/>
      <c r="AY703" s="1197"/>
      <c r="AZ703" s="1197"/>
    </row>
    <row r="704" spans="1:52" s="1200" customFormat="1">
      <c r="A704" s="1407"/>
      <c r="B704" s="3086"/>
      <c r="C704" s="3086"/>
      <c r="D704" s="3086"/>
      <c r="E704" s="3086"/>
      <c r="F704" s="3086"/>
      <c r="G704" s="3086"/>
      <c r="H704" s="3086"/>
      <c r="I704" s="3086"/>
      <c r="J704" s="3086"/>
      <c r="K704" s="3086"/>
      <c r="L704" s="3086"/>
      <c r="M704" s="3086"/>
      <c r="N704" s="3086"/>
      <c r="O704" s="3086"/>
      <c r="P704" s="3086"/>
      <c r="Q704" s="3086"/>
      <c r="R704" s="3086"/>
      <c r="S704" s="3086"/>
      <c r="T704" s="3086"/>
      <c r="U704" s="3086"/>
      <c r="V704" s="3086"/>
      <c r="W704" s="3086"/>
      <c r="X704" s="3086"/>
      <c r="Y704" s="3086"/>
      <c r="Z704" s="3086"/>
      <c r="AA704" s="3086"/>
      <c r="AB704" s="3086"/>
      <c r="AC704" s="3086"/>
      <c r="AD704" s="3086"/>
      <c r="AE704" s="3086"/>
      <c r="AF704" s="3086"/>
      <c r="AG704" s="3086"/>
      <c r="AH704" s="3086"/>
      <c r="AI704" s="3086"/>
      <c r="AJ704" s="3086"/>
      <c r="AK704" s="3087"/>
      <c r="AL704" s="1831"/>
      <c r="AM704" s="3452" t="s">
        <v>1844</v>
      </c>
      <c r="AN704" s="3452"/>
      <c r="AO704" s="3452"/>
      <c r="AP704" s="3452"/>
      <c r="AQ704" s="3452"/>
      <c r="AR704" s="3452"/>
      <c r="AS704" s="3452"/>
      <c r="AT704" s="3452"/>
      <c r="AU704" s="3452"/>
      <c r="AV704" s="1197"/>
      <c r="AW704" s="1197"/>
      <c r="AX704" s="1407"/>
    </row>
    <row r="705" spans="1:55" s="1200" customFormat="1">
      <c r="A705" s="1407"/>
      <c r="B705" s="3086"/>
      <c r="C705" s="3086"/>
      <c r="D705" s="3086"/>
      <c r="E705" s="3086"/>
      <c r="F705" s="3086"/>
      <c r="G705" s="3086"/>
      <c r="H705" s="3086"/>
      <c r="I705" s="3086"/>
      <c r="J705" s="3086"/>
      <c r="K705" s="3086"/>
      <c r="L705" s="3086"/>
      <c r="M705" s="3086"/>
      <c r="N705" s="3086"/>
      <c r="O705" s="3086"/>
      <c r="P705" s="3086"/>
      <c r="Q705" s="3086"/>
      <c r="R705" s="3086"/>
      <c r="S705" s="3086"/>
      <c r="T705" s="3086"/>
      <c r="U705" s="3086"/>
      <c r="V705" s="3086"/>
      <c r="W705" s="3086"/>
      <c r="X705" s="3086"/>
      <c r="Y705" s="3086"/>
      <c r="Z705" s="3086"/>
      <c r="AA705" s="3086"/>
      <c r="AB705" s="3086"/>
      <c r="AC705" s="3086"/>
      <c r="AD705" s="3086"/>
      <c r="AE705" s="3086"/>
      <c r="AF705" s="3086"/>
      <c r="AG705" s="3086"/>
      <c r="AH705" s="3086"/>
      <c r="AI705" s="3086"/>
      <c r="AJ705" s="3086"/>
      <c r="AK705" s="3087"/>
      <c r="AL705" s="1831"/>
      <c r="AM705" s="3452"/>
      <c r="AN705" s="3452"/>
      <c r="AO705" s="3452"/>
      <c r="AP705" s="3452"/>
      <c r="AQ705" s="3452"/>
      <c r="AR705" s="3452"/>
      <c r="AS705" s="3452"/>
      <c r="AT705" s="3452"/>
      <c r="AU705" s="3452"/>
      <c r="AV705" s="1197"/>
      <c r="AW705" s="1197"/>
      <c r="AX705" s="1407"/>
    </row>
    <row r="706" spans="1:55" s="1200" customFormat="1">
      <c r="B706" s="3086"/>
      <c r="C706" s="3086"/>
      <c r="D706" s="3086"/>
      <c r="E706" s="3086"/>
      <c r="F706" s="3086"/>
      <c r="G706" s="3086"/>
      <c r="H706" s="3086"/>
      <c r="I706" s="3086"/>
      <c r="J706" s="3086"/>
      <c r="K706" s="3086"/>
      <c r="L706" s="3086"/>
      <c r="M706" s="3086"/>
      <c r="N706" s="3086"/>
      <c r="O706" s="3086"/>
      <c r="P706" s="3086"/>
      <c r="Q706" s="3086"/>
      <c r="R706" s="3086"/>
      <c r="S706" s="3086"/>
      <c r="T706" s="3086"/>
      <c r="U706" s="3086"/>
      <c r="V706" s="3086"/>
      <c r="W706" s="3086"/>
      <c r="X706" s="3086"/>
      <c r="Y706" s="3086"/>
      <c r="Z706" s="3086"/>
      <c r="AA706" s="3086"/>
      <c r="AB706" s="3086"/>
      <c r="AC706" s="3086"/>
      <c r="AD706" s="3086"/>
      <c r="AE706" s="3086"/>
      <c r="AF706" s="3086"/>
      <c r="AG706" s="3086"/>
      <c r="AH706" s="3086"/>
      <c r="AI706" s="3086"/>
      <c r="AJ706" s="3086"/>
      <c r="AK706" s="3087"/>
      <c r="AL706" s="1831"/>
      <c r="AM706" s="3452"/>
      <c r="AN706" s="3452"/>
      <c r="AO706" s="3452"/>
      <c r="AP706" s="3452"/>
      <c r="AQ706" s="3452"/>
      <c r="AR706" s="3452"/>
      <c r="AS706" s="3452"/>
      <c r="AT706" s="3452"/>
      <c r="AU706" s="3452"/>
      <c r="AV706" s="1197"/>
      <c r="AW706" s="1197"/>
      <c r="AX706" s="1407"/>
    </row>
    <row r="707" spans="1:55" s="1200" customFormat="1" ht="14.25" customHeight="1">
      <c r="B707" s="3086"/>
      <c r="C707" s="3086"/>
      <c r="D707" s="3086"/>
      <c r="E707" s="3086"/>
      <c r="F707" s="3086"/>
      <c r="G707" s="3086"/>
      <c r="H707" s="3086"/>
      <c r="I707" s="3086"/>
      <c r="J707" s="3086"/>
      <c r="K707" s="3086"/>
      <c r="L707" s="3086"/>
      <c r="M707" s="3086"/>
      <c r="N707" s="3086"/>
      <c r="O707" s="3086"/>
      <c r="P707" s="3086"/>
      <c r="Q707" s="3086"/>
      <c r="R707" s="3086"/>
      <c r="S707" s="3086"/>
      <c r="T707" s="3086"/>
      <c r="U707" s="3086"/>
      <c r="V707" s="3086"/>
      <c r="W707" s="3086"/>
      <c r="X707" s="3086"/>
      <c r="Y707" s="3086"/>
      <c r="Z707" s="3086"/>
      <c r="AA707" s="3086"/>
      <c r="AB707" s="3086"/>
      <c r="AC707" s="3086"/>
      <c r="AD707" s="3086"/>
      <c r="AE707" s="3086"/>
      <c r="AF707" s="3086"/>
      <c r="AG707" s="3086"/>
      <c r="AH707" s="3086"/>
      <c r="AI707" s="3086"/>
      <c r="AJ707" s="3086"/>
      <c r="AK707" s="3087"/>
      <c r="AL707" s="1831"/>
      <c r="AM707" s="3452"/>
      <c r="AN707" s="3452"/>
      <c r="AO707" s="3452"/>
      <c r="AP707" s="3452"/>
      <c r="AQ707" s="3452"/>
      <c r="AR707" s="3452"/>
      <c r="AS707" s="3452"/>
      <c r="AT707" s="3452"/>
      <c r="AU707" s="3452"/>
      <c r="AV707" s="1197"/>
      <c r="AW707" s="1197"/>
      <c r="AX707" s="1407"/>
    </row>
    <row r="708" spans="1:55" s="1200" customFormat="1">
      <c r="B708" s="3086"/>
      <c r="C708" s="3086"/>
      <c r="D708" s="3086"/>
      <c r="E708" s="3086"/>
      <c r="F708" s="3086"/>
      <c r="G708" s="3086"/>
      <c r="H708" s="3086"/>
      <c r="I708" s="3086"/>
      <c r="J708" s="3086"/>
      <c r="K708" s="3086"/>
      <c r="L708" s="3086"/>
      <c r="M708" s="3086"/>
      <c r="N708" s="3086"/>
      <c r="O708" s="3086"/>
      <c r="P708" s="3086"/>
      <c r="Q708" s="3086"/>
      <c r="R708" s="3086"/>
      <c r="S708" s="3086"/>
      <c r="T708" s="3086"/>
      <c r="U708" s="3086"/>
      <c r="V708" s="3086"/>
      <c r="W708" s="3086"/>
      <c r="X708" s="3086"/>
      <c r="Y708" s="3086"/>
      <c r="Z708" s="3086"/>
      <c r="AA708" s="3086"/>
      <c r="AB708" s="3086"/>
      <c r="AC708" s="3086"/>
      <c r="AD708" s="3086"/>
      <c r="AE708" s="3086"/>
      <c r="AF708" s="3086"/>
      <c r="AG708" s="3086"/>
      <c r="AH708" s="3086"/>
      <c r="AI708" s="3086"/>
      <c r="AJ708" s="3086"/>
      <c r="AK708" s="3087"/>
      <c r="AL708" s="1831"/>
      <c r="AM708" s="3452"/>
      <c r="AN708" s="3452"/>
      <c r="AO708" s="3452"/>
      <c r="AP708" s="3452"/>
      <c r="AQ708" s="3452"/>
      <c r="AR708" s="3452"/>
      <c r="AS708" s="3452"/>
      <c r="AT708" s="3452"/>
      <c r="AU708" s="3452"/>
      <c r="AV708" s="1197"/>
      <c r="AW708" s="1197"/>
      <c r="AX708" s="1407"/>
    </row>
    <row r="709" spans="1:55" s="1200" customFormat="1" ht="15" customHeight="1">
      <c r="B709" s="3086"/>
      <c r="C709" s="3086"/>
      <c r="D709" s="3086"/>
      <c r="E709" s="3086"/>
      <c r="F709" s="3086"/>
      <c r="G709" s="3086"/>
      <c r="H709" s="3086"/>
      <c r="I709" s="3086"/>
      <c r="J709" s="3086"/>
      <c r="K709" s="3086"/>
      <c r="L709" s="3086"/>
      <c r="M709" s="3086"/>
      <c r="N709" s="3086"/>
      <c r="O709" s="3086"/>
      <c r="P709" s="3086"/>
      <c r="Q709" s="3086"/>
      <c r="R709" s="3086"/>
      <c r="S709" s="3086"/>
      <c r="T709" s="3086"/>
      <c r="U709" s="3086"/>
      <c r="V709" s="3086"/>
      <c r="W709" s="3086"/>
      <c r="X709" s="3086"/>
      <c r="Y709" s="3086"/>
      <c r="Z709" s="3086"/>
      <c r="AA709" s="3086"/>
      <c r="AB709" s="3086"/>
      <c r="AC709" s="3086"/>
      <c r="AD709" s="3086"/>
      <c r="AE709" s="3086"/>
      <c r="AF709" s="3086"/>
      <c r="AG709" s="3086"/>
      <c r="AH709" s="3086"/>
      <c r="AI709" s="3086"/>
      <c r="AJ709" s="3086"/>
      <c r="AK709" s="3087"/>
      <c r="AL709" s="1831"/>
      <c r="AM709" s="1797"/>
      <c r="AN709" s="1797"/>
      <c r="AO709" s="1797"/>
      <c r="AP709" s="1797"/>
      <c r="AQ709" s="1797"/>
      <c r="AR709" s="1797"/>
      <c r="AS709" s="1797"/>
      <c r="AT709" s="1797"/>
      <c r="AU709" s="1797"/>
      <c r="AV709" s="1197"/>
      <c r="AW709" s="1197"/>
      <c r="AX709" s="1407"/>
      <c r="BA709" s="1407"/>
      <c r="BB709" s="1407"/>
      <c r="BC709" s="1407"/>
    </row>
    <row r="710" spans="1:55" s="1200" customFormat="1" ht="15" customHeight="1" thickBot="1">
      <c r="B710" s="3086"/>
      <c r="C710" s="3086"/>
      <c r="D710" s="3086"/>
      <c r="E710" s="3086"/>
      <c r="F710" s="3086"/>
      <c r="G710" s="3086"/>
      <c r="H710" s="3086"/>
      <c r="I710" s="3086"/>
      <c r="J710" s="3086"/>
      <c r="K710" s="3086"/>
      <c r="L710" s="3086"/>
      <c r="M710" s="3086"/>
      <c r="N710" s="3086"/>
      <c r="O710" s="3086"/>
      <c r="P710" s="3086"/>
      <c r="Q710" s="3086"/>
      <c r="R710" s="3086"/>
      <c r="S710" s="3086"/>
      <c r="T710" s="3086"/>
      <c r="U710" s="3086"/>
      <c r="V710" s="3086"/>
      <c r="W710" s="3086"/>
      <c r="X710" s="3086"/>
      <c r="Y710" s="3086"/>
      <c r="Z710" s="3086"/>
      <c r="AA710" s="3086"/>
      <c r="AB710" s="3086"/>
      <c r="AC710" s="3086"/>
      <c r="AD710" s="3086"/>
      <c r="AE710" s="3086"/>
      <c r="AF710" s="3086"/>
      <c r="AG710" s="3086"/>
      <c r="AH710" s="3086"/>
      <c r="AI710" s="3086"/>
      <c r="AJ710" s="3086"/>
      <c r="AK710" s="3087"/>
      <c r="AL710" s="1831"/>
      <c r="AM710" s="1441" t="s">
        <v>1845</v>
      </c>
      <c r="AN710" s="1832"/>
      <c r="AO710" s="1832"/>
      <c r="AP710" s="1832"/>
      <c r="AQ710" s="1832"/>
      <c r="AR710" s="1832"/>
      <c r="AS710" s="1832"/>
      <c r="AT710" s="1832"/>
      <c r="AU710" s="1832"/>
      <c r="AV710" s="1197"/>
      <c r="AW710" s="1197"/>
      <c r="AX710" s="1407"/>
      <c r="BA710" s="1407"/>
      <c r="BB710" s="1407"/>
      <c r="BC710" s="1407"/>
    </row>
    <row r="711" spans="1:55" s="1200" customFormat="1">
      <c r="B711" s="3086"/>
      <c r="C711" s="3086"/>
      <c r="D711" s="3086"/>
      <c r="E711" s="3086"/>
      <c r="F711" s="3086"/>
      <c r="G711" s="3086"/>
      <c r="H711" s="3086"/>
      <c r="I711" s="3086"/>
      <c r="J711" s="3086"/>
      <c r="K711" s="3086"/>
      <c r="L711" s="3086"/>
      <c r="M711" s="3086"/>
      <c r="N711" s="3086"/>
      <c r="O711" s="3086"/>
      <c r="P711" s="3086"/>
      <c r="Q711" s="3086"/>
      <c r="R711" s="3086"/>
      <c r="S711" s="3086"/>
      <c r="T711" s="3086"/>
      <c r="U711" s="3086"/>
      <c r="V711" s="3086"/>
      <c r="W711" s="3086"/>
      <c r="X711" s="3086"/>
      <c r="Y711" s="3086"/>
      <c r="Z711" s="3086"/>
      <c r="AA711" s="3086"/>
      <c r="AB711" s="3086"/>
      <c r="AC711" s="3086"/>
      <c r="AD711" s="3086"/>
      <c r="AE711" s="3086"/>
      <c r="AF711" s="3086"/>
      <c r="AG711" s="3086"/>
      <c r="AH711" s="3086"/>
      <c r="AI711" s="3086"/>
      <c r="AJ711" s="3086"/>
      <c r="AK711" s="3087"/>
      <c r="AL711" s="1831"/>
      <c r="AM711" s="3453" t="s">
        <v>1846</v>
      </c>
      <c r="AN711" s="3481"/>
      <c r="AO711" s="3481"/>
      <c r="AP711" s="3481"/>
      <c r="AQ711" s="3481"/>
      <c r="AR711" s="3481"/>
      <c r="AS711" s="3481"/>
      <c r="AT711" s="3481"/>
      <c r="AU711" s="3482"/>
      <c r="AV711" s="1197"/>
      <c r="AW711" s="1197"/>
      <c r="AX711" s="1407"/>
      <c r="BA711" s="1407"/>
      <c r="BB711" s="1407"/>
      <c r="BC711" s="1407"/>
    </row>
    <row r="712" spans="1:55" s="1200" customFormat="1" ht="14.25">
      <c r="B712" s="3088"/>
      <c r="C712" s="3089" t="s">
        <v>3244</v>
      </c>
      <c r="D712" s="3090"/>
      <c r="E712" s="3090"/>
      <c r="F712" s="3090"/>
      <c r="G712" s="3090"/>
      <c r="H712" s="3090"/>
      <c r="I712" s="3090"/>
      <c r="J712" s="3090"/>
      <c r="K712" s="3090"/>
      <c r="L712" s="3090"/>
      <c r="M712" s="3090"/>
      <c r="N712" s="3090"/>
      <c r="O712" s="3090"/>
      <c r="P712" s="3090"/>
      <c r="Q712" s="3090"/>
      <c r="R712" s="3090"/>
      <c r="S712" s="3090"/>
      <c r="T712" s="3090"/>
      <c r="U712" s="3090"/>
      <c r="V712" s="3090"/>
      <c r="W712" s="3090"/>
      <c r="X712" s="3090"/>
      <c r="Y712" s="3090"/>
      <c r="Z712" s="3090"/>
      <c r="AA712" s="3090"/>
      <c r="AB712" s="3090"/>
      <c r="AC712" s="3090"/>
      <c r="AD712" s="3090"/>
      <c r="AE712" s="3090"/>
      <c r="AF712" s="3090"/>
      <c r="AG712" s="3090"/>
      <c r="AH712" s="3090"/>
      <c r="AI712" s="3090"/>
      <c r="AJ712" s="3090"/>
      <c r="AK712" s="1407"/>
      <c r="AL712" s="1407"/>
      <c r="AM712" s="3483"/>
      <c r="AN712" s="3452"/>
      <c r="AO712" s="3452"/>
      <c r="AP712" s="3452"/>
      <c r="AQ712" s="3452"/>
      <c r="AR712" s="3452"/>
      <c r="AS712" s="3452"/>
      <c r="AT712" s="3452"/>
      <c r="AU712" s="3484"/>
      <c r="AV712" s="1197"/>
      <c r="AW712" s="1197"/>
      <c r="AX712" s="1407"/>
      <c r="AY712" s="1441"/>
      <c r="AZ712" s="1441"/>
      <c r="BA712" s="1407"/>
      <c r="BB712" s="1407"/>
      <c r="BC712" s="1407"/>
    </row>
    <row r="713" spans="1:55" s="1200" customFormat="1">
      <c r="B713" s="1833"/>
      <c r="C713" s="2661" t="s">
        <v>1499</v>
      </c>
      <c r="D713" s="2663"/>
      <c r="E713" s="2663"/>
      <c r="F713" s="2663"/>
      <c r="G713" s="2663"/>
      <c r="H713" s="2663"/>
      <c r="I713" s="2663"/>
      <c r="J713" s="1403" t="s">
        <v>841</v>
      </c>
      <c r="K713" s="2661" t="s">
        <v>1740</v>
      </c>
      <c r="L713" s="2661"/>
      <c r="M713" s="2661"/>
      <c r="N713" s="2661"/>
      <c r="O713" s="2661"/>
      <c r="P713" s="1403" t="s">
        <v>842</v>
      </c>
      <c r="Q713" s="2661" t="s">
        <v>1741</v>
      </c>
      <c r="R713" s="2661"/>
      <c r="S713" s="2661"/>
      <c r="T713" s="2662"/>
      <c r="U713" s="2663"/>
      <c r="V713" s="2663"/>
      <c r="W713" s="2663"/>
      <c r="X713" s="2663"/>
      <c r="Y713" s="2663"/>
      <c r="Z713" s="1407"/>
      <c r="AA713" s="1407"/>
      <c r="AB713" s="1407"/>
      <c r="AC713" s="2663"/>
      <c r="AD713" s="1833"/>
      <c r="AE713" s="1833"/>
      <c r="AF713" s="1833"/>
      <c r="AG713" s="1833"/>
      <c r="AH713" s="1833"/>
      <c r="AI713" s="1833"/>
      <c r="AJ713" s="1833"/>
      <c r="AK713" s="1407"/>
      <c r="AL713" s="1831"/>
      <c r="AM713" s="3483"/>
      <c r="AN713" s="3452"/>
      <c r="AO713" s="3452"/>
      <c r="AP713" s="3452"/>
      <c r="AQ713" s="3452"/>
      <c r="AR713" s="3452"/>
      <c r="AS713" s="3452"/>
      <c r="AT713" s="3452"/>
      <c r="AU713" s="3484"/>
      <c r="AV713" s="1197"/>
      <c r="AW713" s="1197"/>
      <c r="AX713" s="1407"/>
      <c r="AY713" s="1197"/>
      <c r="AZ713" s="1197"/>
      <c r="BA713" s="1407"/>
      <c r="BB713" s="1407"/>
      <c r="BC713" s="1407"/>
    </row>
    <row r="714" spans="1:55" s="1200" customFormat="1">
      <c r="B714" s="1833"/>
      <c r="C714" s="2661" t="s">
        <v>1739</v>
      </c>
      <c r="D714" s="2663"/>
      <c r="E714" s="2663"/>
      <c r="F714" s="2663"/>
      <c r="G714" s="2663"/>
      <c r="H714" s="2663"/>
      <c r="I714" s="2663"/>
      <c r="J714" s="1403" t="s">
        <v>842</v>
      </c>
      <c r="K714" s="2661" t="s">
        <v>1740</v>
      </c>
      <c r="L714" s="2661"/>
      <c r="M714" s="2661"/>
      <c r="N714" s="2661"/>
      <c r="O714" s="2661"/>
      <c r="P714" s="1403" t="s">
        <v>841</v>
      </c>
      <c r="Q714" s="2661" t="s">
        <v>1741</v>
      </c>
      <c r="R714" s="2661"/>
      <c r="S714" s="2661"/>
      <c r="T714" s="2661"/>
      <c r="U714" s="2663"/>
      <c r="V714" s="2663"/>
      <c r="W714" s="2663"/>
      <c r="X714" s="2663"/>
      <c r="Y714" s="2663"/>
      <c r="Z714" s="1407"/>
      <c r="AA714" s="1407"/>
      <c r="AB714" s="1407"/>
      <c r="AC714" s="2663"/>
      <c r="AD714" s="1833"/>
      <c r="AE714" s="1833"/>
      <c r="AF714" s="1833"/>
      <c r="AG714" s="1833"/>
      <c r="AH714" s="1833"/>
      <c r="AI714" s="1833"/>
      <c r="AJ714" s="1833"/>
      <c r="AK714" s="1407"/>
      <c r="AL714" s="1831"/>
      <c r="AM714" s="3483"/>
      <c r="AN714" s="3452"/>
      <c r="AO714" s="3452"/>
      <c r="AP714" s="3452"/>
      <c r="AQ714" s="3452"/>
      <c r="AR714" s="3452"/>
      <c r="AS714" s="3452"/>
      <c r="AT714" s="3452"/>
      <c r="AU714" s="3484"/>
      <c r="AV714" s="1197"/>
      <c r="AW714" s="1197"/>
      <c r="AX714" s="1407"/>
      <c r="AY714" s="1197"/>
      <c r="AZ714" s="1197"/>
    </row>
    <row r="715" spans="1:55" s="1200" customFormat="1" ht="14.25">
      <c r="B715" s="1830"/>
      <c r="C715" s="2661" t="s">
        <v>3245</v>
      </c>
      <c r="D715" s="2662"/>
      <c r="E715" s="2662"/>
      <c r="F715" s="2662"/>
      <c r="G715" s="2662"/>
      <c r="H715" s="2662"/>
      <c r="I715" s="2662"/>
      <c r="J715" s="1403" t="s">
        <v>842</v>
      </c>
      <c r="K715" s="2661" t="s">
        <v>1740</v>
      </c>
      <c r="L715" s="2661"/>
      <c r="M715" s="2661"/>
      <c r="N715" s="2661"/>
      <c r="O715" s="2661"/>
      <c r="P715" s="1403" t="s">
        <v>841</v>
      </c>
      <c r="Q715" s="2661" t="s">
        <v>1741</v>
      </c>
      <c r="R715" s="2662"/>
      <c r="S715" s="2662"/>
      <c r="T715" s="2662"/>
      <c r="U715" s="2662"/>
      <c r="V715" s="2662"/>
      <c r="W715" s="2662"/>
      <c r="X715" s="2662"/>
      <c r="Y715" s="2662"/>
      <c r="Z715" s="1407"/>
      <c r="AA715" s="1407"/>
      <c r="AB715" s="1407"/>
      <c r="AC715" s="2662"/>
      <c r="AD715" s="1407"/>
      <c r="AE715" s="1407"/>
      <c r="AF715" s="1407"/>
      <c r="AG715" s="1407"/>
      <c r="AH715" s="1407"/>
      <c r="AI715" s="1407"/>
      <c r="AJ715" s="1407"/>
      <c r="AK715" s="1407"/>
      <c r="AL715" s="1407"/>
      <c r="AM715" s="3483"/>
      <c r="AN715" s="3452"/>
      <c r="AO715" s="3452"/>
      <c r="AP715" s="3452"/>
      <c r="AQ715" s="3452"/>
      <c r="AR715" s="3452"/>
      <c r="AS715" s="3452"/>
      <c r="AT715" s="3452"/>
      <c r="AU715" s="3484"/>
      <c r="AV715" s="1197"/>
      <c r="AW715" s="1197"/>
      <c r="AX715" s="1407"/>
      <c r="AY715" s="1197"/>
      <c r="AZ715" s="1197"/>
    </row>
    <row r="716" spans="1:55" s="1200" customFormat="1" ht="15" thickBot="1">
      <c r="B716" s="1830"/>
      <c r="C716" s="2661"/>
      <c r="D716" s="2662"/>
      <c r="E716" s="2662"/>
      <c r="F716" s="2662"/>
      <c r="G716" s="2662"/>
      <c r="H716" s="2662"/>
      <c r="I716" s="2662"/>
      <c r="J716" s="1403"/>
      <c r="K716" s="2661"/>
      <c r="L716" s="2661"/>
      <c r="M716" s="2661"/>
      <c r="N716" s="2661"/>
      <c r="O716" s="2661"/>
      <c r="P716" s="1403"/>
      <c r="Q716" s="2661"/>
      <c r="R716" s="2662"/>
      <c r="S716" s="2662"/>
      <c r="T716" s="2662"/>
      <c r="U716" s="2662"/>
      <c r="V716" s="2662"/>
      <c r="W716" s="2662"/>
      <c r="X716" s="2662"/>
      <c r="Y716" s="2662"/>
      <c r="Z716" s="1407"/>
      <c r="AA716" s="1407"/>
      <c r="AB716" s="1407"/>
      <c r="AC716" s="2662"/>
      <c r="AD716" s="1407"/>
      <c r="AE716" s="1407"/>
      <c r="AF716" s="1407"/>
      <c r="AG716" s="1407"/>
      <c r="AH716" s="1407"/>
      <c r="AI716" s="1407"/>
      <c r="AJ716" s="1407"/>
      <c r="AK716" s="1407"/>
      <c r="AL716" s="1407"/>
      <c r="AM716" s="3485"/>
      <c r="AN716" s="3486"/>
      <c r="AO716" s="3486"/>
      <c r="AP716" s="3486"/>
      <c r="AQ716" s="3486"/>
      <c r="AR716" s="3486"/>
      <c r="AS716" s="3486"/>
      <c r="AT716" s="3486"/>
      <c r="AU716" s="3487"/>
      <c r="AV716" s="1197"/>
      <c r="AW716" s="1197"/>
      <c r="AX716" s="1407"/>
      <c r="AY716" s="1197"/>
      <c r="AZ716" s="1197"/>
    </row>
    <row r="717" spans="1:55" s="1407" customFormat="1" ht="15.75">
      <c r="A717" s="2741"/>
      <c r="B717" s="3664" t="s">
        <v>3132</v>
      </c>
      <c r="C717" s="3664"/>
      <c r="D717" s="3664"/>
      <c r="E717" s="3664"/>
      <c r="F717" s="3664"/>
      <c r="G717" s="3664"/>
      <c r="H717" s="3664"/>
      <c r="I717" s="3664"/>
      <c r="J717" s="3664"/>
      <c r="K717" s="3664"/>
      <c r="L717" s="3664"/>
      <c r="M717" s="3664"/>
      <c r="N717" s="3664"/>
      <c r="O717" s="3664"/>
      <c r="P717" s="3664"/>
      <c r="Q717" s="3664"/>
      <c r="R717" s="3664"/>
      <c r="S717" s="3664"/>
      <c r="T717" s="3664"/>
      <c r="U717" s="3664"/>
      <c r="V717" s="3664"/>
      <c r="W717" s="3664"/>
      <c r="X717" s="3664"/>
      <c r="Y717" s="3664"/>
      <c r="Z717" s="3664"/>
      <c r="AA717" s="3664"/>
      <c r="AB717" s="3664"/>
      <c r="AC717" s="3664"/>
      <c r="AD717" s="3664"/>
      <c r="AE717" s="3664"/>
      <c r="AF717" s="3664"/>
      <c r="AG717" s="3664"/>
      <c r="AH717" s="3664"/>
      <c r="AI717" s="3664"/>
      <c r="AJ717" s="2741"/>
      <c r="AK717" s="2741"/>
      <c r="AL717" s="1197"/>
      <c r="AV717" s="1197"/>
      <c r="AW717" s="1197"/>
      <c r="AY717" s="1197"/>
      <c r="AZ717" s="1197"/>
      <c r="BA717" s="1200"/>
    </row>
    <row r="718" spans="1:55" s="1407" customFormat="1" ht="15.75">
      <c r="A718" s="2741"/>
      <c r="B718" s="3664"/>
      <c r="C718" s="3664"/>
      <c r="D718" s="3664"/>
      <c r="E718" s="3664"/>
      <c r="F718" s="3664"/>
      <c r="G718" s="3664"/>
      <c r="H718" s="3664"/>
      <c r="I718" s="3664"/>
      <c r="J718" s="3664"/>
      <c r="K718" s="3664"/>
      <c r="L718" s="3664"/>
      <c r="M718" s="3664"/>
      <c r="N718" s="3664"/>
      <c r="O718" s="3664"/>
      <c r="P718" s="3664"/>
      <c r="Q718" s="3664"/>
      <c r="R718" s="3664"/>
      <c r="S718" s="3664"/>
      <c r="T718" s="3664"/>
      <c r="U718" s="3664"/>
      <c r="V718" s="3664"/>
      <c r="W718" s="3664"/>
      <c r="X718" s="3664"/>
      <c r="Y718" s="3664"/>
      <c r="Z718" s="3664"/>
      <c r="AA718" s="3664"/>
      <c r="AB718" s="3664"/>
      <c r="AC718" s="3664"/>
      <c r="AD718" s="3664"/>
      <c r="AE718" s="3664"/>
      <c r="AF718" s="3664"/>
      <c r="AG718" s="3664"/>
      <c r="AH718" s="3664"/>
      <c r="AI718" s="3664"/>
      <c r="AJ718" s="2741"/>
      <c r="AK718" s="2741"/>
      <c r="AL718" s="1197"/>
      <c r="AM718" s="1834" t="s">
        <v>1509</v>
      </c>
      <c r="AN718" s="1442"/>
      <c r="AO718" s="1442"/>
      <c r="AP718" s="1442"/>
      <c r="AQ718" s="1442"/>
      <c r="AR718" s="1442"/>
      <c r="AS718" s="1442"/>
      <c r="AT718" s="1442"/>
      <c r="AU718" s="1486"/>
      <c r="AV718" s="1197"/>
      <c r="AW718" s="1197"/>
      <c r="AY718" s="1200"/>
      <c r="AZ718" s="1200"/>
      <c r="BA718" s="1200"/>
    </row>
    <row r="719" spans="1:55" s="1407" customFormat="1">
      <c r="A719" s="1197"/>
      <c r="B719" s="1197"/>
      <c r="C719" s="1197"/>
      <c r="D719" s="1197"/>
      <c r="E719" s="1197"/>
      <c r="F719" s="1197"/>
      <c r="G719" s="1197"/>
      <c r="H719" s="1197"/>
      <c r="I719" s="1197"/>
      <c r="J719" s="1197"/>
      <c r="K719" s="1197"/>
      <c r="L719" s="1197"/>
      <c r="M719" s="1197"/>
      <c r="N719" s="1197"/>
      <c r="O719" s="1197"/>
      <c r="P719" s="1197"/>
      <c r="Q719" s="1197"/>
      <c r="R719" s="1197"/>
      <c r="S719" s="1197"/>
      <c r="T719" s="1197"/>
      <c r="U719" s="1197"/>
      <c r="V719" s="1197"/>
      <c r="W719" s="1197"/>
      <c r="X719" s="1197"/>
      <c r="Y719" s="1197"/>
      <c r="Z719" s="1197"/>
      <c r="AA719" s="1197"/>
      <c r="AB719" s="1197"/>
      <c r="AC719" s="1197"/>
      <c r="AD719" s="1197"/>
      <c r="AE719" s="1197"/>
      <c r="AF719" s="1197"/>
      <c r="AG719" s="1197"/>
      <c r="AH719" s="1197"/>
      <c r="AI719" s="1197"/>
      <c r="AJ719" s="1197"/>
      <c r="AK719" s="1197"/>
      <c r="AL719" s="1197"/>
      <c r="AM719" s="3461" t="s">
        <v>1847</v>
      </c>
      <c r="AN719" s="3657"/>
      <c r="AO719" s="3657"/>
      <c r="AP719" s="3657"/>
      <c r="AQ719" s="3657"/>
      <c r="AR719" s="3657"/>
      <c r="AS719" s="3657"/>
      <c r="AT719" s="3657"/>
      <c r="AU719" s="3658"/>
      <c r="AV719" s="1197"/>
      <c r="AW719" s="1197"/>
      <c r="AY719" s="1200"/>
      <c r="AZ719" s="1200"/>
    </row>
    <row r="720" spans="1:55" s="1407" customFormat="1">
      <c r="A720" s="1197"/>
      <c r="B720" s="1197"/>
      <c r="C720" s="1197"/>
      <c r="D720" s="1197"/>
      <c r="E720" s="1197"/>
      <c r="F720" s="1197"/>
      <c r="G720" s="1197"/>
      <c r="H720" s="1197"/>
      <c r="I720" s="1197"/>
      <c r="J720" s="1197"/>
      <c r="K720" s="1197"/>
      <c r="L720" s="1197"/>
      <c r="M720" s="1197"/>
      <c r="N720" s="1197"/>
      <c r="O720" s="1197"/>
      <c r="P720" s="1197"/>
      <c r="Q720" s="1197"/>
      <c r="R720" s="1197"/>
      <c r="S720" s="1197"/>
      <c r="T720" s="1197"/>
      <c r="U720" s="1197"/>
      <c r="V720" s="1197"/>
      <c r="W720" s="1197"/>
      <c r="X720" s="1197"/>
      <c r="Y720" s="1197"/>
      <c r="Z720" s="1197"/>
      <c r="AA720" s="1197"/>
      <c r="AB720" s="1197"/>
      <c r="AC720" s="1197"/>
      <c r="AD720" s="1197"/>
      <c r="AE720" s="1197"/>
      <c r="AF720" s="1197"/>
      <c r="AG720" s="1197"/>
      <c r="AH720" s="1197"/>
      <c r="AI720" s="1197"/>
      <c r="AJ720" s="1197"/>
      <c r="AK720" s="1197"/>
      <c r="AL720" s="1197"/>
      <c r="AM720" s="3659"/>
      <c r="AN720" s="3452"/>
      <c r="AO720" s="3452"/>
      <c r="AP720" s="3452"/>
      <c r="AQ720" s="3452"/>
      <c r="AR720" s="3452"/>
      <c r="AS720" s="3452"/>
      <c r="AT720" s="3452"/>
      <c r="AU720" s="3660"/>
      <c r="AV720" s="1197"/>
      <c r="AW720" s="1197"/>
      <c r="AY720" s="1200"/>
      <c r="AZ720" s="1200"/>
    </row>
    <row r="721" spans="1:52" s="1407" customFormat="1">
      <c r="A721" s="1197"/>
      <c r="B721" s="1197"/>
      <c r="C721" s="1197"/>
      <c r="D721" s="1197"/>
      <c r="E721" s="1197"/>
      <c r="F721" s="1197"/>
      <c r="G721" s="1197"/>
      <c r="H721" s="1197"/>
      <c r="I721" s="1197"/>
      <c r="J721" s="1197"/>
      <c r="K721" s="1197"/>
      <c r="L721" s="1197"/>
      <c r="M721" s="1197"/>
      <c r="N721" s="1197"/>
      <c r="O721" s="1197"/>
      <c r="P721" s="1197"/>
      <c r="Q721" s="1197"/>
      <c r="R721" s="1197"/>
      <c r="S721" s="1197"/>
      <c r="T721" s="1197"/>
      <c r="U721" s="1197"/>
      <c r="V721" s="1197"/>
      <c r="W721" s="1197"/>
      <c r="X721" s="1197"/>
      <c r="Y721" s="1197"/>
      <c r="Z721" s="1197"/>
      <c r="AA721" s="1197"/>
      <c r="AB721" s="1197"/>
      <c r="AC721" s="1197"/>
      <c r="AD721" s="1197"/>
      <c r="AE721" s="1197"/>
      <c r="AF721" s="1197"/>
      <c r="AG721" s="1197"/>
      <c r="AH721" s="1197"/>
      <c r="AI721" s="1197"/>
      <c r="AJ721" s="1197"/>
      <c r="AK721" s="1197"/>
      <c r="AL721" s="1197"/>
      <c r="AM721" s="3659"/>
      <c r="AN721" s="3452"/>
      <c r="AO721" s="3452"/>
      <c r="AP721" s="3452"/>
      <c r="AQ721" s="3452"/>
      <c r="AR721" s="3452"/>
      <c r="AS721" s="3452"/>
      <c r="AT721" s="3452"/>
      <c r="AU721" s="3660"/>
      <c r="AV721" s="1197"/>
      <c r="AW721" s="1197"/>
      <c r="AY721" s="1200"/>
      <c r="AZ721" s="1200"/>
    </row>
    <row r="722" spans="1:52" s="1407" customFormat="1">
      <c r="A722" s="1197"/>
      <c r="B722" s="1197"/>
      <c r="C722" s="1197"/>
      <c r="D722" s="1197"/>
      <c r="E722" s="1197"/>
      <c r="F722" s="1197"/>
      <c r="G722" s="1197"/>
      <c r="H722" s="1197"/>
      <c r="I722" s="1197"/>
      <c r="J722" s="1197"/>
      <c r="K722" s="1197"/>
      <c r="L722" s="1197"/>
      <c r="M722" s="1197"/>
      <c r="N722" s="1197"/>
      <c r="O722" s="1197"/>
      <c r="P722" s="1197"/>
      <c r="Q722" s="1197"/>
      <c r="R722" s="1197"/>
      <c r="S722" s="1197"/>
      <c r="T722" s="1197"/>
      <c r="U722" s="1197"/>
      <c r="V722" s="1197"/>
      <c r="W722" s="1197"/>
      <c r="X722" s="1197"/>
      <c r="Y722" s="1197"/>
      <c r="Z722" s="1197"/>
      <c r="AA722" s="1197"/>
      <c r="AB722" s="1197"/>
      <c r="AC722" s="1197"/>
      <c r="AD722" s="1197"/>
      <c r="AE722" s="1197"/>
      <c r="AF722" s="1197"/>
      <c r="AG722" s="1197"/>
      <c r="AH722" s="1197"/>
      <c r="AI722" s="1197"/>
      <c r="AJ722" s="1197"/>
      <c r="AK722" s="1197"/>
      <c r="AL722" s="1197"/>
      <c r="AM722" s="3659"/>
      <c r="AN722" s="3452"/>
      <c r="AO722" s="3452"/>
      <c r="AP722" s="3452"/>
      <c r="AQ722" s="3452"/>
      <c r="AR722" s="3452"/>
      <c r="AS722" s="3452"/>
      <c r="AT722" s="3452"/>
      <c r="AU722" s="3660"/>
      <c r="AV722" s="1197"/>
      <c r="AW722" s="1197"/>
      <c r="AY722" s="1200"/>
      <c r="AZ722" s="1200"/>
    </row>
    <row r="723" spans="1:52" s="1407" customFormat="1">
      <c r="A723" s="1197"/>
      <c r="B723" s="1197"/>
      <c r="C723" s="1197"/>
      <c r="D723" s="1197"/>
      <c r="E723" s="1197"/>
      <c r="F723" s="1197"/>
      <c r="G723" s="1197"/>
      <c r="H723" s="1197"/>
      <c r="I723" s="1197"/>
      <c r="J723" s="1197"/>
      <c r="K723" s="1197"/>
      <c r="L723" s="1197"/>
      <c r="M723" s="1197"/>
      <c r="N723" s="1197"/>
      <c r="O723" s="1197"/>
      <c r="P723" s="1197"/>
      <c r="Q723" s="1197"/>
      <c r="R723" s="1197"/>
      <c r="S723" s="1197"/>
      <c r="T723" s="1197"/>
      <c r="U723" s="1197"/>
      <c r="V723" s="1197"/>
      <c r="W723" s="1197"/>
      <c r="X723" s="1197"/>
      <c r="Y723" s="1197"/>
      <c r="Z723" s="1197"/>
      <c r="AA723" s="1197"/>
      <c r="AB723" s="1197"/>
      <c r="AC723" s="1197"/>
      <c r="AD723" s="1197"/>
      <c r="AE723" s="1197"/>
      <c r="AF723" s="1197"/>
      <c r="AG723" s="1197"/>
      <c r="AH723" s="1197"/>
      <c r="AI723" s="1197"/>
      <c r="AJ723" s="1197"/>
      <c r="AK723" s="1197"/>
      <c r="AL723" s="1197"/>
      <c r="AM723" s="3659"/>
      <c r="AN723" s="3452"/>
      <c r="AO723" s="3452"/>
      <c r="AP723" s="3452"/>
      <c r="AQ723" s="3452"/>
      <c r="AR723" s="3452"/>
      <c r="AS723" s="3452"/>
      <c r="AT723" s="3452"/>
      <c r="AU723" s="3660"/>
      <c r="AV723" s="1197"/>
      <c r="AW723" s="1197"/>
      <c r="AX723" s="1197"/>
      <c r="AY723" s="1200"/>
      <c r="AZ723" s="1200"/>
    </row>
    <row r="724" spans="1:52" s="1407" customFormat="1">
      <c r="A724" s="1197"/>
      <c r="B724" s="1197"/>
      <c r="C724" s="1197"/>
      <c r="D724" s="1197"/>
      <c r="E724" s="1197"/>
      <c r="F724" s="1197"/>
      <c r="G724" s="1197"/>
      <c r="H724" s="1197"/>
      <c r="I724" s="1197"/>
      <c r="J724" s="1197"/>
      <c r="K724" s="1197"/>
      <c r="L724" s="1197"/>
      <c r="M724" s="1197"/>
      <c r="N724" s="1197"/>
      <c r="O724" s="1197"/>
      <c r="P724" s="1197"/>
      <c r="Q724" s="1197"/>
      <c r="R724" s="1197"/>
      <c r="S724" s="1197"/>
      <c r="T724" s="1197"/>
      <c r="U724" s="1197"/>
      <c r="V724" s="1197"/>
      <c r="W724" s="1197"/>
      <c r="X724" s="1197"/>
      <c r="Y724" s="1197"/>
      <c r="Z724" s="1197"/>
      <c r="AA724" s="1197"/>
      <c r="AB724" s="1197"/>
      <c r="AC724" s="1197"/>
      <c r="AD724" s="1197"/>
      <c r="AE724" s="1197"/>
      <c r="AF724" s="1197"/>
      <c r="AG724" s="1197"/>
      <c r="AH724" s="1197"/>
      <c r="AI724" s="1197"/>
      <c r="AJ724" s="1197"/>
      <c r="AK724" s="1197"/>
      <c r="AL724" s="1197"/>
      <c r="AM724" s="3659"/>
      <c r="AN724" s="3452"/>
      <c r="AO724" s="3452"/>
      <c r="AP724" s="3452"/>
      <c r="AQ724" s="3452"/>
      <c r="AR724" s="3452"/>
      <c r="AS724" s="3452"/>
      <c r="AT724" s="3452"/>
      <c r="AU724" s="3660"/>
      <c r="AV724" s="1197"/>
      <c r="AW724" s="1197"/>
      <c r="AX724" s="1197"/>
      <c r="AY724" s="1200"/>
      <c r="AZ724" s="1200"/>
    </row>
    <row r="725" spans="1:52" s="1407" customFormat="1">
      <c r="A725" s="1197"/>
      <c r="B725" s="1197"/>
      <c r="C725" s="1197"/>
      <c r="D725" s="1197"/>
      <c r="E725" s="1197"/>
      <c r="F725" s="1197"/>
      <c r="G725" s="1197"/>
      <c r="H725" s="1197"/>
      <c r="I725" s="1197"/>
      <c r="J725" s="1197"/>
      <c r="K725" s="1197"/>
      <c r="L725" s="1197"/>
      <c r="M725" s="1197"/>
      <c r="N725" s="1197"/>
      <c r="O725" s="1197"/>
      <c r="P725" s="1197"/>
      <c r="Q725" s="1197"/>
      <c r="R725" s="1197"/>
      <c r="S725" s="1197"/>
      <c r="T725" s="1197"/>
      <c r="U725" s="1197"/>
      <c r="V725" s="1197"/>
      <c r="W725" s="1197"/>
      <c r="X725" s="1197"/>
      <c r="Y725" s="1197"/>
      <c r="Z725" s="1197"/>
      <c r="AA725" s="1197"/>
      <c r="AB725" s="1197"/>
      <c r="AC725" s="1197"/>
      <c r="AD725" s="1197"/>
      <c r="AE725" s="1197"/>
      <c r="AF725" s="1197"/>
      <c r="AG725" s="1197"/>
      <c r="AH725" s="1197"/>
      <c r="AI725" s="1197"/>
      <c r="AJ725" s="1197"/>
      <c r="AK725" s="1197"/>
      <c r="AL725" s="1197"/>
      <c r="AM725" s="3659"/>
      <c r="AN725" s="3452"/>
      <c r="AO725" s="3452"/>
      <c r="AP725" s="3452"/>
      <c r="AQ725" s="3452"/>
      <c r="AR725" s="3452"/>
      <c r="AS725" s="3452"/>
      <c r="AT725" s="3452"/>
      <c r="AU725" s="3660"/>
      <c r="AV725" s="1197"/>
      <c r="AW725" s="1197"/>
      <c r="AX725" s="1197"/>
      <c r="AY725" s="1200"/>
      <c r="AZ725" s="1200"/>
    </row>
    <row r="726" spans="1:52" s="1407" customFormat="1">
      <c r="A726" s="1197"/>
      <c r="B726" s="1197"/>
      <c r="C726" s="1197"/>
      <c r="D726" s="1197"/>
      <c r="E726" s="1197"/>
      <c r="F726" s="1197"/>
      <c r="G726" s="1197"/>
      <c r="H726" s="1197"/>
      <c r="I726" s="1197"/>
      <c r="J726" s="1197"/>
      <c r="K726" s="1197"/>
      <c r="L726" s="1197"/>
      <c r="M726" s="1197"/>
      <c r="N726" s="1197"/>
      <c r="O726" s="1197"/>
      <c r="P726" s="1197"/>
      <c r="Q726" s="1197"/>
      <c r="R726" s="1197"/>
      <c r="S726" s="1197"/>
      <c r="T726" s="1197"/>
      <c r="U726" s="1197"/>
      <c r="V726" s="1197"/>
      <c r="W726" s="1197"/>
      <c r="X726" s="1197"/>
      <c r="Y726" s="1197"/>
      <c r="Z726" s="1197"/>
      <c r="AA726" s="1197"/>
      <c r="AB726" s="1197"/>
      <c r="AC726" s="1197"/>
      <c r="AD726" s="1197"/>
      <c r="AE726" s="1197"/>
      <c r="AF726" s="1197"/>
      <c r="AG726" s="1197"/>
      <c r="AH726" s="1197"/>
      <c r="AI726" s="1197"/>
      <c r="AJ726" s="1197"/>
      <c r="AK726" s="1197"/>
      <c r="AL726" s="1197"/>
      <c r="AM726" s="3659"/>
      <c r="AN726" s="3452"/>
      <c r="AO726" s="3452"/>
      <c r="AP726" s="3452"/>
      <c r="AQ726" s="3452"/>
      <c r="AR726" s="3452"/>
      <c r="AS726" s="3452"/>
      <c r="AT726" s="3452"/>
      <c r="AU726" s="3660"/>
      <c r="AV726" s="1197"/>
      <c r="AW726" s="1197"/>
      <c r="AX726" s="1197"/>
      <c r="AY726" s="1200"/>
      <c r="AZ726" s="1200"/>
    </row>
    <row r="727" spans="1:52" s="1407" customFormat="1">
      <c r="A727" s="1197"/>
      <c r="B727" s="1197"/>
      <c r="C727" s="1197"/>
      <c r="D727" s="1197"/>
      <c r="E727" s="1197"/>
      <c r="F727" s="1197"/>
      <c r="G727" s="1197"/>
      <c r="H727" s="1197"/>
      <c r="I727" s="1197"/>
      <c r="J727" s="1197"/>
      <c r="K727" s="1197"/>
      <c r="L727" s="1197"/>
      <c r="M727" s="1197"/>
      <c r="N727" s="1197"/>
      <c r="O727" s="1197"/>
      <c r="P727" s="1197"/>
      <c r="Q727" s="1197"/>
      <c r="R727" s="1197"/>
      <c r="S727" s="1197"/>
      <c r="T727" s="1197"/>
      <c r="U727" s="1197"/>
      <c r="V727" s="1197"/>
      <c r="W727" s="1197"/>
      <c r="X727" s="1197"/>
      <c r="Y727" s="1197"/>
      <c r="Z727" s="1197"/>
      <c r="AA727" s="1197"/>
      <c r="AB727" s="1197"/>
      <c r="AC727" s="1197"/>
      <c r="AD727" s="1197"/>
      <c r="AE727" s="1197"/>
      <c r="AF727" s="1197"/>
      <c r="AG727" s="1197"/>
      <c r="AH727" s="1197"/>
      <c r="AI727" s="1197"/>
      <c r="AJ727" s="1197"/>
      <c r="AK727" s="1197"/>
      <c r="AL727" s="1197"/>
      <c r="AM727" s="3659"/>
      <c r="AN727" s="3452"/>
      <c r="AO727" s="3452"/>
      <c r="AP727" s="3452"/>
      <c r="AQ727" s="3452"/>
      <c r="AR727" s="3452"/>
      <c r="AS727" s="3452"/>
      <c r="AT727" s="3452"/>
      <c r="AU727" s="3660"/>
      <c r="AV727" s="1197"/>
      <c r="AW727" s="1197"/>
      <c r="AX727" s="1197"/>
      <c r="AY727" s="1200"/>
      <c r="AZ727" s="1200"/>
    </row>
    <row r="728" spans="1:52" s="1407" customFormat="1">
      <c r="A728" s="1197"/>
      <c r="B728" s="1197"/>
      <c r="C728" s="1197"/>
      <c r="D728" s="1197"/>
      <c r="E728" s="1197"/>
      <c r="F728" s="1197"/>
      <c r="G728" s="1197"/>
      <c r="H728" s="1197"/>
      <c r="I728" s="1197"/>
      <c r="J728" s="1197"/>
      <c r="K728" s="1197"/>
      <c r="L728" s="1197"/>
      <c r="M728" s="1197"/>
      <c r="N728" s="1197"/>
      <c r="O728" s="1197"/>
      <c r="P728" s="1197"/>
      <c r="Q728" s="1197"/>
      <c r="R728" s="1197"/>
      <c r="S728" s="1197"/>
      <c r="T728" s="1197"/>
      <c r="U728" s="1197"/>
      <c r="V728" s="1197"/>
      <c r="W728" s="1197"/>
      <c r="X728" s="1197"/>
      <c r="Y728" s="1197"/>
      <c r="Z728" s="1197"/>
      <c r="AA728" s="1197"/>
      <c r="AB728" s="1197"/>
      <c r="AC728" s="1197"/>
      <c r="AD728" s="1197"/>
      <c r="AE728" s="1197"/>
      <c r="AF728" s="1197"/>
      <c r="AG728" s="1197"/>
      <c r="AH728" s="1197"/>
      <c r="AI728" s="1197"/>
      <c r="AJ728" s="1197"/>
      <c r="AK728" s="1197"/>
      <c r="AL728" s="1197"/>
      <c r="AM728" s="3659"/>
      <c r="AN728" s="3452"/>
      <c r="AO728" s="3452"/>
      <c r="AP728" s="3452"/>
      <c r="AQ728" s="3452"/>
      <c r="AR728" s="3452"/>
      <c r="AS728" s="3452"/>
      <c r="AT728" s="3452"/>
      <c r="AU728" s="3660"/>
      <c r="AV728" s="1197"/>
      <c r="AW728" s="1197"/>
      <c r="AX728" s="1197"/>
      <c r="AY728" s="1200"/>
      <c r="AZ728" s="1200"/>
    </row>
    <row r="729" spans="1:52" s="1407" customFormat="1">
      <c r="A729" s="1197"/>
      <c r="B729" s="1197"/>
      <c r="C729" s="1197"/>
      <c r="D729" s="1197"/>
      <c r="E729" s="1197"/>
      <c r="F729" s="1197"/>
      <c r="G729" s="1197"/>
      <c r="H729" s="1197"/>
      <c r="I729" s="1197"/>
      <c r="J729" s="1197"/>
      <c r="K729" s="1197"/>
      <c r="L729" s="1197"/>
      <c r="M729" s="1197"/>
      <c r="N729" s="1197"/>
      <c r="O729" s="1197"/>
      <c r="P729" s="1197"/>
      <c r="Q729" s="1197"/>
      <c r="R729" s="1197"/>
      <c r="S729" s="1197"/>
      <c r="T729" s="1197"/>
      <c r="U729" s="1197"/>
      <c r="V729" s="1197"/>
      <c r="W729" s="1197"/>
      <c r="X729" s="1197"/>
      <c r="Y729" s="1197"/>
      <c r="Z729" s="1197"/>
      <c r="AA729" s="1197"/>
      <c r="AB729" s="1197"/>
      <c r="AC729" s="1197"/>
      <c r="AD729" s="1197"/>
      <c r="AE729" s="1197"/>
      <c r="AF729" s="1197"/>
      <c r="AG729" s="1197"/>
      <c r="AH729" s="1197"/>
      <c r="AI729" s="1197"/>
      <c r="AJ729" s="1197"/>
      <c r="AK729" s="1197"/>
      <c r="AL729" s="1197"/>
      <c r="AM729" s="3659"/>
      <c r="AN729" s="3452"/>
      <c r="AO729" s="3452"/>
      <c r="AP729" s="3452"/>
      <c r="AQ729" s="3452"/>
      <c r="AR729" s="3452"/>
      <c r="AS729" s="3452"/>
      <c r="AT729" s="3452"/>
      <c r="AU729" s="3660"/>
      <c r="AV729" s="1197"/>
      <c r="AW729" s="1197"/>
      <c r="AX729" s="1197"/>
      <c r="AY729" s="1200"/>
      <c r="AZ729" s="1200"/>
    </row>
    <row r="730" spans="1:52" s="1407" customFormat="1">
      <c r="A730" s="1197"/>
      <c r="B730" s="1197"/>
      <c r="C730" s="1197"/>
      <c r="D730" s="1197"/>
      <c r="E730" s="1197"/>
      <c r="F730" s="1197"/>
      <c r="G730" s="1197"/>
      <c r="H730" s="1197"/>
      <c r="I730" s="1197"/>
      <c r="J730" s="1197"/>
      <c r="K730" s="1197"/>
      <c r="L730" s="1197"/>
      <c r="M730" s="1197"/>
      <c r="N730" s="1197"/>
      <c r="O730" s="1197"/>
      <c r="P730" s="1197"/>
      <c r="Q730" s="1197"/>
      <c r="R730" s="1197"/>
      <c r="S730" s="1197"/>
      <c r="T730" s="1197"/>
      <c r="U730" s="1197"/>
      <c r="V730" s="1197"/>
      <c r="W730" s="1197"/>
      <c r="X730" s="1197"/>
      <c r="Y730" s="1197"/>
      <c r="Z730" s="1197"/>
      <c r="AA730" s="1197"/>
      <c r="AB730" s="1197"/>
      <c r="AC730" s="1197"/>
      <c r="AD730" s="1197"/>
      <c r="AE730" s="1197"/>
      <c r="AF730" s="1197"/>
      <c r="AG730" s="1197"/>
      <c r="AH730" s="1197"/>
      <c r="AI730" s="1197"/>
      <c r="AJ730" s="1197"/>
      <c r="AK730" s="1197"/>
      <c r="AL730" s="1197"/>
      <c r="AM730" s="3659"/>
      <c r="AN730" s="3452"/>
      <c r="AO730" s="3452"/>
      <c r="AP730" s="3452"/>
      <c r="AQ730" s="3452"/>
      <c r="AR730" s="3452"/>
      <c r="AS730" s="3452"/>
      <c r="AT730" s="3452"/>
      <c r="AU730" s="3660"/>
      <c r="AV730" s="1197"/>
      <c r="AW730" s="1197"/>
      <c r="AX730" s="1197"/>
      <c r="AY730" s="1200"/>
      <c r="AZ730" s="1200"/>
    </row>
    <row r="731" spans="1:52" s="1407" customFormat="1">
      <c r="A731" s="1197"/>
      <c r="B731" s="1197"/>
      <c r="C731" s="1197"/>
      <c r="D731" s="1197"/>
      <c r="E731" s="1197"/>
      <c r="F731" s="1197"/>
      <c r="G731" s="1197"/>
      <c r="H731" s="1197"/>
      <c r="I731" s="1197"/>
      <c r="J731" s="1197"/>
      <c r="K731" s="1197"/>
      <c r="L731" s="1197"/>
      <c r="M731" s="1197"/>
      <c r="N731" s="1197"/>
      <c r="O731" s="1197"/>
      <c r="P731" s="1197"/>
      <c r="Q731" s="1197"/>
      <c r="R731" s="1197"/>
      <c r="S731" s="1197"/>
      <c r="T731" s="1197"/>
      <c r="U731" s="1197"/>
      <c r="V731" s="1197"/>
      <c r="W731" s="1197"/>
      <c r="X731" s="1197"/>
      <c r="Y731" s="1197"/>
      <c r="Z731" s="1197"/>
      <c r="AA731" s="1197"/>
      <c r="AB731" s="1197"/>
      <c r="AC731" s="1197"/>
      <c r="AD731" s="1197"/>
      <c r="AE731" s="1197"/>
      <c r="AF731" s="1197"/>
      <c r="AG731" s="1197"/>
      <c r="AH731" s="1197"/>
      <c r="AI731" s="1197"/>
      <c r="AJ731" s="1197"/>
      <c r="AK731" s="1197"/>
      <c r="AL731" s="1197"/>
      <c r="AM731" s="3659"/>
      <c r="AN731" s="3452"/>
      <c r="AO731" s="3452"/>
      <c r="AP731" s="3452"/>
      <c r="AQ731" s="3452"/>
      <c r="AR731" s="3452"/>
      <c r="AS731" s="3452"/>
      <c r="AT731" s="3452"/>
      <c r="AU731" s="3660"/>
      <c r="AV731" s="1197"/>
      <c r="AW731" s="1197"/>
      <c r="AX731" s="1197"/>
      <c r="AY731" s="1200"/>
      <c r="AZ731" s="1200"/>
    </row>
    <row r="732" spans="1:52" s="1407" customFormat="1">
      <c r="A732" s="1197"/>
      <c r="B732" s="1197"/>
      <c r="C732" s="1197"/>
      <c r="D732" s="1197"/>
      <c r="E732" s="1197"/>
      <c r="F732" s="1197"/>
      <c r="G732" s="1197"/>
      <c r="H732" s="1197"/>
      <c r="I732" s="1197"/>
      <c r="J732" s="1197"/>
      <c r="K732" s="1197"/>
      <c r="L732" s="1197"/>
      <c r="M732" s="1197"/>
      <c r="N732" s="1197"/>
      <c r="O732" s="1197"/>
      <c r="P732" s="1197"/>
      <c r="Q732" s="1197"/>
      <c r="R732" s="1197"/>
      <c r="S732" s="1197"/>
      <c r="T732" s="1197"/>
      <c r="U732" s="1197"/>
      <c r="V732" s="1197"/>
      <c r="W732" s="1197"/>
      <c r="X732" s="1197"/>
      <c r="Y732" s="1197"/>
      <c r="Z732" s="1197"/>
      <c r="AA732" s="1197"/>
      <c r="AB732" s="1197"/>
      <c r="AC732" s="1197"/>
      <c r="AD732" s="1197"/>
      <c r="AE732" s="1197"/>
      <c r="AF732" s="1197"/>
      <c r="AG732" s="1197"/>
      <c r="AH732" s="1197"/>
      <c r="AI732" s="1197"/>
      <c r="AJ732" s="1197"/>
      <c r="AK732" s="1197"/>
      <c r="AL732" s="1440" t="s">
        <v>791</v>
      </c>
      <c r="AM732" s="3661"/>
      <c r="AN732" s="3662"/>
      <c r="AO732" s="3662"/>
      <c r="AP732" s="3662"/>
      <c r="AQ732" s="3662"/>
      <c r="AR732" s="3662"/>
      <c r="AS732" s="3662"/>
      <c r="AT732" s="3662"/>
      <c r="AU732" s="3663"/>
      <c r="AV732" s="1197"/>
      <c r="AW732" s="1197"/>
      <c r="AX732" s="1197"/>
      <c r="AY732" s="1441"/>
      <c r="AZ732" s="1441"/>
    </row>
    <row r="733" spans="1:52" s="1407" customFormat="1">
      <c r="A733" s="1197"/>
      <c r="B733" s="1197"/>
      <c r="C733" s="1197"/>
      <c r="D733" s="1197"/>
      <c r="E733" s="1197"/>
      <c r="F733" s="1197"/>
      <c r="G733" s="1197"/>
      <c r="H733" s="1197"/>
      <c r="I733" s="1197"/>
      <c r="J733" s="1197"/>
      <c r="K733" s="1197"/>
      <c r="L733" s="1197"/>
      <c r="M733" s="1197"/>
      <c r="N733" s="1197"/>
      <c r="O733" s="1197"/>
      <c r="P733" s="1197"/>
      <c r="Q733" s="1197"/>
      <c r="R733" s="1197"/>
      <c r="S733" s="1197"/>
      <c r="T733" s="1197"/>
      <c r="U733" s="1197"/>
      <c r="V733" s="1197"/>
      <c r="W733" s="1197"/>
      <c r="X733" s="1197"/>
      <c r="Y733" s="1197"/>
      <c r="Z733" s="1197"/>
      <c r="AA733" s="1197"/>
      <c r="AB733" s="1197"/>
      <c r="AC733" s="1197"/>
      <c r="AD733" s="1197"/>
      <c r="AE733" s="1197"/>
      <c r="AF733" s="1197"/>
      <c r="AG733" s="1197"/>
      <c r="AH733" s="1197"/>
      <c r="AI733" s="1197"/>
      <c r="AJ733" s="1197"/>
      <c r="AK733" s="1197"/>
      <c r="AL733" s="1197"/>
      <c r="AM733" s="1197"/>
      <c r="AN733" s="1197"/>
      <c r="AO733" s="1197"/>
      <c r="AP733" s="1197"/>
      <c r="AQ733" s="1197"/>
      <c r="AR733" s="1197"/>
      <c r="AS733" s="1197"/>
      <c r="AT733" s="1197"/>
      <c r="AU733" s="1197"/>
      <c r="AV733" s="1197"/>
      <c r="AW733" s="1197"/>
      <c r="AX733" s="1197"/>
      <c r="AY733" s="1197"/>
      <c r="AZ733" s="1197"/>
    </row>
    <row r="734" spans="1:52" s="1407" customFormat="1">
      <c r="A734" s="1197"/>
      <c r="B734" s="1197"/>
      <c r="C734" s="1197"/>
      <c r="D734" s="1197"/>
      <c r="E734" s="1197"/>
      <c r="F734" s="1197"/>
      <c r="G734" s="1197"/>
      <c r="H734" s="1197"/>
      <c r="I734" s="1197"/>
      <c r="J734" s="1197"/>
      <c r="K734" s="1197"/>
      <c r="L734" s="1197"/>
      <c r="M734" s="1197"/>
      <c r="N734" s="1197"/>
      <c r="O734" s="1197"/>
      <c r="P734" s="1197"/>
      <c r="Q734" s="1197"/>
      <c r="R734" s="1197"/>
      <c r="S734" s="1197"/>
      <c r="T734" s="1197"/>
      <c r="U734" s="1197"/>
      <c r="V734" s="1197"/>
      <c r="W734" s="1197"/>
      <c r="X734" s="1197"/>
      <c r="Y734" s="1197"/>
      <c r="Z734" s="1197"/>
      <c r="AA734" s="1197"/>
      <c r="AB734" s="1197"/>
      <c r="AC734" s="1197"/>
      <c r="AD734" s="1197"/>
      <c r="AE734" s="1197"/>
      <c r="AF734" s="1197"/>
      <c r="AG734" s="1197"/>
      <c r="AH734" s="1197"/>
      <c r="AI734" s="1197"/>
      <c r="AJ734" s="1197"/>
      <c r="AK734" s="1197"/>
      <c r="AL734" s="1197"/>
      <c r="AM734" s="1197"/>
      <c r="AN734" s="1197"/>
      <c r="AO734" s="1197"/>
      <c r="AP734" s="1197"/>
      <c r="AQ734" s="1197"/>
      <c r="AR734" s="1197"/>
      <c r="AS734" s="1197"/>
      <c r="AT734" s="1197"/>
      <c r="AU734" s="1197"/>
      <c r="AV734" s="1197"/>
      <c r="AW734" s="1197"/>
      <c r="AX734" s="1197"/>
      <c r="AY734" s="1197"/>
      <c r="AZ734" s="1197"/>
    </row>
    <row r="735" spans="1:52" s="1407" customFormat="1">
      <c r="A735" s="1197"/>
      <c r="B735" s="1197"/>
      <c r="C735" s="1197"/>
      <c r="D735" s="1197"/>
      <c r="E735" s="1197"/>
      <c r="F735" s="1197"/>
      <c r="G735" s="1197"/>
      <c r="H735" s="1197"/>
      <c r="I735" s="1197"/>
      <c r="J735" s="1197"/>
      <c r="K735" s="1197"/>
      <c r="L735" s="1197"/>
      <c r="M735" s="1197"/>
      <c r="N735" s="1197"/>
      <c r="O735" s="1197"/>
      <c r="P735" s="1197"/>
      <c r="Q735" s="1197"/>
      <c r="R735" s="1197"/>
      <c r="S735" s="1197"/>
      <c r="T735" s="1197"/>
      <c r="U735" s="1197"/>
      <c r="V735" s="1197"/>
      <c r="W735" s="1197"/>
      <c r="X735" s="1197"/>
      <c r="Y735" s="1197"/>
      <c r="Z735" s="1197"/>
      <c r="AA735" s="1197"/>
      <c r="AB735" s="1197"/>
      <c r="AC735" s="1197"/>
      <c r="AD735" s="1197"/>
      <c r="AE735" s="1197"/>
      <c r="AF735" s="1197"/>
      <c r="AG735" s="1197"/>
      <c r="AH735" s="1197"/>
      <c r="AI735" s="1197"/>
      <c r="AJ735" s="1197"/>
      <c r="AK735" s="1197"/>
      <c r="AL735" s="1197"/>
      <c r="AM735" s="1197"/>
      <c r="AN735" s="1197"/>
      <c r="AO735" s="1197"/>
      <c r="AP735" s="1197"/>
      <c r="AQ735" s="1197"/>
      <c r="AR735" s="1197"/>
      <c r="AS735" s="1197"/>
      <c r="AT735" s="1197"/>
      <c r="AU735" s="1197"/>
      <c r="AV735" s="1197"/>
      <c r="AW735" s="1197"/>
      <c r="AX735" s="1197"/>
      <c r="AY735" s="1197"/>
      <c r="AZ735" s="1197"/>
    </row>
    <row r="736" spans="1:52" s="1407" customFormat="1">
      <c r="A736" s="1197"/>
      <c r="B736" s="1197"/>
      <c r="C736" s="1197"/>
      <c r="D736" s="1197"/>
      <c r="E736" s="1197"/>
      <c r="F736" s="1197"/>
      <c r="G736" s="1197"/>
      <c r="H736" s="1197"/>
      <c r="I736" s="1197"/>
      <c r="J736" s="1197"/>
      <c r="K736" s="1197"/>
      <c r="L736" s="1197"/>
      <c r="M736" s="1197"/>
      <c r="N736" s="1197"/>
      <c r="O736" s="1197"/>
      <c r="P736" s="1197"/>
      <c r="Q736" s="1197"/>
      <c r="R736" s="1197"/>
      <c r="S736" s="1197"/>
      <c r="T736" s="1197"/>
      <c r="U736" s="1197"/>
      <c r="V736" s="1197"/>
      <c r="W736" s="1197"/>
      <c r="X736" s="1197"/>
      <c r="Y736" s="1197"/>
      <c r="Z736" s="1197"/>
      <c r="AA736" s="1197"/>
      <c r="AB736" s="1197"/>
      <c r="AC736" s="1197"/>
      <c r="AD736" s="1197"/>
      <c r="AE736" s="1197"/>
      <c r="AF736" s="1197"/>
      <c r="AG736" s="1197"/>
      <c r="AH736" s="1197"/>
      <c r="AI736" s="1197"/>
      <c r="AJ736" s="1197"/>
      <c r="AK736" s="1197"/>
      <c r="AL736" s="1197"/>
      <c r="AM736" s="1197"/>
      <c r="AN736" s="1197"/>
      <c r="AO736" s="1197"/>
      <c r="AP736" s="1197"/>
      <c r="AQ736" s="1197"/>
      <c r="AR736" s="1197"/>
      <c r="AS736" s="1197"/>
      <c r="AT736" s="1197"/>
      <c r="AU736" s="1197"/>
      <c r="AV736" s="1197"/>
      <c r="AW736" s="1197"/>
      <c r="AX736" s="1197"/>
      <c r="AY736" s="1197"/>
      <c r="AZ736" s="1197"/>
    </row>
    <row r="737" spans="1:61" s="1407" customFormat="1" ht="17.25">
      <c r="A737" s="2469" t="s">
        <v>1631</v>
      </c>
      <c r="B737" s="1197"/>
      <c r="C737" s="1197"/>
      <c r="D737" s="1197"/>
      <c r="E737" s="1197"/>
      <c r="F737" s="1197"/>
      <c r="G737" s="1197"/>
      <c r="H737" s="1197"/>
      <c r="I737" s="1197"/>
      <c r="J737" s="1197"/>
      <c r="K737" s="1197"/>
      <c r="L737" s="1197"/>
      <c r="M737" s="1197"/>
      <c r="N737" s="1197"/>
      <c r="O737" s="1197"/>
      <c r="P737" s="1197"/>
      <c r="Q737" s="1197"/>
      <c r="R737" s="1197"/>
      <c r="S737" s="1197"/>
      <c r="T737" s="1197"/>
      <c r="U737" s="1197"/>
      <c r="V737" s="1197"/>
      <c r="W737" s="1197"/>
      <c r="X737" s="1197"/>
      <c r="Y737" s="1197"/>
      <c r="Z737" s="1197"/>
      <c r="AA737" s="1197"/>
      <c r="AB737" s="1197"/>
      <c r="AC737" s="1197"/>
      <c r="AD737" s="1197"/>
      <c r="AE737" s="1197"/>
      <c r="AF737" s="1197"/>
      <c r="AG737" s="1197"/>
      <c r="AH737" s="1197"/>
      <c r="AI737" s="1197"/>
      <c r="AJ737" s="1197"/>
      <c r="AK737" s="1197"/>
      <c r="AL737" s="1197"/>
      <c r="AM737" s="1197"/>
      <c r="AN737" s="1197"/>
      <c r="AO737" s="1197"/>
      <c r="AP737" s="1197"/>
      <c r="AQ737" s="1197"/>
      <c r="AR737" s="1197"/>
      <c r="AS737" s="1197"/>
      <c r="AT737" s="1197"/>
      <c r="AU737" s="1197"/>
      <c r="AV737" s="1197"/>
      <c r="AW737" s="1197"/>
      <c r="AX737" s="1197"/>
      <c r="AY737" s="1197"/>
      <c r="AZ737" s="1197"/>
    </row>
    <row r="738" spans="1:61" s="1407" customFormat="1">
      <c r="A738" s="1197"/>
      <c r="B738" s="1197"/>
      <c r="C738" s="1197"/>
      <c r="D738" s="1197"/>
      <c r="E738" s="1197"/>
      <c r="F738" s="1197"/>
      <c r="G738" s="1197"/>
      <c r="H738" s="1197"/>
      <c r="I738" s="1197"/>
      <c r="J738" s="1197"/>
      <c r="K738" s="1197"/>
      <c r="L738" s="1197"/>
      <c r="M738" s="1197"/>
      <c r="N738" s="1197"/>
      <c r="O738" s="1197"/>
      <c r="P738" s="1197"/>
      <c r="Q738" s="1197"/>
      <c r="R738" s="1197"/>
      <c r="S738" s="1197"/>
      <c r="T738" s="1197"/>
      <c r="U738" s="1197"/>
      <c r="V738" s="1197"/>
      <c r="W738" s="1197"/>
      <c r="X738" s="1197"/>
      <c r="Y738" s="1197"/>
      <c r="Z738" s="1197"/>
      <c r="AA738" s="1197"/>
      <c r="AB738" s="1197"/>
      <c r="AC738" s="1197"/>
      <c r="AD738" s="1197"/>
      <c r="AE738" s="1197"/>
      <c r="AF738" s="1197"/>
      <c r="AG738" s="1197"/>
      <c r="AH738" s="1197"/>
      <c r="AI738" s="1197"/>
      <c r="AJ738" s="1197"/>
      <c r="AK738" s="1197"/>
      <c r="AL738" s="1197"/>
      <c r="AM738" s="1197"/>
      <c r="AN738" s="1197"/>
      <c r="AO738" s="1197"/>
      <c r="AP738" s="1197"/>
      <c r="AQ738" s="1197"/>
      <c r="AR738" s="1197"/>
      <c r="AS738" s="1197"/>
      <c r="AT738" s="1197"/>
      <c r="AU738" s="1197"/>
      <c r="AV738" s="1197"/>
      <c r="AW738" s="1197"/>
      <c r="AX738" s="1197"/>
      <c r="AY738" s="1197"/>
      <c r="AZ738" s="1197"/>
    </row>
    <row r="739" spans="1:61" s="1407" customFormat="1">
      <c r="A739" s="1197"/>
      <c r="B739" s="1197"/>
      <c r="C739" s="1197"/>
      <c r="D739" s="1197"/>
      <c r="E739" s="1197"/>
      <c r="F739" s="1197"/>
      <c r="G739" s="1197"/>
      <c r="H739" s="1197"/>
      <c r="I739" s="1197"/>
      <c r="J739" s="1197"/>
      <c r="K739" s="1197"/>
      <c r="L739" s="1197"/>
      <c r="M739" s="1197"/>
      <c r="N739" s="1197"/>
      <c r="O739" s="1197"/>
      <c r="P739" s="1197"/>
      <c r="Q739" s="1197"/>
      <c r="R739" s="1197"/>
      <c r="S739" s="1197"/>
      <c r="T739" s="1197"/>
      <c r="U739" s="1197"/>
      <c r="V739" s="1197"/>
      <c r="W739" s="1197"/>
      <c r="X739" s="1197"/>
      <c r="Y739" s="1197"/>
      <c r="Z739" s="1197"/>
      <c r="AA739" s="1197"/>
      <c r="AB739" s="1197"/>
      <c r="AC739" s="1197"/>
      <c r="AD739" s="1197"/>
      <c r="AE739" s="1197"/>
      <c r="AF739" s="1197"/>
      <c r="AG739" s="1197"/>
      <c r="AH739" s="1197"/>
      <c r="AI739" s="1197"/>
      <c r="AJ739" s="1197"/>
      <c r="AK739" s="1197"/>
      <c r="AL739" s="1197"/>
      <c r="AM739" s="1197"/>
      <c r="AN739" s="1197"/>
      <c r="AO739" s="1197"/>
      <c r="AP739" s="1197"/>
      <c r="AQ739" s="1197"/>
      <c r="AR739" s="1197"/>
      <c r="AS739" s="1197"/>
      <c r="AT739" s="1197"/>
      <c r="AU739" s="1197"/>
      <c r="AV739" s="1197"/>
      <c r="AW739" s="1197"/>
      <c r="AX739" s="1197"/>
    </row>
    <row r="740" spans="1:61" s="1407" customFormat="1">
      <c r="A740" s="1197"/>
      <c r="B740" s="1197"/>
      <c r="C740" s="1197"/>
      <c r="D740" s="1197"/>
      <c r="E740" s="1197"/>
      <c r="F740" s="1197"/>
      <c r="G740" s="1197"/>
      <c r="H740" s="1197"/>
      <c r="I740" s="1197"/>
      <c r="J740" s="1197"/>
      <c r="K740" s="1197"/>
      <c r="L740" s="1197"/>
      <c r="M740" s="1197"/>
      <c r="N740" s="1197"/>
      <c r="O740" s="1197"/>
      <c r="P740" s="1197"/>
      <c r="Q740" s="1197"/>
      <c r="R740" s="1197"/>
      <c r="S740" s="1197"/>
      <c r="T740" s="1197"/>
      <c r="U740" s="1197"/>
      <c r="V740" s="1197"/>
      <c r="W740" s="1197"/>
      <c r="X740" s="1197"/>
      <c r="Y740" s="1197"/>
      <c r="Z740" s="1197"/>
      <c r="AA740" s="1197"/>
      <c r="AB740" s="1197"/>
      <c r="AC740" s="1197"/>
      <c r="AD740" s="1197"/>
      <c r="AE740" s="1197"/>
      <c r="AF740" s="1197"/>
      <c r="AG740" s="1197"/>
      <c r="AH740" s="1197"/>
      <c r="AI740" s="1197"/>
      <c r="AJ740" s="1197"/>
      <c r="AK740" s="1197"/>
      <c r="AL740" s="1197"/>
      <c r="AM740" s="1197"/>
      <c r="AN740" s="1197"/>
      <c r="AO740" s="1197"/>
      <c r="AP740" s="1197"/>
      <c r="AQ740" s="1197"/>
      <c r="AR740" s="1197"/>
      <c r="AS740" s="1197"/>
      <c r="AT740" s="1197"/>
      <c r="AU740" s="1197"/>
      <c r="AV740" s="1197"/>
      <c r="AW740" s="1197"/>
      <c r="AX740" s="1197"/>
    </row>
    <row r="741" spans="1:61" s="1407" customFormat="1">
      <c r="A741" s="1197"/>
      <c r="B741" s="1197"/>
      <c r="C741" s="1197"/>
      <c r="D741" s="1197"/>
      <c r="E741" s="1197"/>
      <c r="F741" s="1197"/>
      <c r="G741" s="1197"/>
      <c r="H741" s="1197"/>
      <c r="I741" s="1197"/>
      <c r="J741" s="1197"/>
      <c r="K741" s="1197"/>
      <c r="L741" s="1197"/>
      <c r="M741" s="1197"/>
      <c r="N741" s="1197"/>
      <c r="O741" s="1197"/>
      <c r="P741" s="1197"/>
      <c r="Q741" s="1197"/>
      <c r="R741" s="1197"/>
      <c r="S741" s="1197"/>
      <c r="T741" s="1197"/>
      <c r="U741" s="1197"/>
      <c r="V741" s="1197"/>
      <c r="W741" s="1197"/>
      <c r="X741" s="1197"/>
      <c r="Y741" s="1197"/>
      <c r="Z741" s="1197"/>
      <c r="AA741" s="1197"/>
      <c r="AB741" s="1197"/>
      <c r="AC741" s="1197"/>
      <c r="AD741" s="1197"/>
      <c r="AE741" s="1197"/>
      <c r="AF741" s="1197"/>
      <c r="AG741" s="1197"/>
      <c r="AH741" s="1197"/>
      <c r="AI741" s="1197"/>
      <c r="AJ741" s="1197"/>
      <c r="AK741" s="1197"/>
      <c r="AL741" s="1197"/>
      <c r="AM741" s="1197"/>
      <c r="AN741" s="1197"/>
      <c r="AO741" s="1197"/>
      <c r="AP741" s="1197"/>
      <c r="AQ741" s="1197"/>
      <c r="AR741" s="1197"/>
      <c r="AS741" s="1197"/>
      <c r="AT741" s="1197"/>
      <c r="AU741" s="1197"/>
      <c r="AV741" s="1197"/>
      <c r="AW741" s="1197"/>
      <c r="AX741" s="1197"/>
      <c r="AY741" s="1441"/>
      <c r="AZ741" s="1441"/>
    </row>
    <row r="742" spans="1:61" s="1407" customFormat="1">
      <c r="A742" s="1197"/>
      <c r="B742" s="1197"/>
      <c r="C742" s="1197"/>
      <c r="D742" s="1197"/>
      <c r="E742" s="1197"/>
      <c r="F742" s="1197"/>
      <c r="G742" s="1197"/>
      <c r="H742" s="1197"/>
      <c r="I742" s="1197"/>
      <c r="J742" s="1197"/>
      <c r="K742" s="1197"/>
      <c r="L742" s="1197"/>
      <c r="M742" s="1197"/>
      <c r="N742" s="1197"/>
      <c r="O742" s="1197"/>
      <c r="P742" s="1197"/>
      <c r="Q742" s="1197"/>
      <c r="R742" s="1197"/>
      <c r="S742" s="1197"/>
      <c r="T742" s="1197"/>
      <c r="U742" s="1197"/>
      <c r="V742" s="1197"/>
      <c r="W742" s="1197"/>
      <c r="X742" s="1197"/>
      <c r="Y742" s="1197"/>
      <c r="Z742" s="1197"/>
      <c r="AA742" s="1197"/>
      <c r="AB742" s="1197"/>
      <c r="AC742" s="1197"/>
      <c r="AD742" s="1197"/>
      <c r="AE742" s="1197"/>
      <c r="AF742" s="1197"/>
      <c r="AG742" s="1197"/>
      <c r="AH742" s="1197"/>
      <c r="AI742" s="1197"/>
      <c r="AJ742" s="1197"/>
      <c r="AK742" s="1197"/>
      <c r="AL742" s="1197"/>
      <c r="AM742" s="1197"/>
      <c r="AN742" s="1197"/>
      <c r="AO742" s="1197"/>
      <c r="AP742" s="1197"/>
      <c r="AQ742" s="1197"/>
      <c r="AR742" s="1197"/>
      <c r="AS742" s="1197"/>
      <c r="AT742" s="1197"/>
      <c r="AU742" s="1197"/>
      <c r="AV742" s="1197"/>
      <c r="AW742" s="1197"/>
      <c r="AX742" s="1197"/>
    </row>
    <row r="743" spans="1:61" s="1407" customFormat="1">
      <c r="A743" s="1197"/>
      <c r="B743" s="1197"/>
      <c r="C743" s="1197"/>
      <c r="D743" s="1197"/>
      <c r="E743" s="1197"/>
      <c r="F743" s="1197"/>
      <c r="G743" s="1197"/>
      <c r="H743" s="1197"/>
      <c r="I743" s="1197"/>
      <c r="J743" s="1197"/>
      <c r="K743" s="1197"/>
      <c r="L743" s="1197"/>
      <c r="M743" s="1197"/>
      <c r="N743" s="1197"/>
      <c r="O743" s="1197"/>
      <c r="P743" s="1197"/>
      <c r="Q743" s="1197"/>
      <c r="R743" s="1197"/>
      <c r="S743" s="1197"/>
      <c r="T743" s="1197"/>
      <c r="U743" s="1197"/>
      <c r="V743" s="1197"/>
      <c r="W743" s="1197"/>
      <c r="X743" s="1197"/>
      <c r="Y743" s="1197"/>
      <c r="Z743" s="1197"/>
      <c r="AA743" s="1197"/>
      <c r="AB743" s="1197"/>
      <c r="AC743" s="1197"/>
      <c r="AD743" s="1197"/>
      <c r="AE743" s="1197"/>
      <c r="AF743" s="1197"/>
      <c r="AG743" s="1197"/>
      <c r="AH743" s="1197"/>
      <c r="AI743" s="1197"/>
      <c r="AJ743" s="1197"/>
      <c r="AK743" s="1197"/>
      <c r="AL743" s="1197"/>
      <c r="AM743" s="1197"/>
      <c r="AN743" s="1197"/>
      <c r="AO743" s="1197"/>
      <c r="AP743" s="1197"/>
      <c r="AQ743" s="1197"/>
      <c r="AR743" s="1197"/>
      <c r="AS743" s="1197"/>
      <c r="AT743" s="1197"/>
      <c r="AU743" s="1197"/>
      <c r="AV743" s="1197"/>
      <c r="AW743" s="1197"/>
      <c r="AX743" s="1197"/>
    </row>
    <row r="744" spans="1:61" s="1407" customFormat="1">
      <c r="A744" s="1197"/>
      <c r="B744" s="1197"/>
      <c r="C744" s="1197"/>
      <c r="D744" s="1197"/>
      <c r="E744" s="1197"/>
      <c r="F744" s="1197"/>
      <c r="G744" s="1197"/>
      <c r="H744" s="1197"/>
      <c r="I744" s="1197"/>
      <c r="J744" s="1197"/>
      <c r="K744" s="1197"/>
      <c r="L744" s="1197"/>
      <c r="M744" s="1197"/>
      <c r="N744" s="1197"/>
      <c r="O744" s="1197"/>
      <c r="P744" s="1197"/>
      <c r="Q744" s="1197"/>
      <c r="R744" s="1197"/>
      <c r="S744" s="1197"/>
      <c r="T744" s="1197"/>
      <c r="U744" s="1197"/>
      <c r="V744" s="1197"/>
      <c r="W744" s="1197"/>
      <c r="X744" s="1197"/>
      <c r="Y744" s="1197"/>
      <c r="Z744" s="1197"/>
      <c r="AA744" s="1197"/>
      <c r="AB744" s="1197"/>
      <c r="AC744" s="1197"/>
      <c r="AD744" s="1197"/>
      <c r="AE744" s="1197"/>
      <c r="AF744" s="1197"/>
      <c r="AG744" s="1197"/>
      <c r="AH744" s="1197"/>
      <c r="AI744" s="1197"/>
      <c r="AJ744" s="1197"/>
      <c r="AK744" s="1197"/>
      <c r="AL744" s="1197"/>
      <c r="AM744" s="1197"/>
      <c r="AN744" s="1197"/>
      <c r="AO744" s="1197"/>
      <c r="AP744" s="1197"/>
      <c r="AQ744" s="1197"/>
      <c r="AR744" s="1197"/>
      <c r="AS744" s="1197"/>
      <c r="AT744" s="1197"/>
      <c r="AU744" s="1197"/>
      <c r="AV744" s="1197"/>
      <c r="AW744" s="1197"/>
      <c r="AX744" s="1197"/>
      <c r="BA744" s="1197"/>
      <c r="BB744" s="1197"/>
      <c r="BC744" s="1197"/>
      <c r="BD744" s="1197"/>
      <c r="BE744" s="1197"/>
      <c r="BF744" s="1197"/>
      <c r="BG744" s="1197"/>
      <c r="BH744" s="1197"/>
      <c r="BI744" s="1197"/>
    </row>
    <row r="745" spans="1:61" s="1407" customFormat="1" ht="13.5" customHeight="1">
      <c r="A745" s="1197"/>
      <c r="B745" s="1197"/>
      <c r="C745" s="1197"/>
      <c r="D745" s="1197"/>
      <c r="E745" s="1197"/>
      <c r="F745" s="1197"/>
      <c r="G745" s="1197"/>
      <c r="H745" s="1197"/>
      <c r="I745" s="1197"/>
      <c r="J745" s="1197"/>
      <c r="K745" s="1197"/>
      <c r="L745" s="1197"/>
      <c r="M745" s="1197"/>
      <c r="N745" s="1197"/>
      <c r="O745" s="1197"/>
      <c r="P745" s="1197"/>
      <c r="Q745" s="1197"/>
      <c r="R745" s="1197"/>
      <c r="S745" s="1197"/>
      <c r="T745" s="1197"/>
      <c r="U745" s="1197"/>
      <c r="V745" s="1197"/>
      <c r="W745" s="1197"/>
      <c r="X745" s="1197"/>
      <c r="Y745" s="1197"/>
      <c r="Z745" s="1197"/>
      <c r="AA745" s="1197"/>
      <c r="AB745" s="1197"/>
      <c r="AC745" s="1197"/>
      <c r="AD745" s="1197"/>
      <c r="AE745" s="1197"/>
      <c r="AF745" s="1197"/>
      <c r="AG745" s="1197"/>
      <c r="AH745" s="1197"/>
      <c r="AI745" s="1197"/>
      <c r="AJ745" s="1197"/>
      <c r="AK745" s="1197"/>
      <c r="AL745" s="1197"/>
      <c r="AM745" s="1197"/>
      <c r="AN745" s="1197"/>
      <c r="AO745" s="1197"/>
      <c r="AP745" s="1197"/>
      <c r="AQ745" s="1197"/>
      <c r="AR745" s="1197"/>
      <c r="AS745" s="1197"/>
      <c r="AT745" s="1197"/>
      <c r="AU745" s="1197"/>
      <c r="AV745" s="1197"/>
      <c r="AW745" s="1197"/>
      <c r="AX745" s="1197"/>
      <c r="BA745" s="1197"/>
      <c r="BB745" s="1197"/>
      <c r="BC745" s="1197"/>
      <c r="BD745" s="1197"/>
      <c r="BE745" s="1197"/>
      <c r="BF745" s="1197"/>
      <c r="BG745" s="1197"/>
      <c r="BH745" s="1197"/>
      <c r="BI745" s="1197"/>
    </row>
    <row r="746" spans="1:61" ht="13.5" customHeight="1">
      <c r="AY746" s="1407"/>
      <c r="AZ746" s="1407"/>
    </row>
    <row r="747" spans="1:61">
      <c r="AY747" s="1407"/>
      <c r="AZ747" s="1407"/>
    </row>
    <row r="748" spans="1:61" ht="18" customHeight="1">
      <c r="AY748" s="1407"/>
      <c r="AZ748" s="1407"/>
    </row>
    <row r="749" spans="1:61">
      <c r="AY749" s="1407"/>
      <c r="AZ749" s="1407"/>
    </row>
    <row r="750" spans="1:61">
      <c r="AY750" s="1407"/>
      <c r="AZ750" s="1407"/>
    </row>
    <row r="751" spans="1:61" ht="13.5" customHeight="1">
      <c r="AY751" s="1407"/>
      <c r="AZ751" s="1407"/>
    </row>
    <row r="752" spans="1:61" ht="13.5" customHeight="1">
      <c r="AY752" s="1407"/>
      <c r="AZ752" s="1407"/>
    </row>
    <row r="753" spans="1:61" ht="13.5" hidden="1" customHeight="1">
      <c r="AY753" s="1407"/>
      <c r="AZ753" s="1407"/>
    </row>
    <row r="754" spans="1:61" ht="13.5" hidden="1" customHeight="1">
      <c r="AY754" s="1407"/>
      <c r="AZ754" s="1407"/>
    </row>
    <row r="755" spans="1:61" ht="13.5" hidden="1" customHeight="1">
      <c r="AY755" s="1407"/>
      <c r="AZ755" s="1407"/>
    </row>
    <row r="756" spans="1:61" ht="13.5" customHeight="1">
      <c r="AY756" s="1407"/>
      <c r="AZ756" s="1407"/>
    </row>
    <row r="757" spans="1:61" ht="13.5" customHeight="1">
      <c r="AY757" s="1407"/>
      <c r="AZ757" s="1407"/>
    </row>
    <row r="758" spans="1:61" ht="13.5" customHeight="1">
      <c r="AY758" s="1407"/>
      <c r="AZ758" s="1407"/>
    </row>
    <row r="759" spans="1:61" ht="13.5" customHeight="1">
      <c r="AY759" s="1407"/>
      <c r="AZ759" s="1407"/>
    </row>
    <row r="760" spans="1:61" ht="13.5" customHeight="1">
      <c r="AY760" s="1407"/>
      <c r="AZ760" s="1407"/>
    </row>
    <row r="761" spans="1:61" ht="13.5" customHeight="1">
      <c r="AY761" s="1407"/>
      <c r="AZ761" s="1407"/>
    </row>
    <row r="762" spans="1:61" ht="13.5" customHeight="1">
      <c r="AY762" s="1407"/>
      <c r="AZ762" s="1407"/>
    </row>
    <row r="763" spans="1:61" ht="13.5" customHeight="1">
      <c r="AY763" s="1407"/>
      <c r="AZ763" s="1407"/>
    </row>
    <row r="764" spans="1:61" ht="13.5" customHeight="1">
      <c r="AY764" s="1407"/>
      <c r="AZ764" s="1407"/>
    </row>
    <row r="765" spans="1:61">
      <c r="AY765" s="1407"/>
      <c r="AZ765" s="1407"/>
    </row>
    <row r="766" spans="1:61">
      <c r="BA766" s="1200"/>
      <c r="BB766" s="1200"/>
      <c r="BC766" s="1200"/>
      <c r="BD766" s="1200"/>
      <c r="BE766" s="1200"/>
      <c r="BF766" s="1200"/>
      <c r="BG766" s="1200"/>
      <c r="BH766" s="1200"/>
      <c r="BI766" s="1200"/>
    </row>
    <row r="767" spans="1:61">
      <c r="BA767" s="1200"/>
      <c r="BB767" s="1200"/>
      <c r="BC767" s="1200"/>
      <c r="BD767" s="1200"/>
      <c r="BE767" s="1200"/>
      <c r="BF767" s="1200"/>
      <c r="BG767" s="1200"/>
      <c r="BH767" s="1200"/>
      <c r="BI767" s="1200"/>
    </row>
    <row r="768" spans="1:61" s="1200" customFormat="1">
      <c r="A768" s="1197"/>
      <c r="B768" s="1197"/>
      <c r="C768" s="1197"/>
      <c r="D768" s="1197"/>
      <c r="E768" s="1197"/>
      <c r="F768" s="1197"/>
      <c r="G768" s="1197"/>
      <c r="H768" s="1197"/>
      <c r="I768" s="1197"/>
      <c r="J768" s="1197"/>
      <c r="K768" s="1197"/>
      <c r="L768" s="1197"/>
      <c r="M768" s="1197"/>
      <c r="N768" s="1197"/>
      <c r="O768" s="1197"/>
      <c r="P768" s="1197"/>
      <c r="Q768" s="1197"/>
      <c r="R768" s="1197"/>
      <c r="S768" s="1197"/>
      <c r="T768" s="1197"/>
      <c r="U768" s="1197"/>
      <c r="V768" s="1197"/>
      <c r="W768" s="1197"/>
      <c r="X768" s="1197"/>
      <c r="Y768" s="1197"/>
      <c r="Z768" s="1197"/>
      <c r="AA768" s="1197"/>
      <c r="AB768" s="1197"/>
      <c r="AC768" s="1197"/>
      <c r="AD768" s="1197"/>
      <c r="AE768" s="1197"/>
      <c r="AF768" s="1197"/>
      <c r="AG768" s="1197"/>
      <c r="AH768" s="1197"/>
      <c r="AI768" s="1197"/>
      <c r="AJ768" s="1197"/>
      <c r="AK768" s="1197"/>
      <c r="AL768" s="1197"/>
      <c r="AM768" s="1197"/>
      <c r="AN768" s="1197"/>
      <c r="AO768" s="1197"/>
      <c r="AP768" s="1197"/>
      <c r="AQ768" s="1197"/>
      <c r="AR768" s="1197"/>
      <c r="AS768" s="1197"/>
      <c r="AT768" s="1197"/>
      <c r="AU768" s="1197"/>
      <c r="AV768" s="1197"/>
      <c r="AW768" s="1197"/>
      <c r="AX768" s="1197"/>
      <c r="AY768" s="1197"/>
      <c r="AZ768" s="1197"/>
    </row>
    <row r="769" spans="1:61" s="1200" customFormat="1">
      <c r="A769" s="1197"/>
      <c r="B769" s="1197"/>
      <c r="C769" s="1197"/>
      <c r="D769" s="1197"/>
      <c r="E769" s="1197"/>
      <c r="F769" s="1197"/>
      <c r="G769" s="1197"/>
      <c r="H769" s="1197"/>
      <c r="I769" s="1197"/>
      <c r="J769" s="1197"/>
      <c r="K769" s="1197"/>
      <c r="L769" s="1197"/>
      <c r="M769" s="1197"/>
      <c r="N769" s="1197"/>
      <c r="O769" s="1197"/>
      <c r="P769" s="1197"/>
      <c r="Q769" s="1197"/>
      <c r="R769" s="1197"/>
      <c r="S769" s="1197"/>
      <c r="T769" s="1197"/>
      <c r="U769" s="1197"/>
      <c r="V769" s="1197"/>
      <c r="W769" s="1197"/>
      <c r="X769" s="1197"/>
      <c r="Y769" s="1197"/>
      <c r="Z769" s="1197"/>
      <c r="AA769" s="1197"/>
      <c r="AB769" s="1197"/>
      <c r="AC769" s="1197"/>
      <c r="AD769" s="1197"/>
      <c r="AE769" s="1197"/>
      <c r="AF769" s="1197"/>
      <c r="AG769" s="1197"/>
      <c r="AH769" s="1197"/>
      <c r="AI769" s="1197"/>
      <c r="AJ769" s="1197"/>
      <c r="AK769" s="1197"/>
      <c r="AL769" s="1197"/>
      <c r="AM769" s="1197"/>
      <c r="AN769" s="1197"/>
      <c r="AO769" s="1197"/>
      <c r="AP769" s="1197"/>
      <c r="AQ769" s="1197"/>
      <c r="AR769" s="1197"/>
      <c r="AS769" s="1197"/>
      <c r="AT769" s="1197"/>
      <c r="AU769" s="1197"/>
      <c r="AV769" s="1197"/>
      <c r="AW769" s="1197"/>
      <c r="AX769" s="1197"/>
      <c r="AY769" s="1197"/>
      <c r="AZ769" s="1197"/>
    </row>
    <row r="770" spans="1:61" s="1200" customFormat="1">
      <c r="A770" s="1197"/>
      <c r="B770" s="1197"/>
      <c r="C770" s="1197"/>
      <c r="D770" s="1197"/>
      <c r="E770" s="1197"/>
      <c r="F770" s="1197"/>
      <c r="G770" s="1197"/>
      <c r="H770" s="1197"/>
      <c r="I770" s="1197"/>
      <c r="J770" s="1197"/>
      <c r="K770" s="1197"/>
      <c r="L770" s="1197"/>
      <c r="M770" s="1197"/>
      <c r="N770" s="1197"/>
      <c r="O770" s="1197"/>
      <c r="P770" s="1197"/>
      <c r="Q770" s="1197"/>
      <c r="R770" s="1197"/>
      <c r="S770" s="1197"/>
      <c r="T770" s="1197"/>
      <c r="U770" s="1197"/>
      <c r="V770" s="1197"/>
      <c r="W770" s="1197"/>
      <c r="X770" s="1197"/>
      <c r="Y770" s="1197"/>
      <c r="Z770" s="1197"/>
      <c r="AA770" s="1197"/>
      <c r="AB770" s="1197"/>
      <c r="AC770" s="1197"/>
      <c r="AD770" s="1197"/>
      <c r="AE770" s="1197"/>
      <c r="AF770" s="1197"/>
      <c r="AG770" s="1197"/>
      <c r="AH770" s="1197"/>
      <c r="AI770" s="1197"/>
      <c r="AJ770" s="1197"/>
      <c r="AK770" s="1197"/>
      <c r="AL770" s="1197"/>
      <c r="AM770" s="1197"/>
      <c r="AN770" s="1197"/>
      <c r="AO770" s="1197"/>
      <c r="AP770" s="1197"/>
      <c r="AQ770" s="1197"/>
      <c r="AR770" s="1197"/>
      <c r="AS770" s="1197"/>
      <c r="AT770" s="1197"/>
      <c r="AU770" s="1197"/>
      <c r="AV770" s="1197"/>
      <c r="AW770" s="1197"/>
      <c r="AX770" s="1197"/>
      <c r="AY770" s="1197"/>
      <c r="AZ770" s="1197"/>
    </row>
    <row r="771" spans="1:61" s="1200" customFormat="1">
      <c r="A771" s="1197"/>
      <c r="B771" s="1197"/>
      <c r="C771" s="1197"/>
      <c r="D771" s="1197"/>
      <c r="E771" s="1197"/>
      <c r="F771" s="1197"/>
      <c r="G771" s="1197"/>
      <c r="H771" s="1197"/>
      <c r="I771" s="1197"/>
      <c r="J771" s="1197"/>
      <c r="K771" s="1197"/>
      <c r="L771" s="1197"/>
      <c r="M771" s="1197"/>
      <c r="N771" s="1197"/>
      <c r="O771" s="1197"/>
      <c r="P771" s="1197"/>
      <c r="Q771" s="1197"/>
      <c r="R771" s="1197"/>
      <c r="S771" s="1197"/>
      <c r="T771" s="1197"/>
      <c r="U771" s="1197"/>
      <c r="V771" s="1197"/>
      <c r="W771" s="1197"/>
      <c r="X771" s="1197"/>
      <c r="Y771" s="1197"/>
      <c r="Z771" s="1197"/>
      <c r="AA771" s="1197"/>
      <c r="AB771" s="1197"/>
      <c r="AC771" s="1197"/>
      <c r="AD771" s="1197"/>
      <c r="AE771" s="1197"/>
      <c r="AF771" s="1197"/>
      <c r="AG771" s="1197"/>
      <c r="AH771" s="1197"/>
      <c r="AI771" s="1197"/>
      <c r="AJ771" s="1197"/>
      <c r="AK771" s="1197"/>
      <c r="AL771" s="1197"/>
      <c r="AM771" s="1197"/>
      <c r="AN771" s="1197"/>
      <c r="AO771" s="1197"/>
      <c r="AP771" s="1197"/>
      <c r="AQ771" s="1197"/>
      <c r="AR771" s="1197"/>
      <c r="AS771" s="1197"/>
      <c r="AT771" s="1197"/>
      <c r="AU771" s="1197"/>
      <c r="AV771" s="1197"/>
      <c r="AW771" s="1197"/>
      <c r="AX771" s="1197"/>
      <c r="AY771" s="1197"/>
      <c r="AZ771" s="1197"/>
    </row>
    <row r="772" spans="1:61" s="1200" customFormat="1">
      <c r="A772" s="1197"/>
      <c r="B772" s="1197"/>
      <c r="C772" s="1197"/>
      <c r="D772" s="1197"/>
      <c r="E772" s="1197"/>
      <c r="F772" s="1197"/>
      <c r="G772" s="1197"/>
      <c r="H772" s="1197"/>
      <c r="I772" s="1197"/>
      <c r="J772" s="1197"/>
      <c r="K772" s="1197"/>
      <c r="L772" s="1197"/>
      <c r="M772" s="1197"/>
      <c r="N772" s="1197"/>
      <c r="O772" s="1197"/>
      <c r="P772" s="1197"/>
      <c r="Q772" s="1197"/>
      <c r="R772" s="1197"/>
      <c r="S772" s="1197"/>
      <c r="T772" s="1197"/>
      <c r="U772" s="1197"/>
      <c r="V772" s="1197"/>
      <c r="W772" s="1197"/>
      <c r="X772" s="1197"/>
      <c r="Y772" s="1197"/>
      <c r="Z772" s="1197"/>
      <c r="AA772" s="1197"/>
      <c r="AB772" s="1197"/>
      <c r="AC772" s="1197"/>
      <c r="AD772" s="1197"/>
      <c r="AE772" s="1197"/>
      <c r="AF772" s="1197"/>
      <c r="AG772" s="1197"/>
      <c r="AH772" s="1197"/>
      <c r="AI772" s="1197"/>
      <c r="AJ772" s="1197"/>
      <c r="AK772" s="1197"/>
      <c r="AL772" s="1197"/>
      <c r="AM772" s="1197"/>
      <c r="AN772" s="1197"/>
      <c r="AO772" s="1197"/>
      <c r="AP772" s="1197"/>
      <c r="AQ772" s="1197"/>
      <c r="AR772" s="1197"/>
      <c r="AS772" s="1197"/>
      <c r="AT772" s="1197"/>
      <c r="AU772" s="1197"/>
      <c r="AV772" s="1197"/>
      <c r="AW772" s="1197"/>
      <c r="AX772" s="1197"/>
      <c r="AY772" s="1197"/>
      <c r="AZ772" s="1197"/>
    </row>
    <row r="773" spans="1:61" s="1200" customFormat="1">
      <c r="A773" s="1197"/>
      <c r="B773" s="1197"/>
      <c r="C773" s="1197"/>
      <c r="D773" s="1197"/>
      <c r="E773" s="1197"/>
      <c r="F773" s="1197"/>
      <c r="G773" s="1197"/>
      <c r="H773" s="1197"/>
      <c r="I773" s="1197"/>
      <c r="J773" s="1197"/>
      <c r="K773" s="1197"/>
      <c r="L773" s="1197"/>
      <c r="M773" s="1197"/>
      <c r="N773" s="1197"/>
      <c r="O773" s="1197"/>
      <c r="P773" s="1197"/>
      <c r="Q773" s="1197"/>
      <c r="R773" s="1197"/>
      <c r="S773" s="1197"/>
      <c r="T773" s="1197"/>
      <c r="U773" s="1197"/>
      <c r="V773" s="1197"/>
      <c r="W773" s="1197"/>
      <c r="X773" s="1197"/>
      <c r="Y773" s="1197"/>
      <c r="Z773" s="1197"/>
      <c r="AA773" s="1197"/>
      <c r="AB773" s="1197"/>
      <c r="AC773" s="1197"/>
      <c r="AD773" s="1197"/>
      <c r="AE773" s="1197"/>
      <c r="AF773" s="1197"/>
      <c r="AG773" s="1197"/>
      <c r="AH773" s="1197"/>
      <c r="AI773" s="1197"/>
      <c r="AJ773" s="1197"/>
      <c r="AK773" s="1197"/>
      <c r="AL773" s="1197"/>
      <c r="AM773" s="1197"/>
      <c r="AN773" s="1197"/>
      <c r="AO773" s="1197"/>
      <c r="AP773" s="1197"/>
      <c r="AQ773" s="1197"/>
      <c r="AR773" s="1197"/>
      <c r="AS773" s="1197"/>
      <c r="AT773" s="1197"/>
      <c r="AU773" s="1197"/>
      <c r="AV773" s="1197"/>
      <c r="AW773" s="1197"/>
      <c r="AX773" s="1197"/>
      <c r="AY773" s="1197"/>
      <c r="AZ773" s="1197"/>
    </row>
    <row r="774" spans="1:61" s="1200" customFormat="1">
      <c r="A774" s="1197"/>
      <c r="B774" s="1197"/>
      <c r="C774" s="1197"/>
      <c r="D774" s="1197"/>
      <c r="E774" s="1197"/>
      <c r="F774" s="1197"/>
      <c r="G774" s="1197"/>
      <c r="H774" s="1197"/>
      <c r="I774" s="1197"/>
      <c r="J774" s="1197"/>
      <c r="K774" s="1197"/>
      <c r="L774" s="1197"/>
      <c r="M774" s="1197"/>
      <c r="N774" s="1197"/>
      <c r="O774" s="1197"/>
      <c r="P774" s="1197"/>
      <c r="Q774" s="1197"/>
      <c r="R774" s="1197"/>
      <c r="S774" s="1197"/>
      <c r="T774" s="1197"/>
      <c r="U774" s="1197"/>
      <c r="V774" s="1197"/>
      <c r="W774" s="1197"/>
      <c r="X774" s="1197"/>
      <c r="Y774" s="1197"/>
      <c r="Z774" s="1197"/>
      <c r="AA774" s="1197"/>
      <c r="AB774" s="1197"/>
      <c r="AC774" s="1197"/>
      <c r="AD774" s="1197"/>
      <c r="AE774" s="1197"/>
      <c r="AF774" s="1197"/>
      <c r="AG774" s="1197"/>
      <c r="AH774" s="1197"/>
      <c r="AI774" s="1197"/>
      <c r="AJ774" s="1197"/>
      <c r="AK774" s="1197"/>
      <c r="AL774" s="1197"/>
      <c r="AM774" s="1197"/>
      <c r="AN774" s="1197"/>
      <c r="AO774" s="1197"/>
      <c r="AP774" s="1197"/>
      <c r="AQ774" s="1197"/>
      <c r="AR774" s="1197"/>
      <c r="AS774" s="1197"/>
      <c r="AT774" s="1197"/>
      <c r="AU774" s="1197"/>
      <c r="AV774" s="1197"/>
      <c r="AW774" s="1197"/>
      <c r="AX774" s="1197"/>
      <c r="AY774" s="1197"/>
      <c r="AZ774" s="1197"/>
      <c r="BA774" s="1441"/>
      <c r="BB774" s="1441"/>
      <c r="BC774" s="1441"/>
      <c r="BD774" s="1441"/>
      <c r="BE774" s="1441"/>
      <c r="BF774" s="1441"/>
      <c r="BG774" s="1441"/>
      <c r="BH774" s="1441"/>
      <c r="BI774" s="1441"/>
    </row>
    <row r="775" spans="1:61" s="1200" customFormat="1">
      <c r="A775" s="1197"/>
      <c r="B775" s="1197"/>
      <c r="C775" s="1197"/>
      <c r="D775" s="1197"/>
      <c r="E775" s="1197"/>
      <c r="F775" s="1197"/>
      <c r="G775" s="1197"/>
      <c r="H775" s="1197"/>
      <c r="I775" s="1197"/>
      <c r="J775" s="1197"/>
      <c r="K775" s="1197"/>
      <c r="L775" s="1197"/>
      <c r="M775" s="1197"/>
      <c r="N775" s="1197"/>
      <c r="O775" s="1197"/>
      <c r="P775" s="1197"/>
      <c r="Q775" s="1197"/>
      <c r="R775" s="1197"/>
      <c r="S775" s="1197"/>
      <c r="T775" s="1197"/>
      <c r="U775" s="1197"/>
      <c r="V775" s="1197"/>
      <c r="W775" s="1197"/>
      <c r="X775" s="1197"/>
      <c r="Y775" s="1197"/>
      <c r="Z775" s="1197"/>
      <c r="AA775" s="1197"/>
      <c r="AB775" s="1197"/>
      <c r="AC775" s="1197"/>
      <c r="AD775" s="1197"/>
      <c r="AE775" s="1197"/>
      <c r="AF775" s="1197"/>
      <c r="AG775" s="1197"/>
      <c r="AH775" s="1197"/>
      <c r="AI775" s="1197"/>
      <c r="AJ775" s="1197"/>
      <c r="AK775" s="1197"/>
      <c r="AL775" s="1197"/>
      <c r="AM775" s="1197"/>
      <c r="AN775" s="1197"/>
      <c r="AO775" s="1197"/>
      <c r="AP775" s="1197"/>
      <c r="AQ775" s="1197"/>
      <c r="AR775" s="1197"/>
      <c r="AS775" s="1197"/>
      <c r="AT775" s="1197"/>
      <c r="AU775" s="1197"/>
      <c r="AV775" s="1197"/>
      <c r="AW775" s="1197"/>
      <c r="AX775" s="1197"/>
      <c r="AY775" s="1197"/>
      <c r="AZ775" s="1197"/>
      <c r="BA775" s="1197"/>
      <c r="BB775" s="1197"/>
      <c r="BC775" s="1197"/>
      <c r="BD775" s="1197"/>
      <c r="BE775" s="1197"/>
      <c r="BF775" s="1197"/>
      <c r="BG775" s="1197"/>
      <c r="BH775" s="1197"/>
      <c r="BI775" s="1197"/>
    </row>
    <row r="776" spans="1:61" s="1441" customFormat="1">
      <c r="A776" s="1197"/>
      <c r="B776" s="1197"/>
      <c r="C776" s="1197"/>
      <c r="D776" s="1197"/>
      <c r="E776" s="1197"/>
      <c r="F776" s="1197"/>
      <c r="G776" s="1197"/>
      <c r="H776" s="1197"/>
      <c r="I776" s="1197"/>
      <c r="J776" s="1197"/>
      <c r="K776" s="1197"/>
      <c r="L776" s="1197"/>
      <c r="M776" s="1197"/>
      <c r="N776" s="1197"/>
      <c r="O776" s="1197"/>
      <c r="P776" s="1197"/>
      <c r="Q776" s="1197"/>
      <c r="R776" s="1197"/>
      <c r="S776" s="1197"/>
      <c r="T776" s="1197"/>
      <c r="U776" s="1197"/>
      <c r="V776" s="1197"/>
      <c r="W776" s="1197"/>
      <c r="X776" s="1197"/>
      <c r="Y776" s="1197"/>
      <c r="Z776" s="1197"/>
      <c r="AA776" s="1197"/>
      <c r="AB776" s="1197"/>
      <c r="AC776" s="1197"/>
      <c r="AD776" s="1197"/>
      <c r="AE776" s="1197"/>
      <c r="AF776" s="1197"/>
      <c r="AG776" s="1197"/>
      <c r="AH776" s="1197"/>
      <c r="AI776" s="1197"/>
      <c r="AJ776" s="1197"/>
      <c r="AK776" s="1197"/>
      <c r="AL776" s="1197"/>
      <c r="AM776" s="1197"/>
      <c r="AN776" s="1197"/>
      <c r="AO776" s="1197"/>
      <c r="AP776" s="1197"/>
      <c r="AQ776" s="1197"/>
      <c r="AR776" s="1197"/>
      <c r="AS776" s="1197"/>
      <c r="AT776" s="1197"/>
      <c r="AU776" s="1197"/>
      <c r="AV776" s="1197"/>
      <c r="AW776" s="1197"/>
      <c r="AX776" s="1197"/>
      <c r="AY776" s="1197"/>
      <c r="AZ776" s="1197"/>
      <c r="BA776" s="1197"/>
      <c r="BB776" s="1197"/>
      <c r="BC776" s="1197"/>
      <c r="BD776" s="1197"/>
      <c r="BE776" s="1197"/>
      <c r="BF776" s="1197"/>
      <c r="BG776" s="1197"/>
      <c r="BH776" s="1197"/>
      <c r="BI776" s="1197"/>
    </row>
    <row r="780" spans="1:61">
      <c r="BA780" s="1200"/>
      <c r="BB780" s="1200"/>
      <c r="BC780" s="1200"/>
      <c r="BD780" s="1200"/>
      <c r="BE780" s="1200"/>
      <c r="BF780" s="1200"/>
      <c r="BG780" s="1200"/>
      <c r="BH780" s="1200"/>
      <c r="BI780" s="1200"/>
    </row>
    <row r="781" spans="1:61">
      <c r="BA781" s="1200"/>
      <c r="BB781" s="1200"/>
      <c r="BC781" s="1200"/>
      <c r="BD781" s="1200"/>
      <c r="BE781" s="1200"/>
      <c r="BF781" s="1200"/>
      <c r="BG781" s="1200"/>
      <c r="BH781" s="1200"/>
      <c r="BI781" s="1200"/>
    </row>
    <row r="782" spans="1:61" s="1200" customFormat="1">
      <c r="A782" s="1197"/>
      <c r="B782" s="1197"/>
      <c r="C782" s="1197"/>
      <c r="D782" s="1197"/>
      <c r="E782" s="1197"/>
      <c r="F782" s="1197"/>
      <c r="G782" s="1197"/>
      <c r="H782" s="1197"/>
      <c r="I782" s="1197"/>
      <c r="J782" s="1197"/>
      <c r="K782" s="1197"/>
      <c r="L782" s="1197"/>
      <c r="M782" s="1197"/>
      <c r="N782" s="1197"/>
      <c r="O782" s="1197"/>
      <c r="P782" s="1197"/>
      <c r="Q782" s="1197"/>
      <c r="R782" s="1197"/>
      <c r="S782" s="1197"/>
      <c r="T782" s="1197"/>
      <c r="U782" s="1197"/>
      <c r="V782" s="1197"/>
      <c r="W782" s="1197"/>
      <c r="X782" s="1197"/>
      <c r="Y782" s="1197"/>
      <c r="Z782" s="1197"/>
      <c r="AA782" s="1197"/>
      <c r="AB782" s="1197"/>
      <c r="AC782" s="1197"/>
      <c r="AD782" s="1197"/>
      <c r="AE782" s="1197"/>
      <c r="AF782" s="1197"/>
      <c r="AG782" s="1197"/>
      <c r="AH782" s="1197"/>
      <c r="AI782" s="1197"/>
      <c r="AJ782" s="1197"/>
      <c r="AK782" s="1197"/>
      <c r="AL782" s="1197"/>
      <c r="AM782" s="1197"/>
      <c r="AN782" s="1197"/>
      <c r="AO782" s="1197"/>
      <c r="AP782" s="1197"/>
      <c r="AQ782" s="1197"/>
      <c r="AR782" s="1197"/>
      <c r="AS782" s="1197"/>
      <c r="AT782" s="1197"/>
      <c r="AU782" s="1197"/>
      <c r="AV782" s="1197"/>
      <c r="AW782" s="1197"/>
      <c r="AX782" s="1197"/>
      <c r="AY782" s="1197"/>
      <c r="AZ782" s="1197"/>
    </row>
    <row r="783" spans="1:61" s="1200" customFormat="1">
      <c r="A783" s="1197"/>
      <c r="B783" s="1197"/>
      <c r="C783" s="1197"/>
      <c r="D783" s="1197"/>
      <c r="E783" s="1197"/>
      <c r="F783" s="1197"/>
      <c r="G783" s="1197"/>
      <c r="H783" s="1197"/>
      <c r="I783" s="1197"/>
      <c r="J783" s="1197"/>
      <c r="K783" s="1197"/>
      <c r="L783" s="1197"/>
      <c r="M783" s="1197"/>
      <c r="N783" s="1197"/>
      <c r="O783" s="1197"/>
      <c r="P783" s="1197"/>
      <c r="Q783" s="1197"/>
      <c r="R783" s="1197"/>
      <c r="S783" s="1197"/>
      <c r="T783" s="1197"/>
      <c r="U783" s="1197"/>
      <c r="V783" s="1197"/>
      <c r="W783" s="1197"/>
      <c r="X783" s="1197"/>
      <c r="Y783" s="1197"/>
      <c r="Z783" s="1197"/>
      <c r="AA783" s="1197"/>
      <c r="AB783" s="1197"/>
      <c r="AC783" s="1197"/>
      <c r="AD783" s="1197"/>
      <c r="AE783" s="1197"/>
      <c r="AF783" s="1197"/>
      <c r="AG783" s="1197"/>
      <c r="AH783" s="1197"/>
      <c r="AI783" s="1197"/>
      <c r="AJ783" s="1197"/>
      <c r="AK783" s="1197"/>
      <c r="AL783" s="1197"/>
      <c r="AM783" s="1197"/>
      <c r="AN783" s="1197"/>
      <c r="AO783" s="1197"/>
      <c r="AP783" s="1197"/>
      <c r="AQ783" s="1197"/>
      <c r="AR783" s="1197"/>
      <c r="AS783" s="1197"/>
      <c r="AT783" s="1197"/>
      <c r="AU783" s="1197"/>
      <c r="AV783" s="1197"/>
      <c r="AW783" s="1197"/>
      <c r="AX783" s="1197"/>
      <c r="AY783" s="1197"/>
      <c r="AZ783" s="1197"/>
    </row>
    <row r="784" spans="1:61" s="1200" customFormat="1">
      <c r="A784" s="1197"/>
      <c r="B784" s="1197"/>
      <c r="C784" s="1197"/>
      <c r="D784" s="1197"/>
      <c r="E784" s="1197"/>
      <c r="F784" s="1197"/>
      <c r="G784" s="1197"/>
      <c r="H784" s="1197"/>
      <c r="I784" s="1197"/>
      <c r="J784" s="1197"/>
      <c r="K784" s="1197"/>
      <c r="L784" s="1197"/>
      <c r="M784" s="1197"/>
      <c r="N784" s="1197"/>
      <c r="O784" s="1197"/>
      <c r="P784" s="1197"/>
      <c r="Q784" s="1197"/>
      <c r="R784" s="1197"/>
      <c r="S784" s="1197"/>
      <c r="T784" s="1197"/>
      <c r="U784" s="1197"/>
      <c r="V784" s="1197"/>
      <c r="W784" s="1197"/>
      <c r="X784" s="1197"/>
      <c r="Y784" s="1197"/>
      <c r="Z784" s="1197"/>
      <c r="AA784" s="1197"/>
      <c r="AB784" s="1197"/>
      <c r="AC784" s="1197"/>
      <c r="AD784" s="1197"/>
      <c r="AE784" s="1197"/>
      <c r="AF784" s="1197"/>
      <c r="AG784" s="1197"/>
      <c r="AH784" s="1197"/>
      <c r="AI784" s="1197"/>
      <c r="AJ784" s="1197"/>
      <c r="AK784" s="1197"/>
      <c r="AL784" s="1197"/>
      <c r="AM784" s="1197"/>
      <c r="AN784" s="1197"/>
      <c r="AO784" s="1197"/>
      <c r="AP784" s="1197"/>
      <c r="AQ784" s="1197"/>
      <c r="AR784" s="1197"/>
      <c r="AS784" s="1197"/>
      <c r="AT784" s="1197"/>
      <c r="AU784" s="1197"/>
      <c r="AV784" s="1197"/>
      <c r="AW784" s="1197"/>
      <c r="AX784" s="1197"/>
      <c r="AY784" s="1197"/>
      <c r="AZ784" s="1197"/>
    </row>
    <row r="785" spans="1:61" s="1200" customFormat="1">
      <c r="A785" s="1197"/>
      <c r="B785" s="1197"/>
      <c r="C785" s="1197"/>
      <c r="D785" s="1197"/>
      <c r="E785" s="1197"/>
      <c r="F785" s="1197"/>
      <c r="G785" s="1197"/>
      <c r="H785" s="1197"/>
      <c r="I785" s="1197"/>
      <c r="J785" s="1197"/>
      <c r="K785" s="1197"/>
      <c r="L785" s="1197"/>
      <c r="M785" s="1197"/>
      <c r="N785" s="1197"/>
      <c r="O785" s="1197"/>
      <c r="P785" s="1197"/>
      <c r="Q785" s="1197"/>
      <c r="R785" s="1197"/>
      <c r="S785" s="1197"/>
      <c r="T785" s="1197"/>
      <c r="U785" s="1197"/>
      <c r="V785" s="1197"/>
      <c r="W785" s="1197"/>
      <c r="X785" s="1197"/>
      <c r="Y785" s="1197"/>
      <c r="Z785" s="1197"/>
      <c r="AA785" s="1197"/>
      <c r="AB785" s="1197"/>
      <c r="AC785" s="1197"/>
      <c r="AD785" s="1197"/>
      <c r="AE785" s="1197"/>
      <c r="AF785" s="1197"/>
      <c r="AG785" s="1197"/>
      <c r="AH785" s="1197"/>
      <c r="AI785" s="1197"/>
      <c r="AJ785" s="1197"/>
      <c r="AK785" s="1197"/>
      <c r="AL785" s="1197"/>
      <c r="AM785" s="1197"/>
      <c r="AN785" s="1197"/>
      <c r="AO785" s="1197"/>
      <c r="AP785" s="1197"/>
      <c r="AQ785" s="1197"/>
      <c r="AR785" s="1197"/>
      <c r="AS785" s="1197"/>
      <c r="AT785" s="1197"/>
      <c r="AU785" s="1197"/>
      <c r="AV785" s="1197"/>
      <c r="AW785" s="1197"/>
      <c r="AX785" s="1197"/>
      <c r="AY785" s="1197"/>
      <c r="AZ785" s="1197"/>
    </row>
    <row r="786" spans="1:61" s="1200" customFormat="1" ht="44.25" customHeight="1">
      <c r="A786" s="1197"/>
      <c r="B786" s="1197"/>
      <c r="C786" s="1197"/>
      <c r="D786" s="1197"/>
      <c r="E786" s="1197"/>
      <c r="F786" s="1197"/>
      <c r="G786" s="1197"/>
      <c r="H786" s="1197"/>
      <c r="I786" s="1197"/>
      <c r="J786" s="1197"/>
      <c r="K786" s="1197"/>
      <c r="L786" s="1197"/>
      <c r="M786" s="1197"/>
      <c r="N786" s="1197"/>
      <c r="O786" s="1197"/>
      <c r="P786" s="1197"/>
      <c r="Q786" s="1197"/>
      <c r="R786" s="1197"/>
      <c r="S786" s="1197"/>
      <c r="T786" s="1197"/>
      <c r="U786" s="1197"/>
      <c r="V786" s="1197"/>
      <c r="W786" s="1197"/>
      <c r="X786" s="1197"/>
      <c r="Y786" s="1197"/>
      <c r="Z786" s="1197"/>
      <c r="AA786" s="1197"/>
      <c r="AB786" s="1197"/>
      <c r="AC786" s="1197"/>
      <c r="AD786" s="1197"/>
      <c r="AE786" s="1197"/>
      <c r="AF786" s="1197"/>
      <c r="AG786" s="1197"/>
      <c r="AH786" s="1197"/>
      <c r="AI786" s="1197"/>
      <c r="AJ786" s="1197"/>
      <c r="AK786" s="1197"/>
      <c r="AL786" s="1197"/>
      <c r="AM786" s="1197"/>
      <c r="AN786" s="1197"/>
      <c r="AO786" s="1197"/>
      <c r="AP786" s="1197"/>
      <c r="AQ786" s="1197"/>
      <c r="AR786" s="1197"/>
      <c r="AS786" s="1197"/>
      <c r="AT786" s="1197"/>
      <c r="AU786" s="1197"/>
      <c r="AV786" s="1197"/>
      <c r="AW786" s="1197"/>
      <c r="AX786" s="1197"/>
      <c r="AY786" s="1197"/>
      <c r="AZ786" s="1197"/>
    </row>
    <row r="787" spans="1:61" s="1200" customFormat="1">
      <c r="A787" s="1197"/>
      <c r="B787" s="1197"/>
      <c r="C787" s="1197"/>
      <c r="D787" s="1197"/>
      <c r="E787" s="1197"/>
      <c r="F787" s="1197"/>
      <c r="G787" s="1197"/>
      <c r="H787" s="1197"/>
      <c r="I787" s="1197"/>
      <c r="J787" s="1197"/>
      <c r="K787" s="1197"/>
      <c r="L787" s="1197"/>
      <c r="M787" s="1197"/>
      <c r="N787" s="1197"/>
      <c r="O787" s="1197"/>
      <c r="P787" s="1197"/>
      <c r="Q787" s="1197"/>
      <c r="R787" s="1197"/>
      <c r="S787" s="1197"/>
      <c r="T787" s="1197"/>
      <c r="U787" s="1197"/>
      <c r="V787" s="1197"/>
      <c r="W787" s="1197"/>
      <c r="X787" s="1197"/>
      <c r="Y787" s="1197"/>
      <c r="Z787" s="1197"/>
      <c r="AA787" s="1197"/>
      <c r="AB787" s="1197"/>
      <c r="AC787" s="1197"/>
      <c r="AD787" s="1197"/>
      <c r="AE787" s="1197"/>
      <c r="AF787" s="1197"/>
      <c r="AG787" s="1197"/>
      <c r="AH787" s="1197"/>
      <c r="AI787" s="1197"/>
      <c r="AJ787" s="1197"/>
      <c r="AK787" s="1197"/>
      <c r="AL787" s="1197"/>
      <c r="AM787" s="1197"/>
      <c r="AN787" s="1197"/>
      <c r="AO787" s="1197"/>
      <c r="AP787" s="1197"/>
      <c r="AQ787" s="1197"/>
      <c r="AR787" s="1197"/>
      <c r="AS787" s="1197"/>
      <c r="AT787" s="1197"/>
      <c r="AU787" s="1197"/>
      <c r="AV787" s="1197"/>
      <c r="AW787" s="1197"/>
      <c r="AX787" s="1197"/>
      <c r="AY787" s="1197"/>
      <c r="AZ787" s="1197"/>
    </row>
    <row r="788" spans="1:61" s="1200" customFormat="1">
      <c r="A788" s="1197"/>
      <c r="B788" s="1197"/>
      <c r="C788" s="1197"/>
      <c r="D788" s="1197"/>
      <c r="E788" s="1197"/>
      <c r="F788" s="1197"/>
      <c r="G788" s="1197"/>
      <c r="H788" s="1197"/>
      <c r="I788" s="1197"/>
      <c r="J788" s="1197"/>
      <c r="K788" s="1197"/>
      <c r="L788" s="1197"/>
      <c r="M788" s="1197"/>
      <c r="N788" s="1197"/>
      <c r="O788" s="1197"/>
      <c r="P788" s="1197"/>
      <c r="Q788" s="1197"/>
      <c r="R788" s="1197"/>
      <c r="S788" s="1197"/>
      <c r="T788" s="1197"/>
      <c r="U788" s="1197"/>
      <c r="V788" s="1197"/>
      <c r="W788" s="1197"/>
      <c r="X788" s="1197"/>
      <c r="Y788" s="1197"/>
      <c r="Z788" s="1197"/>
      <c r="AA788" s="1197"/>
      <c r="AB788" s="1197"/>
      <c r="AC788" s="1197"/>
      <c r="AD788" s="1197"/>
      <c r="AE788" s="1197"/>
      <c r="AF788" s="1197"/>
      <c r="AG788" s="1197"/>
      <c r="AH788" s="1197"/>
      <c r="AI788" s="1197"/>
      <c r="AJ788" s="1197"/>
      <c r="AK788" s="1197"/>
      <c r="AL788" s="1197"/>
      <c r="AM788" s="1197"/>
      <c r="AN788" s="1197"/>
      <c r="AO788" s="1197"/>
      <c r="AP788" s="1197"/>
      <c r="AQ788" s="1197"/>
      <c r="AR788" s="1197"/>
      <c r="AS788" s="1197"/>
      <c r="AT788" s="1197"/>
      <c r="AU788" s="1197"/>
      <c r="AV788" s="1197"/>
      <c r="AW788" s="1197"/>
      <c r="AX788" s="1197"/>
      <c r="AY788" s="1197"/>
      <c r="AZ788" s="1197"/>
    </row>
    <row r="789" spans="1:61" s="1200" customFormat="1">
      <c r="A789" s="1197"/>
      <c r="B789" s="1197"/>
      <c r="C789" s="1197"/>
      <c r="D789" s="1197"/>
      <c r="E789" s="1197"/>
      <c r="F789" s="1197"/>
      <c r="G789" s="1197"/>
      <c r="H789" s="1197"/>
      <c r="I789" s="1197"/>
      <c r="J789" s="1197"/>
      <c r="K789" s="1197"/>
      <c r="L789" s="1197"/>
      <c r="M789" s="1197"/>
      <c r="N789" s="1197"/>
      <c r="O789" s="1197"/>
      <c r="P789" s="1197"/>
      <c r="Q789" s="1197"/>
      <c r="R789" s="1197"/>
      <c r="S789" s="1197"/>
      <c r="T789" s="1197"/>
      <c r="U789" s="1197"/>
      <c r="V789" s="1197"/>
      <c r="W789" s="1197"/>
      <c r="X789" s="1197"/>
      <c r="Y789" s="1197"/>
      <c r="Z789" s="1197"/>
      <c r="AA789" s="1197"/>
      <c r="AB789" s="1197"/>
      <c r="AC789" s="1197"/>
      <c r="AD789" s="1197"/>
      <c r="AE789" s="1197"/>
      <c r="AF789" s="1197"/>
      <c r="AG789" s="1197"/>
      <c r="AH789" s="1197"/>
      <c r="AI789" s="1197"/>
      <c r="AJ789" s="1197"/>
      <c r="AK789" s="1197"/>
      <c r="AL789" s="1197"/>
      <c r="AM789" s="1197"/>
      <c r="AN789" s="1197"/>
      <c r="AO789" s="1197"/>
      <c r="AP789" s="1197"/>
      <c r="AQ789" s="1197"/>
      <c r="AR789" s="1197"/>
      <c r="AS789" s="1197"/>
      <c r="AT789" s="1197"/>
      <c r="AU789" s="1197"/>
      <c r="AV789" s="1197"/>
      <c r="AW789" s="1197"/>
      <c r="AX789" s="1197"/>
      <c r="AY789" s="1197"/>
      <c r="AZ789" s="1197"/>
    </row>
    <row r="790" spans="1:61" s="1200" customFormat="1">
      <c r="A790" s="1197"/>
      <c r="B790" s="1197"/>
      <c r="C790" s="1197"/>
      <c r="D790" s="1197"/>
      <c r="E790" s="1197"/>
      <c r="F790" s="1197"/>
      <c r="G790" s="1197"/>
      <c r="H790" s="1197"/>
      <c r="I790" s="1197"/>
      <c r="J790" s="1197"/>
      <c r="K790" s="1197"/>
      <c r="L790" s="1197"/>
      <c r="M790" s="1197"/>
      <c r="N790" s="1197"/>
      <c r="O790" s="1197"/>
      <c r="P790" s="1197"/>
      <c r="Q790" s="1197"/>
      <c r="R790" s="1197"/>
      <c r="S790" s="1197"/>
      <c r="T790" s="1197"/>
      <c r="U790" s="1197"/>
      <c r="V790" s="1197"/>
      <c r="W790" s="1197"/>
      <c r="X790" s="1197"/>
      <c r="Y790" s="1197"/>
      <c r="Z790" s="1197"/>
      <c r="AA790" s="1197"/>
      <c r="AB790" s="1197"/>
      <c r="AC790" s="1197"/>
      <c r="AD790" s="1197"/>
      <c r="AE790" s="1197"/>
      <c r="AF790" s="1197"/>
      <c r="AG790" s="1197"/>
      <c r="AH790" s="1197"/>
      <c r="AI790" s="1197"/>
      <c r="AJ790" s="1197"/>
      <c r="AK790" s="1197"/>
      <c r="AL790" s="1197"/>
      <c r="AM790" s="1197"/>
      <c r="AN790" s="1197"/>
      <c r="AO790" s="1197"/>
      <c r="AP790" s="1197"/>
      <c r="AQ790" s="1197"/>
      <c r="AR790" s="1197"/>
      <c r="AS790" s="1197"/>
      <c r="AT790" s="1197"/>
      <c r="AU790" s="1197"/>
      <c r="AV790" s="1197"/>
      <c r="AW790" s="1197"/>
      <c r="AX790" s="1197"/>
      <c r="AY790" s="1197"/>
      <c r="AZ790" s="1197"/>
    </row>
    <row r="791" spans="1:61" s="1200" customFormat="1">
      <c r="A791" s="1197"/>
      <c r="B791" s="1197"/>
      <c r="C791" s="1197"/>
      <c r="D791" s="1197"/>
      <c r="E791" s="1197"/>
      <c r="F791" s="1197"/>
      <c r="G791" s="1197"/>
      <c r="H791" s="1197"/>
      <c r="I791" s="1197"/>
      <c r="J791" s="1197"/>
      <c r="K791" s="1197"/>
      <c r="L791" s="1197"/>
      <c r="M791" s="1197"/>
      <c r="N791" s="1197"/>
      <c r="O791" s="1197"/>
      <c r="P791" s="1197"/>
      <c r="Q791" s="1197"/>
      <c r="R791" s="1197"/>
      <c r="S791" s="1197"/>
      <c r="T791" s="1197"/>
      <c r="U791" s="1197"/>
      <c r="V791" s="1197"/>
      <c r="W791" s="1197"/>
      <c r="X791" s="1197"/>
      <c r="Y791" s="1197"/>
      <c r="Z791" s="1197"/>
      <c r="AA791" s="1197"/>
      <c r="AB791" s="1197"/>
      <c r="AC791" s="1197"/>
      <c r="AD791" s="1197"/>
      <c r="AE791" s="1197"/>
      <c r="AF791" s="1197"/>
      <c r="AG791" s="1197"/>
      <c r="AH791" s="1197"/>
      <c r="AI791" s="1197"/>
      <c r="AJ791" s="1197"/>
      <c r="AK791" s="1197"/>
      <c r="AL791" s="1197"/>
      <c r="AM791" s="1197"/>
      <c r="AN791" s="1197"/>
      <c r="AO791" s="1197"/>
      <c r="AP791" s="1197"/>
      <c r="AQ791" s="1197"/>
      <c r="AR791" s="1197"/>
      <c r="AS791" s="1197"/>
      <c r="AT791" s="1197"/>
      <c r="AU791" s="1197"/>
      <c r="AV791" s="1197"/>
      <c r="AW791" s="1197"/>
      <c r="AX791" s="1197"/>
      <c r="AY791" s="1197"/>
      <c r="AZ791" s="1197"/>
    </row>
    <row r="792" spans="1:61" s="1200" customFormat="1">
      <c r="A792" s="1197"/>
      <c r="B792" s="1197"/>
      <c r="C792" s="1197"/>
      <c r="D792" s="1197"/>
      <c r="E792" s="1197"/>
      <c r="F792" s="1197"/>
      <c r="G792" s="1197"/>
      <c r="H792" s="1197"/>
      <c r="I792" s="1197"/>
      <c r="J792" s="1197"/>
      <c r="K792" s="1197"/>
      <c r="L792" s="1197"/>
      <c r="M792" s="1197"/>
      <c r="N792" s="1197"/>
      <c r="O792" s="1197"/>
      <c r="P792" s="1197"/>
      <c r="Q792" s="1197"/>
      <c r="R792" s="1197"/>
      <c r="S792" s="1197"/>
      <c r="T792" s="1197"/>
      <c r="U792" s="1197"/>
      <c r="V792" s="1197"/>
      <c r="W792" s="1197"/>
      <c r="X792" s="1197"/>
      <c r="Y792" s="1197"/>
      <c r="Z792" s="1197"/>
      <c r="AA792" s="1197"/>
      <c r="AB792" s="1197"/>
      <c r="AC792" s="1197"/>
      <c r="AD792" s="1197"/>
      <c r="AE792" s="1197"/>
      <c r="AF792" s="1197"/>
      <c r="AG792" s="1197"/>
      <c r="AH792" s="1197"/>
      <c r="AI792" s="1197"/>
      <c r="AJ792" s="1197"/>
      <c r="AK792" s="1197"/>
      <c r="AL792" s="1197"/>
      <c r="AM792" s="1197"/>
      <c r="AN792" s="1197"/>
      <c r="AO792" s="1197"/>
      <c r="AP792" s="1197"/>
      <c r="AQ792" s="1197"/>
      <c r="AR792" s="1197"/>
      <c r="AS792" s="1197"/>
      <c r="AT792" s="1197"/>
      <c r="AU792" s="1197"/>
      <c r="AV792" s="1197"/>
      <c r="AW792" s="1197"/>
      <c r="AX792" s="1197"/>
      <c r="AY792" s="1197"/>
      <c r="AZ792" s="1197"/>
    </row>
    <row r="793" spans="1:61" s="1200" customFormat="1">
      <c r="A793" s="1197"/>
      <c r="B793" s="1197"/>
      <c r="C793" s="1197"/>
      <c r="D793" s="1197"/>
      <c r="E793" s="1197"/>
      <c r="F793" s="1197"/>
      <c r="G793" s="1197"/>
      <c r="H793" s="1197"/>
      <c r="I793" s="1197"/>
      <c r="J793" s="1197"/>
      <c r="K793" s="1197"/>
      <c r="L793" s="1197"/>
      <c r="M793" s="1197"/>
      <c r="N793" s="1197"/>
      <c r="O793" s="1197"/>
      <c r="P793" s="1197"/>
      <c r="Q793" s="1197"/>
      <c r="R793" s="1197"/>
      <c r="S793" s="1197"/>
      <c r="T793" s="1197"/>
      <c r="U793" s="1197"/>
      <c r="V793" s="1197"/>
      <c r="W793" s="1197"/>
      <c r="X793" s="1197"/>
      <c r="Y793" s="1197"/>
      <c r="Z793" s="1197"/>
      <c r="AA793" s="1197"/>
      <c r="AB793" s="1197"/>
      <c r="AC793" s="1197"/>
      <c r="AD793" s="1197"/>
      <c r="AE793" s="1197"/>
      <c r="AF793" s="1197"/>
      <c r="AG793" s="1197"/>
      <c r="AH793" s="1197"/>
      <c r="AI793" s="1197"/>
      <c r="AJ793" s="1197"/>
      <c r="AK793" s="1197"/>
      <c r="AL793" s="1197"/>
      <c r="AM793" s="1197"/>
      <c r="AN793" s="1197"/>
      <c r="AO793" s="1197"/>
      <c r="AP793" s="1197"/>
      <c r="AQ793" s="1197"/>
      <c r="AR793" s="1197"/>
      <c r="AS793" s="1197"/>
      <c r="AT793" s="1197"/>
      <c r="AU793" s="1197"/>
      <c r="AV793" s="1197"/>
      <c r="AW793" s="1197"/>
      <c r="AX793" s="1197"/>
      <c r="AY793" s="1197"/>
      <c r="AZ793" s="1197"/>
    </row>
    <row r="794" spans="1:61" s="1200" customFormat="1">
      <c r="A794" s="1197"/>
      <c r="B794" s="1197"/>
      <c r="C794" s="1197"/>
      <c r="D794" s="1197"/>
      <c r="E794" s="1197"/>
      <c r="F794" s="1197"/>
      <c r="G794" s="1197"/>
      <c r="H794" s="1197"/>
      <c r="I794" s="1197"/>
      <c r="J794" s="1197"/>
      <c r="K794" s="1197"/>
      <c r="L794" s="1197"/>
      <c r="M794" s="1197"/>
      <c r="N794" s="1197"/>
      <c r="O794" s="1197"/>
      <c r="P794" s="1197"/>
      <c r="Q794" s="1197"/>
      <c r="R794" s="1197"/>
      <c r="S794" s="1197"/>
      <c r="T794" s="1197"/>
      <c r="U794" s="1197"/>
      <c r="V794" s="1197"/>
      <c r="W794" s="1197"/>
      <c r="X794" s="1197"/>
      <c r="Y794" s="1197"/>
      <c r="Z794" s="1197"/>
      <c r="AA794" s="1197"/>
      <c r="AB794" s="1197"/>
      <c r="AC794" s="1197"/>
      <c r="AD794" s="1197"/>
      <c r="AE794" s="1197"/>
      <c r="AF794" s="1197"/>
      <c r="AG794" s="1197"/>
      <c r="AH794" s="1197"/>
      <c r="AI794" s="1197"/>
      <c r="AJ794" s="1197"/>
      <c r="AK794" s="1197"/>
      <c r="AL794" s="1197"/>
      <c r="AM794" s="1197"/>
      <c r="AN794" s="1197"/>
      <c r="AO794" s="1197"/>
      <c r="AP794" s="1197"/>
      <c r="AQ794" s="1197"/>
      <c r="AR794" s="1197"/>
      <c r="AS794" s="1197"/>
      <c r="AT794" s="1197"/>
      <c r="AU794" s="1197"/>
      <c r="AV794" s="1197"/>
      <c r="AW794" s="1197"/>
      <c r="AX794" s="1197"/>
      <c r="AY794" s="1197"/>
      <c r="AZ794" s="1197"/>
      <c r="BA794" s="1441"/>
      <c r="BB794" s="1441"/>
      <c r="BC794" s="1441"/>
      <c r="BD794" s="1441"/>
      <c r="BE794" s="1441"/>
      <c r="BF794" s="1441"/>
      <c r="BG794" s="1441"/>
      <c r="BH794" s="1441"/>
      <c r="BI794" s="1441"/>
    </row>
    <row r="795" spans="1:61" s="1200" customFormat="1">
      <c r="A795" s="1197"/>
      <c r="B795" s="1197"/>
      <c r="C795" s="1197"/>
      <c r="D795" s="1197"/>
      <c r="E795" s="1197"/>
      <c r="F795" s="1197"/>
      <c r="G795" s="1197"/>
      <c r="H795" s="1197"/>
      <c r="I795" s="1197"/>
      <c r="J795" s="1197"/>
      <c r="K795" s="1197"/>
      <c r="L795" s="1197"/>
      <c r="M795" s="1197"/>
      <c r="N795" s="1197"/>
      <c r="O795" s="1197"/>
      <c r="P795" s="1197"/>
      <c r="Q795" s="1197"/>
      <c r="R795" s="1197"/>
      <c r="S795" s="1197"/>
      <c r="T795" s="1197"/>
      <c r="U795" s="1197"/>
      <c r="V795" s="1197"/>
      <c r="W795" s="1197"/>
      <c r="X795" s="1197"/>
      <c r="Y795" s="1197"/>
      <c r="Z795" s="1197"/>
      <c r="AA795" s="1197"/>
      <c r="AB795" s="1197"/>
      <c r="AC795" s="1197"/>
      <c r="AD795" s="1197"/>
      <c r="AE795" s="1197"/>
      <c r="AF795" s="1197"/>
      <c r="AG795" s="1197"/>
      <c r="AH795" s="1197"/>
      <c r="AI795" s="1197"/>
      <c r="AJ795" s="1197"/>
      <c r="AK795" s="1197"/>
      <c r="AL795" s="1197"/>
      <c r="AM795" s="1197"/>
      <c r="AN795" s="1197"/>
      <c r="AO795" s="1197"/>
      <c r="AP795" s="1197"/>
      <c r="AQ795" s="1197"/>
      <c r="AR795" s="1197"/>
      <c r="AS795" s="1197"/>
      <c r="AT795" s="1197"/>
      <c r="AU795" s="1197"/>
      <c r="AV795" s="1197"/>
      <c r="AW795" s="1197"/>
      <c r="AX795" s="1197"/>
      <c r="AY795" s="1197"/>
      <c r="AZ795" s="1197"/>
      <c r="BA795" s="1197"/>
      <c r="BB795" s="1197"/>
      <c r="BC795" s="1197"/>
      <c r="BD795" s="1197"/>
      <c r="BE795" s="1197"/>
      <c r="BF795" s="1197"/>
      <c r="BG795" s="1197"/>
      <c r="BH795" s="1197"/>
      <c r="BI795" s="1197"/>
    </row>
    <row r="796" spans="1:61" s="1441" customFormat="1">
      <c r="A796" s="1197"/>
      <c r="B796" s="1197"/>
      <c r="C796" s="1197"/>
      <c r="D796" s="1197"/>
      <c r="E796" s="1197"/>
      <c r="F796" s="1197"/>
      <c r="G796" s="1197"/>
      <c r="H796" s="1197"/>
      <c r="I796" s="1197"/>
      <c r="J796" s="1197"/>
      <c r="K796" s="1197"/>
      <c r="L796" s="1197"/>
      <c r="M796" s="1197"/>
      <c r="N796" s="1197"/>
      <c r="O796" s="1197"/>
      <c r="P796" s="1197"/>
      <c r="Q796" s="1197"/>
      <c r="R796" s="1197"/>
      <c r="S796" s="1197"/>
      <c r="T796" s="1197"/>
      <c r="U796" s="1197"/>
      <c r="V796" s="1197"/>
      <c r="W796" s="1197"/>
      <c r="X796" s="1197"/>
      <c r="Y796" s="1197"/>
      <c r="Z796" s="1197"/>
      <c r="AA796" s="1197"/>
      <c r="AB796" s="1197"/>
      <c r="AC796" s="1197"/>
      <c r="AD796" s="1197"/>
      <c r="AE796" s="1197"/>
      <c r="AF796" s="1197"/>
      <c r="AG796" s="1197"/>
      <c r="AH796" s="1197"/>
      <c r="AI796" s="1197"/>
      <c r="AJ796" s="1197"/>
      <c r="AK796" s="1197"/>
      <c r="AL796" s="1197"/>
      <c r="AM796" s="1197"/>
      <c r="AN796" s="1197"/>
      <c r="AO796" s="1197"/>
      <c r="AP796" s="1197"/>
      <c r="AQ796" s="1197"/>
      <c r="AR796" s="1197"/>
      <c r="AS796" s="1197"/>
      <c r="AT796" s="1197"/>
      <c r="AU796" s="1197"/>
      <c r="AV796" s="1197"/>
      <c r="AW796" s="1197"/>
      <c r="AX796" s="1197"/>
      <c r="AY796" s="1197"/>
      <c r="AZ796" s="1197"/>
      <c r="BA796" s="1197"/>
      <c r="BB796" s="1197"/>
      <c r="BC796" s="1197"/>
      <c r="BD796" s="1197"/>
      <c r="BE796" s="1197"/>
      <c r="BF796" s="1197"/>
      <c r="BG796" s="1197"/>
      <c r="BH796" s="1197"/>
      <c r="BI796" s="1197"/>
    </row>
    <row r="801" spans="1:61">
      <c r="BA801" s="1407"/>
      <c r="BB801" s="1407"/>
      <c r="BC801" s="1407"/>
      <c r="BD801" s="1407"/>
      <c r="BE801" s="1407"/>
      <c r="BF801" s="1407"/>
      <c r="BG801" s="1407"/>
      <c r="BH801" s="1407"/>
      <c r="BI801" s="1407"/>
    </row>
    <row r="802" spans="1:61" ht="14.25" customHeight="1">
      <c r="BA802" s="1407"/>
      <c r="BB802" s="1407"/>
      <c r="BC802" s="1407"/>
      <c r="BD802" s="1407"/>
      <c r="BE802" s="1407"/>
      <c r="BF802" s="1407"/>
      <c r="BG802" s="1407"/>
      <c r="BH802" s="1407"/>
      <c r="BI802" s="1407"/>
    </row>
    <row r="803" spans="1:61" s="1407" customFormat="1" ht="19.5" customHeight="1">
      <c r="A803" s="1197"/>
      <c r="B803" s="1197"/>
      <c r="C803" s="1197"/>
      <c r="D803" s="1197"/>
      <c r="E803" s="1197"/>
      <c r="F803" s="1197"/>
      <c r="G803" s="1197"/>
      <c r="H803" s="1197"/>
      <c r="I803" s="1197"/>
      <c r="J803" s="1197"/>
      <c r="K803" s="1197"/>
      <c r="L803" s="1197"/>
      <c r="M803" s="1197"/>
      <c r="N803" s="1197"/>
      <c r="O803" s="1197"/>
      <c r="P803" s="1197"/>
      <c r="Q803" s="1197"/>
      <c r="R803" s="1197"/>
      <c r="S803" s="1197"/>
      <c r="T803" s="1197"/>
      <c r="U803" s="1197"/>
      <c r="V803" s="1197"/>
      <c r="W803" s="1197"/>
      <c r="X803" s="1197"/>
      <c r="Y803" s="1197"/>
      <c r="Z803" s="1197"/>
      <c r="AA803" s="1197"/>
      <c r="AB803" s="1197"/>
      <c r="AC803" s="1197"/>
      <c r="AD803" s="1197"/>
      <c r="AE803" s="1197"/>
      <c r="AF803" s="1197"/>
      <c r="AG803" s="1197"/>
      <c r="AH803" s="1197"/>
      <c r="AI803" s="1197"/>
      <c r="AJ803" s="1197"/>
      <c r="AK803" s="1197"/>
      <c r="AL803" s="1197"/>
      <c r="AM803" s="1197"/>
      <c r="AN803" s="1197"/>
      <c r="AO803" s="1197"/>
      <c r="AP803" s="1197"/>
      <c r="AQ803" s="1197"/>
      <c r="AR803" s="1197"/>
      <c r="AS803" s="1197"/>
      <c r="AT803" s="1197"/>
      <c r="AU803" s="1197"/>
      <c r="AV803" s="1197"/>
      <c r="AW803" s="1197"/>
      <c r="AX803" s="1197"/>
      <c r="AY803" s="1197"/>
      <c r="AZ803" s="1197"/>
      <c r="BA803" s="1441"/>
      <c r="BB803" s="1441"/>
      <c r="BC803" s="1441"/>
      <c r="BD803" s="1441"/>
      <c r="BE803" s="1441"/>
      <c r="BF803" s="1441"/>
      <c r="BG803" s="1441"/>
      <c r="BH803" s="1441"/>
      <c r="BI803" s="1441"/>
    </row>
    <row r="804" spans="1:61" s="1407" customFormat="1" ht="17.25" customHeight="1">
      <c r="A804" s="1197"/>
      <c r="B804" s="1197"/>
      <c r="C804" s="1197"/>
      <c r="D804" s="1197"/>
      <c r="E804" s="1197"/>
      <c r="F804" s="1197"/>
      <c r="G804" s="1197"/>
      <c r="H804" s="1197"/>
      <c r="I804" s="1197"/>
      <c r="J804" s="1197"/>
      <c r="K804" s="1197"/>
      <c r="L804" s="1197"/>
      <c r="M804" s="1197"/>
      <c r="N804" s="1197"/>
      <c r="O804" s="1197"/>
      <c r="P804" s="1197"/>
      <c r="Q804" s="1197"/>
      <c r="R804" s="1197"/>
      <c r="S804" s="1197"/>
      <c r="T804" s="1197"/>
      <c r="U804" s="1197"/>
      <c r="V804" s="1197"/>
      <c r="W804" s="1197"/>
      <c r="X804" s="1197"/>
      <c r="Y804" s="1197"/>
      <c r="Z804" s="1197"/>
      <c r="AA804" s="1197"/>
      <c r="AB804" s="1197"/>
      <c r="AC804" s="1197"/>
      <c r="AD804" s="1197"/>
      <c r="AE804" s="1197"/>
      <c r="AF804" s="1197"/>
      <c r="AG804" s="1197"/>
      <c r="AH804" s="1197"/>
      <c r="AI804" s="1197"/>
      <c r="AJ804" s="1197"/>
      <c r="AK804" s="1197"/>
      <c r="AL804" s="1197"/>
      <c r="AM804" s="1197"/>
      <c r="AN804" s="1197"/>
      <c r="AO804" s="1197"/>
      <c r="AP804" s="1197"/>
      <c r="AQ804" s="1197"/>
      <c r="AR804" s="1197"/>
      <c r="AS804" s="1197"/>
      <c r="AT804" s="1197"/>
      <c r="AU804" s="1197"/>
      <c r="AV804" s="1197"/>
      <c r="AW804" s="1197"/>
      <c r="AX804" s="1197"/>
      <c r="AY804" s="1197"/>
      <c r="AZ804" s="1197"/>
    </row>
    <row r="805" spans="1:61" s="1441" customFormat="1" ht="17.25" customHeight="1">
      <c r="A805" s="1197"/>
      <c r="B805" s="1197"/>
      <c r="C805" s="1197"/>
      <c r="D805" s="1197"/>
      <c r="E805" s="1197"/>
      <c r="F805" s="1197"/>
      <c r="G805" s="1197"/>
      <c r="H805" s="1197"/>
      <c r="I805" s="1197"/>
      <c r="J805" s="1197"/>
      <c r="K805" s="1197"/>
      <c r="L805" s="1197"/>
      <c r="M805" s="1197"/>
      <c r="N805" s="1197"/>
      <c r="O805" s="1197"/>
      <c r="P805" s="1197"/>
      <c r="Q805" s="1197"/>
      <c r="R805" s="1197"/>
      <c r="S805" s="1197"/>
      <c r="T805" s="1197"/>
      <c r="U805" s="1197"/>
      <c r="V805" s="1197"/>
      <c r="W805" s="1197"/>
      <c r="X805" s="1197"/>
      <c r="Y805" s="1197"/>
      <c r="Z805" s="1197"/>
      <c r="AA805" s="1197"/>
      <c r="AB805" s="1197"/>
      <c r="AC805" s="1197"/>
      <c r="AD805" s="1197"/>
      <c r="AE805" s="1197"/>
      <c r="AF805" s="1197"/>
      <c r="AG805" s="1197"/>
      <c r="AH805" s="1197"/>
      <c r="AI805" s="1197"/>
      <c r="AJ805" s="1197"/>
      <c r="AK805" s="1197"/>
      <c r="AL805" s="1197"/>
      <c r="AM805" s="1197"/>
      <c r="AN805" s="1197"/>
      <c r="AO805" s="1197"/>
      <c r="AP805" s="1197"/>
      <c r="AQ805" s="1197"/>
      <c r="AR805" s="1197"/>
      <c r="AS805" s="1197"/>
      <c r="AT805" s="1197"/>
      <c r="AU805" s="1197"/>
      <c r="AV805" s="1197"/>
      <c r="AW805" s="1197"/>
      <c r="AX805" s="1197"/>
      <c r="AY805" s="1197"/>
      <c r="AZ805" s="1197"/>
      <c r="BA805" s="1407"/>
      <c r="BB805" s="1407"/>
      <c r="BC805" s="1407"/>
      <c r="BD805" s="1407"/>
      <c r="BE805" s="1407"/>
      <c r="BF805" s="1407"/>
      <c r="BG805" s="1407"/>
      <c r="BH805" s="1407"/>
      <c r="BI805" s="1407"/>
    </row>
    <row r="806" spans="1:61" s="1407" customFormat="1" ht="49.5" customHeight="1">
      <c r="A806" s="1197"/>
      <c r="B806" s="1197"/>
      <c r="C806" s="1197"/>
      <c r="D806" s="1197"/>
      <c r="E806" s="1197"/>
      <c r="F806" s="1197"/>
      <c r="G806" s="1197"/>
      <c r="H806" s="1197"/>
      <c r="I806" s="1197"/>
      <c r="J806" s="1197"/>
      <c r="K806" s="1197"/>
      <c r="L806" s="1197"/>
      <c r="M806" s="1197"/>
      <c r="N806" s="1197"/>
      <c r="O806" s="1197"/>
      <c r="P806" s="1197"/>
      <c r="Q806" s="1197"/>
      <c r="R806" s="1197"/>
      <c r="S806" s="1197"/>
      <c r="T806" s="1197"/>
      <c r="U806" s="1197"/>
      <c r="V806" s="1197"/>
      <c r="W806" s="1197"/>
      <c r="X806" s="1197"/>
      <c r="Y806" s="1197"/>
      <c r="Z806" s="1197"/>
      <c r="AA806" s="1197"/>
      <c r="AB806" s="1197"/>
      <c r="AC806" s="1197"/>
      <c r="AD806" s="1197"/>
      <c r="AE806" s="1197"/>
      <c r="AF806" s="1197"/>
      <c r="AG806" s="1197"/>
      <c r="AH806" s="1197"/>
      <c r="AI806" s="1197"/>
      <c r="AJ806" s="1197"/>
      <c r="AK806" s="1197"/>
      <c r="AL806" s="1197"/>
      <c r="AM806" s="1197"/>
      <c r="AN806" s="1197"/>
      <c r="AO806" s="1197"/>
      <c r="AP806" s="1197"/>
      <c r="AQ806" s="1197"/>
      <c r="AR806" s="1197"/>
      <c r="AS806" s="1197"/>
      <c r="AT806" s="1197"/>
      <c r="AU806" s="1197"/>
      <c r="AV806" s="1197"/>
      <c r="AW806" s="1197"/>
      <c r="AX806" s="1197"/>
      <c r="AY806" s="1197"/>
      <c r="AZ806" s="1197"/>
    </row>
    <row r="807" spans="1:61" s="1407" customFormat="1" ht="17.25" customHeight="1">
      <c r="A807" s="1197"/>
      <c r="B807" s="1197"/>
      <c r="C807" s="1197"/>
      <c r="D807" s="1197"/>
      <c r="E807" s="1197"/>
      <c r="F807" s="1197"/>
      <c r="G807" s="1197"/>
      <c r="H807" s="1197"/>
      <c r="I807" s="1197"/>
      <c r="J807" s="1197"/>
      <c r="K807" s="1197"/>
      <c r="L807" s="1197"/>
      <c r="M807" s="1197"/>
      <c r="N807" s="1197"/>
      <c r="O807" s="1197"/>
      <c r="P807" s="1197"/>
      <c r="Q807" s="1197"/>
      <c r="R807" s="1197"/>
      <c r="S807" s="1197"/>
      <c r="T807" s="1197"/>
      <c r="U807" s="1197"/>
      <c r="V807" s="1197"/>
      <c r="W807" s="1197"/>
      <c r="X807" s="1197"/>
      <c r="Y807" s="1197"/>
      <c r="Z807" s="1197"/>
      <c r="AA807" s="1197"/>
      <c r="AB807" s="1197"/>
      <c r="AC807" s="1197"/>
      <c r="AD807" s="1197"/>
      <c r="AE807" s="1197"/>
      <c r="AF807" s="1197"/>
      <c r="AG807" s="1197"/>
      <c r="AH807" s="1197"/>
      <c r="AI807" s="1197"/>
      <c r="AJ807" s="1197"/>
      <c r="AK807" s="1197"/>
      <c r="AL807" s="1197"/>
      <c r="AM807" s="1197"/>
      <c r="AN807" s="1197"/>
      <c r="AO807" s="1197"/>
      <c r="AP807" s="1197"/>
      <c r="AQ807" s="1197"/>
      <c r="AR807" s="1197"/>
      <c r="AS807" s="1197"/>
      <c r="AT807" s="1197"/>
      <c r="AU807" s="1197"/>
      <c r="AV807" s="1197"/>
      <c r="AW807" s="1197"/>
      <c r="AX807" s="1197"/>
      <c r="AY807" s="1197"/>
      <c r="AZ807" s="1197"/>
    </row>
    <row r="808" spans="1:61" s="1407" customFormat="1" ht="17.25" customHeight="1">
      <c r="A808" s="1197"/>
      <c r="B808" s="1197"/>
      <c r="C808" s="1197"/>
      <c r="D808" s="1197"/>
      <c r="E808" s="1197"/>
      <c r="F808" s="1197"/>
      <c r="G808" s="1197"/>
      <c r="H808" s="1197"/>
      <c r="I808" s="1197"/>
      <c r="J808" s="1197"/>
      <c r="K808" s="1197"/>
      <c r="L808" s="1197"/>
      <c r="M808" s="1197"/>
      <c r="N808" s="1197"/>
      <c r="O808" s="1197"/>
      <c r="P808" s="1197"/>
      <c r="Q808" s="1197"/>
      <c r="R808" s="1197"/>
      <c r="S808" s="1197"/>
      <c r="T808" s="1197"/>
      <c r="U808" s="1197"/>
      <c r="V808" s="1197"/>
      <c r="W808" s="1197"/>
      <c r="X808" s="1197"/>
      <c r="Y808" s="1197"/>
      <c r="Z808" s="1197"/>
      <c r="AA808" s="1197"/>
      <c r="AB808" s="1197"/>
      <c r="AC808" s="1197"/>
      <c r="AD808" s="1197"/>
      <c r="AE808" s="1197"/>
      <c r="AF808" s="1197"/>
      <c r="AG808" s="1197"/>
      <c r="AH808" s="1197"/>
      <c r="AI808" s="1197"/>
      <c r="AJ808" s="1197"/>
      <c r="AK808" s="1197"/>
      <c r="AL808" s="1197"/>
      <c r="AM808" s="1197"/>
      <c r="AN808" s="1197"/>
      <c r="AO808" s="1197"/>
      <c r="AP808" s="1197"/>
      <c r="AQ808" s="1197"/>
      <c r="AR808" s="1197"/>
      <c r="AS808" s="1197"/>
      <c r="AT808" s="1197"/>
      <c r="AU808" s="1197"/>
      <c r="AV808" s="1197"/>
      <c r="AW808" s="1197"/>
      <c r="AX808" s="1197"/>
      <c r="AY808" s="1197"/>
      <c r="AZ808" s="1197"/>
    </row>
    <row r="809" spans="1:61" s="1407" customFormat="1" ht="12.75" customHeight="1">
      <c r="A809" s="1197"/>
      <c r="B809" s="1197"/>
      <c r="C809" s="1197"/>
      <c r="D809" s="1197"/>
      <c r="E809" s="1197"/>
      <c r="F809" s="1197"/>
      <c r="G809" s="1197"/>
      <c r="H809" s="1197"/>
      <c r="I809" s="1197"/>
      <c r="J809" s="1197"/>
      <c r="K809" s="1197"/>
      <c r="L809" s="1197"/>
      <c r="M809" s="1197"/>
      <c r="N809" s="1197"/>
      <c r="O809" s="1197"/>
      <c r="P809" s="1197"/>
      <c r="Q809" s="1197"/>
      <c r="R809" s="1197"/>
      <c r="S809" s="1197"/>
      <c r="T809" s="1197"/>
      <c r="U809" s="1197"/>
      <c r="V809" s="1197"/>
      <c r="W809" s="1197"/>
      <c r="X809" s="1197"/>
      <c r="Y809" s="1197"/>
      <c r="Z809" s="1197"/>
      <c r="AA809" s="1197"/>
      <c r="AB809" s="1197"/>
      <c r="AC809" s="1197"/>
      <c r="AD809" s="1197"/>
      <c r="AE809" s="1197"/>
      <c r="AF809" s="1197"/>
      <c r="AG809" s="1197"/>
      <c r="AH809" s="1197"/>
      <c r="AI809" s="1197"/>
      <c r="AJ809" s="1197"/>
      <c r="AK809" s="1197"/>
      <c r="AL809" s="1197"/>
      <c r="AM809" s="1197"/>
      <c r="AN809" s="1197"/>
      <c r="AO809" s="1197"/>
      <c r="AP809" s="1197"/>
      <c r="AQ809" s="1197"/>
      <c r="AR809" s="1197"/>
      <c r="AS809" s="1197"/>
      <c r="AT809" s="1197"/>
      <c r="AU809" s="1197"/>
      <c r="AV809" s="1197"/>
      <c r="AW809" s="1197"/>
      <c r="AX809" s="1197"/>
      <c r="AY809" s="1197"/>
      <c r="AZ809" s="1197"/>
    </row>
    <row r="810" spans="1:61" s="1407" customFormat="1" ht="41.25" customHeight="1">
      <c r="A810" s="1197"/>
      <c r="B810" s="1197"/>
      <c r="C810" s="1197"/>
      <c r="D810" s="1197"/>
      <c r="E810" s="1197"/>
      <c r="F810" s="1197"/>
      <c r="G810" s="1197"/>
      <c r="H810" s="1197"/>
      <c r="I810" s="1197"/>
      <c r="J810" s="1197"/>
      <c r="K810" s="1197"/>
      <c r="L810" s="1197"/>
      <c r="M810" s="1197"/>
      <c r="N810" s="1197"/>
      <c r="O810" s="1197"/>
      <c r="P810" s="1197"/>
      <c r="Q810" s="1197"/>
      <c r="R810" s="1197"/>
      <c r="S810" s="1197"/>
      <c r="T810" s="1197"/>
      <c r="U810" s="1197"/>
      <c r="V810" s="1197"/>
      <c r="W810" s="1197"/>
      <c r="X810" s="1197"/>
      <c r="Y810" s="1197"/>
      <c r="Z810" s="1197"/>
      <c r="AA810" s="1197"/>
      <c r="AB810" s="1197"/>
      <c r="AC810" s="1197"/>
      <c r="AD810" s="1197"/>
      <c r="AE810" s="1197"/>
      <c r="AF810" s="1197"/>
      <c r="AG810" s="1197"/>
      <c r="AH810" s="1197"/>
      <c r="AI810" s="1197"/>
      <c r="AJ810" s="1197"/>
      <c r="AK810" s="1197"/>
      <c r="AL810" s="1197"/>
      <c r="AM810" s="1197"/>
      <c r="AN810" s="1197"/>
      <c r="AO810" s="1197"/>
      <c r="AP810" s="1197"/>
      <c r="AQ810" s="1197"/>
      <c r="AR810" s="1197"/>
      <c r="AS810" s="1197"/>
      <c r="AT810" s="1197"/>
      <c r="AU810" s="1197"/>
      <c r="AV810" s="1197"/>
      <c r="AW810" s="1197"/>
      <c r="AX810" s="1197"/>
      <c r="AY810" s="1197"/>
      <c r="AZ810" s="1197"/>
    </row>
    <row r="811" spans="1:61" s="1407" customFormat="1" ht="15" customHeight="1">
      <c r="A811" s="1197"/>
      <c r="B811" s="1197"/>
      <c r="C811" s="1197"/>
      <c r="D811" s="1197"/>
      <c r="E811" s="1197"/>
      <c r="F811" s="1197"/>
      <c r="G811" s="1197"/>
      <c r="H811" s="1197"/>
      <c r="I811" s="1197"/>
      <c r="J811" s="1197"/>
      <c r="K811" s="1197"/>
      <c r="L811" s="1197"/>
      <c r="M811" s="1197"/>
      <c r="N811" s="1197"/>
      <c r="O811" s="1197"/>
      <c r="P811" s="1197"/>
      <c r="Q811" s="1197"/>
      <c r="R811" s="1197"/>
      <c r="S811" s="1197"/>
      <c r="T811" s="1197"/>
      <c r="U811" s="1197"/>
      <c r="V811" s="1197"/>
      <c r="W811" s="1197"/>
      <c r="X811" s="1197"/>
      <c r="Y811" s="1197"/>
      <c r="Z811" s="1197"/>
      <c r="AA811" s="1197"/>
      <c r="AB811" s="1197"/>
      <c r="AC811" s="1197"/>
      <c r="AD811" s="1197"/>
      <c r="AE811" s="1197"/>
      <c r="AF811" s="1197"/>
      <c r="AG811" s="1197"/>
      <c r="AH811" s="1197"/>
      <c r="AI811" s="1197"/>
      <c r="AJ811" s="1197"/>
      <c r="AK811" s="1197"/>
      <c r="AL811" s="1197"/>
      <c r="AM811" s="1197"/>
      <c r="AN811" s="1197"/>
      <c r="AO811" s="1197"/>
      <c r="AP811" s="1197"/>
      <c r="AQ811" s="1197"/>
      <c r="AR811" s="1197"/>
      <c r="AS811" s="1197"/>
      <c r="AT811" s="1197"/>
      <c r="AU811" s="1197"/>
      <c r="AV811" s="1197"/>
      <c r="AW811" s="1197"/>
      <c r="AX811" s="1197"/>
      <c r="AY811" s="1197"/>
      <c r="AZ811" s="1197"/>
    </row>
    <row r="812" spans="1:61" s="1407" customFormat="1" ht="51" customHeight="1">
      <c r="A812" s="1197"/>
      <c r="B812" s="1197"/>
      <c r="C812" s="1197"/>
      <c r="D812" s="1197"/>
      <c r="E812" s="1197"/>
      <c r="F812" s="1197"/>
      <c r="G812" s="1197"/>
      <c r="H812" s="1197"/>
      <c r="I812" s="1197"/>
      <c r="J812" s="1197"/>
      <c r="K812" s="1197"/>
      <c r="L812" s="1197"/>
      <c r="M812" s="1197"/>
      <c r="N812" s="1197"/>
      <c r="O812" s="1197"/>
      <c r="P812" s="1197"/>
      <c r="Q812" s="1197"/>
      <c r="R812" s="1197"/>
      <c r="S812" s="1197"/>
      <c r="T812" s="1197"/>
      <c r="U812" s="1197"/>
      <c r="V812" s="1197"/>
      <c r="W812" s="1197"/>
      <c r="X812" s="1197"/>
      <c r="Y812" s="1197"/>
      <c r="Z812" s="1197"/>
      <c r="AA812" s="1197"/>
      <c r="AB812" s="1197"/>
      <c r="AC812" s="1197"/>
      <c r="AD812" s="1197"/>
      <c r="AE812" s="1197"/>
      <c r="AF812" s="1197"/>
      <c r="AG812" s="1197"/>
      <c r="AH812" s="1197"/>
      <c r="AI812" s="1197"/>
      <c r="AJ812" s="1197"/>
      <c r="AK812" s="1197"/>
      <c r="AL812" s="1197"/>
      <c r="AM812" s="1197"/>
      <c r="AN812" s="1197"/>
      <c r="AO812" s="1197"/>
      <c r="AP812" s="1197"/>
      <c r="AQ812" s="1197"/>
      <c r="AR812" s="1197"/>
      <c r="AS812" s="1197"/>
      <c r="AT812" s="1197"/>
      <c r="AU812" s="1197"/>
      <c r="AV812" s="1197"/>
      <c r="AW812" s="1197"/>
      <c r="AX812" s="1197"/>
      <c r="AY812" s="1197"/>
      <c r="AZ812" s="1197"/>
    </row>
    <row r="813" spans="1:61" s="1407" customFormat="1" ht="15.75" customHeight="1">
      <c r="A813" s="1197"/>
      <c r="B813" s="1197"/>
      <c r="C813" s="1197"/>
      <c r="D813" s="1197"/>
      <c r="E813" s="1197"/>
      <c r="F813" s="1197"/>
      <c r="G813" s="1197"/>
      <c r="H813" s="1197"/>
      <c r="I813" s="1197"/>
      <c r="J813" s="1197"/>
      <c r="K813" s="1197"/>
      <c r="L813" s="1197"/>
      <c r="M813" s="1197"/>
      <c r="N813" s="1197"/>
      <c r="O813" s="1197"/>
      <c r="P813" s="1197"/>
      <c r="Q813" s="1197"/>
      <c r="R813" s="1197"/>
      <c r="S813" s="1197"/>
      <c r="T813" s="1197"/>
      <c r="U813" s="1197"/>
      <c r="V813" s="1197"/>
      <c r="W813" s="1197"/>
      <c r="X813" s="1197"/>
      <c r="Y813" s="1197"/>
      <c r="Z813" s="1197"/>
      <c r="AA813" s="1197"/>
      <c r="AB813" s="1197"/>
      <c r="AC813" s="1197"/>
      <c r="AD813" s="1197"/>
      <c r="AE813" s="1197"/>
      <c r="AF813" s="1197"/>
      <c r="AG813" s="1197"/>
      <c r="AH813" s="1197"/>
      <c r="AI813" s="1197"/>
      <c r="AJ813" s="1197"/>
      <c r="AK813" s="1197"/>
      <c r="AL813" s="1197"/>
      <c r="AM813" s="1197"/>
      <c r="AN813" s="1197"/>
      <c r="AO813" s="1197"/>
      <c r="AP813" s="1197"/>
      <c r="AQ813" s="1197"/>
      <c r="AR813" s="1197"/>
      <c r="AS813" s="1197"/>
      <c r="AT813" s="1197"/>
      <c r="AU813" s="1197"/>
      <c r="AV813" s="1197"/>
      <c r="AW813" s="1197"/>
      <c r="AX813" s="1197"/>
      <c r="AY813" s="1197"/>
      <c r="AZ813" s="1197"/>
    </row>
    <row r="814" spans="1:61" s="1407" customFormat="1" ht="58.5" customHeight="1">
      <c r="A814" s="1197"/>
      <c r="B814" s="1197"/>
      <c r="C814" s="1197"/>
      <c r="D814" s="1197"/>
      <c r="E814" s="1197"/>
      <c r="F814" s="1197"/>
      <c r="G814" s="1197"/>
      <c r="H814" s="1197"/>
      <c r="I814" s="1197"/>
      <c r="J814" s="1197"/>
      <c r="K814" s="1197"/>
      <c r="L814" s="1197"/>
      <c r="M814" s="1197"/>
      <c r="N814" s="1197"/>
      <c r="O814" s="1197"/>
      <c r="P814" s="1197"/>
      <c r="Q814" s="1197"/>
      <c r="R814" s="1197"/>
      <c r="S814" s="1197"/>
      <c r="T814" s="1197"/>
      <c r="U814" s="1197"/>
      <c r="V814" s="1197"/>
      <c r="W814" s="1197"/>
      <c r="X814" s="1197"/>
      <c r="Y814" s="1197"/>
      <c r="Z814" s="1197"/>
      <c r="AA814" s="1197"/>
      <c r="AB814" s="1197"/>
      <c r="AC814" s="1197"/>
      <c r="AD814" s="1197"/>
      <c r="AE814" s="1197"/>
      <c r="AF814" s="1197"/>
      <c r="AG814" s="1197"/>
      <c r="AH814" s="1197"/>
      <c r="AI814" s="1197"/>
      <c r="AJ814" s="1197"/>
      <c r="AK814" s="1197"/>
      <c r="AL814" s="1197"/>
      <c r="AM814" s="1197"/>
      <c r="AN814" s="1197"/>
      <c r="AO814" s="1197"/>
      <c r="AP814" s="1197"/>
      <c r="AQ814" s="1197"/>
      <c r="AR814" s="1197"/>
      <c r="AS814" s="1197"/>
      <c r="AT814" s="1197"/>
      <c r="AU814" s="1197"/>
      <c r="AV814" s="1197"/>
      <c r="AW814" s="1197"/>
      <c r="AX814" s="1197"/>
      <c r="AY814" s="1197"/>
      <c r="AZ814" s="1197"/>
    </row>
    <row r="815" spans="1:61" s="1407" customFormat="1" ht="15.75" customHeight="1">
      <c r="A815" s="1197"/>
      <c r="B815" s="1197"/>
      <c r="C815" s="1197"/>
      <c r="D815" s="1197"/>
      <c r="E815" s="1197"/>
      <c r="F815" s="1197"/>
      <c r="G815" s="1197"/>
      <c r="H815" s="1197"/>
      <c r="I815" s="1197"/>
      <c r="J815" s="1197"/>
      <c r="K815" s="1197"/>
      <c r="L815" s="1197"/>
      <c r="M815" s="1197"/>
      <c r="N815" s="1197"/>
      <c r="O815" s="1197"/>
      <c r="P815" s="1197"/>
      <c r="Q815" s="1197"/>
      <c r="R815" s="1197"/>
      <c r="S815" s="1197"/>
      <c r="T815" s="1197"/>
      <c r="U815" s="1197"/>
      <c r="V815" s="1197"/>
      <c r="W815" s="1197"/>
      <c r="X815" s="1197"/>
      <c r="Y815" s="1197"/>
      <c r="Z815" s="1197"/>
      <c r="AA815" s="1197"/>
      <c r="AB815" s="1197"/>
      <c r="AC815" s="1197"/>
      <c r="AD815" s="1197"/>
      <c r="AE815" s="1197"/>
      <c r="AF815" s="1197"/>
      <c r="AG815" s="1197"/>
      <c r="AH815" s="1197"/>
      <c r="AI815" s="1197"/>
      <c r="AJ815" s="1197"/>
      <c r="AK815" s="1197"/>
      <c r="AL815" s="1197"/>
      <c r="AM815" s="1197"/>
      <c r="AN815" s="1197"/>
      <c r="AO815" s="1197"/>
      <c r="AP815" s="1197"/>
      <c r="AQ815" s="1197"/>
      <c r="AR815" s="1197"/>
      <c r="AS815" s="1197"/>
      <c r="AT815" s="1197"/>
      <c r="AU815" s="1197"/>
      <c r="AV815" s="1197"/>
      <c r="AW815" s="1197"/>
      <c r="AX815" s="1197"/>
      <c r="AY815" s="1197"/>
      <c r="AZ815" s="1197"/>
    </row>
    <row r="816" spans="1:61" s="1407" customFormat="1" ht="15.75" customHeight="1">
      <c r="A816" s="1197"/>
      <c r="B816" s="1197"/>
      <c r="C816" s="1197"/>
      <c r="D816" s="1197"/>
      <c r="E816" s="1197"/>
      <c r="F816" s="1197"/>
      <c r="G816" s="1197"/>
      <c r="H816" s="1197"/>
      <c r="I816" s="1197"/>
      <c r="J816" s="1197"/>
      <c r="K816" s="1197"/>
      <c r="L816" s="1197"/>
      <c r="M816" s="1197"/>
      <c r="N816" s="1197"/>
      <c r="O816" s="1197"/>
      <c r="P816" s="1197"/>
      <c r="Q816" s="1197"/>
      <c r="R816" s="1197"/>
      <c r="S816" s="1197"/>
      <c r="T816" s="1197"/>
      <c r="U816" s="1197"/>
      <c r="V816" s="1197"/>
      <c r="W816" s="1197"/>
      <c r="X816" s="1197"/>
      <c r="Y816" s="1197"/>
      <c r="Z816" s="1197"/>
      <c r="AA816" s="1197"/>
      <c r="AB816" s="1197"/>
      <c r="AC816" s="1197"/>
      <c r="AD816" s="1197"/>
      <c r="AE816" s="1197"/>
      <c r="AF816" s="1197"/>
      <c r="AG816" s="1197"/>
      <c r="AH816" s="1197"/>
      <c r="AI816" s="1197"/>
      <c r="AJ816" s="1197"/>
      <c r="AK816" s="1197"/>
      <c r="AL816" s="1197"/>
      <c r="AM816" s="1197"/>
      <c r="AN816" s="1197"/>
      <c r="AO816" s="1197"/>
      <c r="AP816" s="1197"/>
      <c r="AQ816" s="1197"/>
      <c r="AR816" s="1197"/>
      <c r="AS816" s="1197"/>
      <c r="AT816" s="1197"/>
      <c r="AU816" s="1197"/>
      <c r="AV816" s="1197"/>
      <c r="AW816" s="1197"/>
      <c r="AX816" s="1197"/>
      <c r="AY816" s="1197"/>
      <c r="AZ816" s="1197"/>
    </row>
    <row r="817" spans="1:61" s="1407" customFormat="1" ht="15.75" customHeight="1">
      <c r="A817" s="1197"/>
      <c r="B817" s="1197"/>
      <c r="C817" s="1197"/>
      <c r="D817" s="1197"/>
      <c r="E817" s="1197"/>
      <c r="F817" s="1197"/>
      <c r="G817" s="1197"/>
      <c r="H817" s="1197"/>
      <c r="I817" s="1197"/>
      <c r="J817" s="1197"/>
      <c r="K817" s="1197"/>
      <c r="L817" s="1197"/>
      <c r="M817" s="1197"/>
      <c r="N817" s="1197"/>
      <c r="O817" s="1197"/>
      <c r="P817" s="1197"/>
      <c r="Q817" s="1197"/>
      <c r="R817" s="1197"/>
      <c r="S817" s="1197"/>
      <c r="T817" s="1197"/>
      <c r="U817" s="1197"/>
      <c r="V817" s="1197"/>
      <c r="W817" s="1197"/>
      <c r="X817" s="1197"/>
      <c r="Y817" s="1197"/>
      <c r="Z817" s="1197"/>
      <c r="AA817" s="1197"/>
      <c r="AB817" s="1197"/>
      <c r="AC817" s="1197"/>
      <c r="AD817" s="1197"/>
      <c r="AE817" s="1197"/>
      <c r="AF817" s="1197"/>
      <c r="AG817" s="1197"/>
      <c r="AH817" s="1197"/>
      <c r="AI817" s="1197"/>
      <c r="AJ817" s="1197"/>
      <c r="AK817" s="1197"/>
      <c r="AL817" s="1197"/>
      <c r="AM817" s="1197"/>
      <c r="AN817" s="1197"/>
      <c r="AO817" s="1197"/>
      <c r="AP817" s="1197"/>
      <c r="AQ817" s="1197"/>
      <c r="AR817" s="1197"/>
      <c r="AS817" s="1197"/>
      <c r="AT817" s="1197"/>
      <c r="AU817" s="1197"/>
      <c r="AV817" s="1197"/>
      <c r="AW817" s="1197"/>
      <c r="AX817" s="1197"/>
      <c r="AY817" s="1197"/>
      <c r="AZ817" s="1197"/>
    </row>
    <row r="818" spans="1:61" s="1407" customFormat="1" ht="15.75" customHeight="1">
      <c r="A818" s="1197"/>
      <c r="B818" s="1197"/>
      <c r="C818" s="1197"/>
      <c r="D818" s="1197"/>
      <c r="E818" s="1197"/>
      <c r="F818" s="1197"/>
      <c r="G818" s="1197"/>
      <c r="H818" s="1197"/>
      <c r="I818" s="1197"/>
      <c r="J818" s="1197"/>
      <c r="K818" s="1197"/>
      <c r="L818" s="1197"/>
      <c r="M818" s="1197"/>
      <c r="N818" s="1197"/>
      <c r="O818" s="1197"/>
      <c r="P818" s="1197"/>
      <c r="Q818" s="1197"/>
      <c r="R818" s="1197"/>
      <c r="S818" s="1197"/>
      <c r="T818" s="1197"/>
      <c r="U818" s="1197"/>
      <c r="V818" s="1197"/>
      <c r="W818" s="1197"/>
      <c r="X818" s="1197"/>
      <c r="Y818" s="1197"/>
      <c r="Z818" s="1197"/>
      <c r="AA818" s="1197"/>
      <c r="AB818" s="1197"/>
      <c r="AC818" s="1197"/>
      <c r="AD818" s="1197"/>
      <c r="AE818" s="1197"/>
      <c r="AF818" s="1197"/>
      <c r="AG818" s="1197"/>
      <c r="AH818" s="1197"/>
      <c r="AI818" s="1197"/>
      <c r="AJ818" s="1197"/>
      <c r="AK818" s="1197"/>
      <c r="AL818" s="1197"/>
      <c r="AM818" s="1197"/>
      <c r="AN818" s="1197"/>
      <c r="AO818" s="1197"/>
      <c r="AP818" s="1197"/>
      <c r="AQ818" s="1197"/>
      <c r="AR818" s="1197"/>
      <c r="AS818" s="1197"/>
      <c r="AT818" s="1197"/>
      <c r="AU818" s="1197"/>
      <c r="AV818" s="1197"/>
      <c r="AW818" s="1197"/>
      <c r="AX818" s="1197"/>
      <c r="AY818" s="1197"/>
      <c r="AZ818" s="1197"/>
    </row>
    <row r="819" spans="1:61" s="1407" customFormat="1" ht="15.75" customHeight="1">
      <c r="A819" s="1197"/>
      <c r="B819" s="1197"/>
      <c r="C819" s="1197"/>
      <c r="D819" s="1197"/>
      <c r="E819" s="1197"/>
      <c r="F819" s="1197"/>
      <c r="G819" s="1197"/>
      <c r="H819" s="1197"/>
      <c r="I819" s="1197"/>
      <c r="J819" s="1197"/>
      <c r="K819" s="1197"/>
      <c r="L819" s="1197"/>
      <c r="M819" s="1197"/>
      <c r="N819" s="1197"/>
      <c r="O819" s="1197"/>
      <c r="P819" s="1197"/>
      <c r="Q819" s="1197"/>
      <c r="R819" s="1197"/>
      <c r="S819" s="1197"/>
      <c r="T819" s="1197"/>
      <c r="U819" s="1197"/>
      <c r="V819" s="1197"/>
      <c r="W819" s="1197"/>
      <c r="X819" s="1197"/>
      <c r="Y819" s="1197"/>
      <c r="Z819" s="1197"/>
      <c r="AA819" s="1197"/>
      <c r="AB819" s="1197"/>
      <c r="AC819" s="1197"/>
      <c r="AD819" s="1197"/>
      <c r="AE819" s="1197"/>
      <c r="AF819" s="1197"/>
      <c r="AG819" s="1197"/>
      <c r="AH819" s="1197"/>
      <c r="AI819" s="1197"/>
      <c r="AJ819" s="1197"/>
      <c r="AK819" s="1197"/>
      <c r="AL819" s="1197"/>
      <c r="AM819" s="1197"/>
      <c r="AN819" s="1197"/>
      <c r="AO819" s="1197"/>
      <c r="AP819" s="1197"/>
      <c r="AQ819" s="1197"/>
      <c r="AR819" s="1197"/>
      <c r="AS819" s="1197"/>
      <c r="AT819" s="1197"/>
      <c r="AU819" s="1197"/>
      <c r="AV819" s="1197"/>
      <c r="AW819" s="1197"/>
      <c r="AX819" s="1197"/>
      <c r="AY819" s="1197"/>
      <c r="AZ819" s="1197"/>
    </row>
    <row r="820" spans="1:61" s="1407" customFormat="1" ht="15.75" customHeight="1">
      <c r="A820" s="1197"/>
      <c r="B820" s="1197"/>
      <c r="C820" s="1197"/>
      <c r="D820" s="1197"/>
      <c r="E820" s="1197"/>
      <c r="F820" s="1197"/>
      <c r="G820" s="1197"/>
      <c r="H820" s="1197"/>
      <c r="I820" s="1197"/>
      <c r="J820" s="1197"/>
      <c r="K820" s="1197"/>
      <c r="L820" s="1197"/>
      <c r="M820" s="1197"/>
      <c r="N820" s="1197"/>
      <c r="O820" s="1197"/>
      <c r="P820" s="1197"/>
      <c r="Q820" s="1197"/>
      <c r="R820" s="1197"/>
      <c r="S820" s="1197"/>
      <c r="T820" s="1197"/>
      <c r="U820" s="1197"/>
      <c r="V820" s="1197"/>
      <c r="W820" s="1197"/>
      <c r="X820" s="1197"/>
      <c r="Y820" s="1197"/>
      <c r="Z820" s="1197"/>
      <c r="AA820" s="1197"/>
      <c r="AB820" s="1197"/>
      <c r="AC820" s="1197"/>
      <c r="AD820" s="1197"/>
      <c r="AE820" s="1197"/>
      <c r="AF820" s="1197"/>
      <c r="AG820" s="1197"/>
      <c r="AH820" s="1197"/>
      <c r="AI820" s="1197"/>
      <c r="AJ820" s="1197"/>
      <c r="AK820" s="1197"/>
      <c r="AL820" s="1197"/>
      <c r="AM820" s="1197"/>
      <c r="AN820" s="1197"/>
      <c r="AO820" s="1197"/>
      <c r="AP820" s="1197"/>
      <c r="AQ820" s="1197"/>
      <c r="AR820" s="1197"/>
      <c r="AS820" s="1197"/>
      <c r="AT820" s="1197"/>
      <c r="AU820" s="1197"/>
      <c r="AV820" s="1197"/>
      <c r="AW820" s="1197"/>
      <c r="AX820" s="1197"/>
      <c r="AY820" s="1197"/>
      <c r="AZ820" s="1197"/>
    </row>
    <row r="821" spans="1:61" s="1407" customFormat="1" ht="15.75" customHeight="1">
      <c r="A821" s="1197"/>
      <c r="B821" s="1197"/>
      <c r="C821" s="1197"/>
      <c r="D821" s="1197"/>
      <c r="E821" s="1197"/>
      <c r="F821" s="1197"/>
      <c r="G821" s="1197"/>
      <c r="H821" s="1197"/>
      <c r="I821" s="1197"/>
      <c r="J821" s="1197"/>
      <c r="K821" s="1197"/>
      <c r="L821" s="1197"/>
      <c r="M821" s="1197"/>
      <c r="N821" s="1197"/>
      <c r="O821" s="1197"/>
      <c r="P821" s="1197"/>
      <c r="Q821" s="1197"/>
      <c r="R821" s="1197"/>
      <c r="S821" s="1197"/>
      <c r="T821" s="1197"/>
      <c r="U821" s="1197"/>
      <c r="V821" s="1197"/>
      <c r="W821" s="1197"/>
      <c r="X821" s="1197"/>
      <c r="Y821" s="1197"/>
      <c r="Z821" s="1197"/>
      <c r="AA821" s="1197"/>
      <c r="AB821" s="1197"/>
      <c r="AC821" s="1197"/>
      <c r="AD821" s="1197"/>
      <c r="AE821" s="1197"/>
      <c r="AF821" s="1197"/>
      <c r="AG821" s="1197"/>
      <c r="AH821" s="1197"/>
      <c r="AI821" s="1197"/>
      <c r="AJ821" s="1197"/>
      <c r="AK821" s="1197"/>
      <c r="AL821" s="1197"/>
      <c r="AM821" s="1197"/>
      <c r="AN821" s="1197"/>
      <c r="AO821" s="1197"/>
      <c r="AP821" s="1197"/>
      <c r="AQ821" s="1197"/>
      <c r="AR821" s="1197"/>
      <c r="AS821" s="1197"/>
      <c r="AT821" s="1197"/>
      <c r="AU821" s="1197"/>
      <c r="AV821" s="1197"/>
      <c r="AW821" s="1197"/>
      <c r="AX821" s="1197"/>
      <c r="AY821" s="1197"/>
      <c r="AZ821" s="1197"/>
    </row>
    <row r="822" spans="1:61" s="1407" customFormat="1" ht="15.75" customHeight="1">
      <c r="A822" s="1197"/>
      <c r="B822" s="1197"/>
      <c r="C822" s="1197"/>
      <c r="D822" s="1197"/>
      <c r="E822" s="1197"/>
      <c r="F822" s="1197"/>
      <c r="G822" s="1197"/>
      <c r="H822" s="1197"/>
      <c r="I822" s="1197"/>
      <c r="J822" s="1197"/>
      <c r="K822" s="1197"/>
      <c r="L822" s="1197"/>
      <c r="M822" s="1197"/>
      <c r="N822" s="1197"/>
      <c r="O822" s="1197"/>
      <c r="P822" s="1197"/>
      <c r="Q822" s="1197"/>
      <c r="R822" s="1197"/>
      <c r="S822" s="1197"/>
      <c r="T822" s="1197"/>
      <c r="U822" s="1197"/>
      <c r="V822" s="1197"/>
      <c r="W822" s="1197"/>
      <c r="X822" s="1197"/>
      <c r="Y822" s="1197"/>
      <c r="Z822" s="1197"/>
      <c r="AA822" s="1197"/>
      <c r="AB822" s="1197"/>
      <c r="AC822" s="1197"/>
      <c r="AD822" s="1197"/>
      <c r="AE822" s="1197"/>
      <c r="AF822" s="1197"/>
      <c r="AG822" s="1197"/>
      <c r="AH822" s="1197"/>
      <c r="AI822" s="1197"/>
      <c r="AJ822" s="1197"/>
      <c r="AK822" s="1197"/>
      <c r="AL822" s="1197"/>
      <c r="AM822" s="1197"/>
      <c r="AN822" s="1197"/>
      <c r="AO822" s="1197"/>
      <c r="AP822" s="1197"/>
      <c r="AQ822" s="1197"/>
      <c r="AR822" s="1197"/>
      <c r="AS822" s="1197"/>
      <c r="AT822" s="1197"/>
      <c r="AU822" s="1197"/>
      <c r="AV822" s="1197"/>
      <c r="AW822" s="1197"/>
      <c r="AX822" s="1197"/>
      <c r="AY822" s="1197"/>
      <c r="AZ822" s="1197"/>
    </row>
    <row r="823" spans="1:61" s="1407" customFormat="1" ht="15.75" customHeight="1">
      <c r="A823" s="1197"/>
      <c r="B823" s="1197"/>
      <c r="C823" s="1197"/>
      <c r="D823" s="1197"/>
      <c r="E823" s="1197"/>
      <c r="F823" s="1197"/>
      <c r="G823" s="1197"/>
      <c r="H823" s="1197"/>
      <c r="I823" s="1197"/>
      <c r="J823" s="1197"/>
      <c r="K823" s="1197"/>
      <c r="L823" s="1197"/>
      <c r="M823" s="1197"/>
      <c r="N823" s="1197"/>
      <c r="O823" s="1197"/>
      <c r="P823" s="1197"/>
      <c r="Q823" s="1197"/>
      <c r="R823" s="1197"/>
      <c r="S823" s="1197"/>
      <c r="T823" s="1197"/>
      <c r="U823" s="1197"/>
      <c r="V823" s="1197"/>
      <c r="W823" s="1197"/>
      <c r="X823" s="1197"/>
      <c r="Y823" s="1197"/>
      <c r="Z823" s="1197"/>
      <c r="AA823" s="1197"/>
      <c r="AB823" s="1197"/>
      <c r="AC823" s="1197"/>
      <c r="AD823" s="1197"/>
      <c r="AE823" s="1197"/>
      <c r="AF823" s="1197"/>
      <c r="AG823" s="1197"/>
      <c r="AH823" s="1197"/>
      <c r="AI823" s="1197"/>
      <c r="AJ823" s="1197"/>
      <c r="AK823" s="1197"/>
      <c r="AL823" s="1197"/>
      <c r="AM823" s="1197"/>
      <c r="AN823" s="1197"/>
      <c r="AO823" s="1197"/>
      <c r="AP823" s="1197"/>
      <c r="AQ823" s="1197"/>
      <c r="AR823" s="1197"/>
      <c r="AS823" s="1197"/>
      <c r="AT823" s="1197"/>
      <c r="AU823" s="1197"/>
      <c r="AV823" s="1197"/>
      <c r="AW823" s="1197"/>
      <c r="AX823" s="1197"/>
      <c r="AY823" s="1197"/>
      <c r="AZ823" s="1197"/>
    </row>
    <row r="824" spans="1:61" s="1407" customFormat="1" ht="15.75" customHeight="1">
      <c r="A824" s="1197"/>
      <c r="B824" s="1197"/>
      <c r="C824" s="1197"/>
      <c r="D824" s="1197"/>
      <c r="E824" s="1197"/>
      <c r="F824" s="1197"/>
      <c r="G824" s="1197"/>
      <c r="H824" s="1197"/>
      <c r="I824" s="1197"/>
      <c r="J824" s="1197"/>
      <c r="K824" s="1197"/>
      <c r="L824" s="1197"/>
      <c r="M824" s="1197"/>
      <c r="N824" s="1197"/>
      <c r="O824" s="1197"/>
      <c r="P824" s="1197"/>
      <c r="Q824" s="1197"/>
      <c r="R824" s="1197"/>
      <c r="S824" s="1197"/>
      <c r="T824" s="1197"/>
      <c r="U824" s="1197"/>
      <c r="V824" s="1197"/>
      <c r="W824" s="1197"/>
      <c r="X824" s="1197"/>
      <c r="Y824" s="1197"/>
      <c r="Z824" s="1197"/>
      <c r="AA824" s="1197"/>
      <c r="AB824" s="1197"/>
      <c r="AC824" s="1197"/>
      <c r="AD824" s="1197"/>
      <c r="AE824" s="1197"/>
      <c r="AF824" s="1197"/>
      <c r="AG824" s="1197"/>
      <c r="AH824" s="1197"/>
      <c r="AI824" s="1197"/>
      <c r="AJ824" s="1197"/>
      <c r="AK824" s="1197"/>
      <c r="AL824" s="1197"/>
      <c r="AM824" s="1197"/>
      <c r="AN824" s="1197"/>
      <c r="AO824" s="1197"/>
      <c r="AP824" s="1197"/>
      <c r="AQ824" s="1197"/>
      <c r="AR824" s="1197"/>
      <c r="AS824" s="1197"/>
      <c r="AT824" s="1197"/>
      <c r="AU824" s="1197"/>
      <c r="AV824" s="1197"/>
      <c r="AW824" s="1197"/>
      <c r="AX824" s="1197"/>
      <c r="AY824" s="1197"/>
      <c r="AZ824" s="1197"/>
    </row>
    <row r="825" spans="1:61" s="1407" customFormat="1" ht="15.75" customHeight="1">
      <c r="A825" s="1197"/>
      <c r="B825" s="1197"/>
      <c r="C825" s="1197"/>
      <c r="D825" s="1197"/>
      <c r="E825" s="1197"/>
      <c r="F825" s="1197"/>
      <c r="G825" s="1197"/>
      <c r="H825" s="1197"/>
      <c r="I825" s="1197"/>
      <c r="J825" s="1197"/>
      <c r="K825" s="1197"/>
      <c r="L825" s="1197"/>
      <c r="M825" s="1197"/>
      <c r="N825" s="1197"/>
      <c r="O825" s="1197"/>
      <c r="P825" s="1197"/>
      <c r="Q825" s="1197"/>
      <c r="R825" s="1197"/>
      <c r="S825" s="1197"/>
      <c r="T825" s="1197"/>
      <c r="U825" s="1197"/>
      <c r="V825" s="1197"/>
      <c r="W825" s="1197"/>
      <c r="X825" s="1197"/>
      <c r="Y825" s="1197"/>
      <c r="Z825" s="1197"/>
      <c r="AA825" s="1197"/>
      <c r="AB825" s="1197"/>
      <c r="AC825" s="1197"/>
      <c r="AD825" s="1197"/>
      <c r="AE825" s="1197"/>
      <c r="AF825" s="1197"/>
      <c r="AG825" s="1197"/>
      <c r="AH825" s="1197"/>
      <c r="AI825" s="1197"/>
      <c r="AJ825" s="1197"/>
      <c r="AK825" s="1197"/>
      <c r="AL825" s="1197"/>
      <c r="AM825" s="1197"/>
      <c r="AN825" s="1197"/>
      <c r="AO825" s="1197"/>
      <c r="AP825" s="1197"/>
      <c r="AQ825" s="1197"/>
      <c r="AR825" s="1197"/>
      <c r="AS825" s="1197"/>
      <c r="AT825" s="1197"/>
      <c r="AU825" s="1197"/>
      <c r="AV825" s="1197"/>
      <c r="AW825" s="1197"/>
      <c r="AX825" s="1197"/>
      <c r="AY825" s="1197"/>
      <c r="AZ825" s="1197"/>
    </row>
    <row r="826" spans="1:61" s="1407" customFormat="1" ht="17.25" customHeight="1">
      <c r="A826" s="1197"/>
      <c r="B826" s="1197"/>
      <c r="C826" s="1197"/>
      <c r="D826" s="1197"/>
      <c r="E826" s="1197"/>
      <c r="F826" s="1197"/>
      <c r="G826" s="1197"/>
      <c r="H826" s="1197"/>
      <c r="I826" s="1197"/>
      <c r="J826" s="1197"/>
      <c r="K826" s="1197"/>
      <c r="L826" s="1197"/>
      <c r="M826" s="1197"/>
      <c r="N826" s="1197"/>
      <c r="O826" s="1197"/>
      <c r="P826" s="1197"/>
      <c r="Q826" s="1197"/>
      <c r="R826" s="1197"/>
      <c r="S826" s="1197"/>
      <c r="T826" s="1197"/>
      <c r="U826" s="1197"/>
      <c r="V826" s="1197"/>
      <c r="W826" s="1197"/>
      <c r="X826" s="1197"/>
      <c r="Y826" s="1197"/>
      <c r="Z826" s="1197"/>
      <c r="AA826" s="1197"/>
      <c r="AB826" s="1197"/>
      <c r="AC826" s="1197"/>
      <c r="AD826" s="1197"/>
      <c r="AE826" s="1197"/>
      <c r="AF826" s="1197"/>
      <c r="AG826" s="1197"/>
      <c r="AH826" s="1197"/>
      <c r="AI826" s="1197"/>
      <c r="AJ826" s="1197"/>
      <c r="AK826" s="1197"/>
      <c r="AL826" s="1197"/>
      <c r="AM826" s="1197"/>
      <c r="AN826" s="1197"/>
      <c r="AO826" s="1197"/>
      <c r="AP826" s="1197"/>
      <c r="AQ826" s="1197"/>
      <c r="AR826" s="1197"/>
      <c r="AS826" s="1197"/>
      <c r="AT826" s="1197"/>
      <c r="AU826" s="1197"/>
      <c r="AV826" s="1197"/>
      <c r="AW826" s="1197"/>
      <c r="AX826" s="1197"/>
      <c r="AY826" s="1197"/>
      <c r="AZ826" s="1197"/>
    </row>
    <row r="827" spans="1:61" s="1407" customFormat="1" ht="14.25" customHeight="1">
      <c r="A827" s="1197"/>
      <c r="B827" s="1197"/>
      <c r="C827" s="1197"/>
      <c r="D827" s="1197"/>
      <c r="E827" s="1197"/>
      <c r="F827" s="1197"/>
      <c r="G827" s="1197"/>
      <c r="H827" s="1197"/>
      <c r="I827" s="1197"/>
      <c r="J827" s="1197"/>
      <c r="K827" s="1197"/>
      <c r="L827" s="1197"/>
      <c r="M827" s="1197"/>
      <c r="N827" s="1197"/>
      <c r="O827" s="1197"/>
      <c r="P827" s="1197"/>
      <c r="Q827" s="1197"/>
      <c r="R827" s="1197"/>
      <c r="S827" s="1197"/>
      <c r="T827" s="1197"/>
      <c r="U827" s="1197"/>
      <c r="V827" s="1197"/>
      <c r="W827" s="1197"/>
      <c r="X827" s="1197"/>
      <c r="Y827" s="1197"/>
      <c r="Z827" s="1197"/>
      <c r="AA827" s="1197"/>
      <c r="AB827" s="1197"/>
      <c r="AC827" s="1197"/>
      <c r="AD827" s="1197"/>
      <c r="AE827" s="1197"/>
      <c r="AF827" s="1197"/>
      <c r="AG827" s="1197"/>
      <c r="AH827" s="1197"/>
      <c r="AI827" s="1197"/>
      <c r="AJ827" s="1197"/>
      <c r="AK827" s="1197"/>
      <c r="AL827" s="1197"/>
      <c r="AM827" s="1197"/>
      <c r="AN827" s="1197"/>
      <c r="AO827" s="1197"/>
      <c r="AP827" s="1197"/>
      <c r="AQ827" s="1197"/>
      <c r="AR827" s="1197"/>
      <c r="AS827" s="1197"/>
      <c r="AT827" s="1197"/>
      <c r="AU827" s="1197"/>
      <c r="AV827" s="1197"/>
      <c r="AW827" s="1197"/>
      <c r="AX827" s="1197"/>
      <c r="AY827" s="1197"/>
      <c r="AZ827" s="1197"/>
    </row>
    <row r="828" spans="1:61" s="1407" customFormat="1">
      <c r="A828" s="1197"/>
      <c r="B828" s="1197"/>
      <c r="C828" s="1197"/>
      <c r="D828" s="1197"/>
      <c r="E828" s="1197"/>
      <c r="F828" s="1197"/>
      <c r="G828" s="1197"/>
      <c r="H828" s="1197"/>
      <c r="I828" s="1197"/>
      <c r="J828" s="1197"/>
      <c r="K828" s="1197"/>
      <c r="L828" s="1197"/>
      <c r="M828" s="1197"/>
      <c r="N828" s="1197"/>
      <c r="O828" s="1197"/>
      <c r="P828" s="1197"/>
      <c r="Q828" s="1197"/>
      <c r="R828" s="1197"/>
      <c r="S828" s="1197"/>
      <c r="T828" s="1197"/>
      <c r="U828" s="1197"/>
      <c r="V828" s="1197"/>
      <c r="W828" s="1197"/>
      <c r="X828" s="1197"/>
      <c r="Y828" s="1197"/>
      <c r="Z828" s="1197"/>
      <c r="AA828" s="1197"/>
      <c r="AB828" s="1197"/>
      <c r="AC828" s="1197"/>
      <c r="AD828" s="1197"/>
      <c r="AE828" s="1197"/>
      <c r="AF828" s="1197"/>
      <c r="AG828" s="1197"/>
      <c r="AH828" s="1197"/>
      <c r="AI828" s="1197"/>
      <c r="AJ828" s="1197"/>
      <c r="AK828" s="1197"/>
      <c r="AL828" s="1197"/>
      <c r="AM828" s="1197"/>
      <c r="AN828" s="1197"/>
      <c r="AO828" s="1197"/>
      <c r="AP828" s="1197"/>
      <c r="AQ828" s="1197"/>
      <c r="AR828" s="1197"/>
      <c r="AS828" s="1197"/>
      <c r="AT828" s="1197"/>
      <c r="AU828" s="1197"/>
      <c r="AV828" s="1197"/>
      <c r="AW828" s="1197"/>
      <c r="AX828" s="1197"/>
      <c r="AY828" s="1197"/>
      <c r="AZ828" s="1197"/>
      <c r="BA828" s="1197"/>
      <c r="BB828" s="1197"/>
      <c r="BC828" s="1197"/>
      <c r="BD828" s="1197"/>
      <c r="BE828" s="1197"/>
      <c r="BF828" s="1197"/>
      <c r="BG828" s="1197"/>
      <c r="BH828" s="1197"/>
      <c r="BI828" s="1197"/>
    </row>
    <row r="829" spans="1:61" s="1407" customFormat="1" ht="13.5" customHeight="1">
      <c r="A829" s="1197"/>
      <c r="B829" s="1197"/>
      <c r="C829" s="1197"/>
      <c r="D829" s="1197"/>
      <c r="E829" s="1197"/>
      <c r="F829" s="1197"/>
      <c r="G829" s="1197"/>
      <c r="H829" s="1197"/>
      <c r="I829" s="1197"/>
      <c r="J829" s="1197"/>
      <c r="K829" s="1197"/>
      <c r="L829" s="1197"/>
      <c r="M829" s="1197"/>
      <c r="N829" s="1197"/>
      <c r="O829" s="1197"/>
      <c r="P829" s="1197"/>
      <c r="Q829" s="1197"/>
      <c r="R829" s="1197"/>
      <c r="S829" s="1197"/>
      <c r="T829" s="1197"/>
      <c r="U829" s="1197"/>
      <c r="V829" s="1197"/>
      <c r="W829" s="1197"/>
      <c r="X829" s="1197"/>
      <c r="Y829" s="1197"/>
      <c r="Z829" s="1197"/>
      <c r="AA829" s="1197"/>
      <c r="AB829" s="1197"/>
      <c r="AC829" s="1197"/>
      <c r="AD829" s="1197"/>
      <c r="AE829" s="1197"/>
      <c r="AF829" s="1197"/>
      <c r="AG829" s="1197"/>
      <c r="AH829" s="1197"/>
      <c r="AI829" s="1197"/>
      <c r="AJ829" s="1197"/>
      <c r="AK829" s="1197"/>
      <c r="AL829" s="1197"/>
      <c r="AM829" s="1197"/>
      <c r="AN829" s="1197"/>
      <c r="AO829" s="1197"/>
      <c r="AP829" s="1197"/>
      <c r="AQ829" s="1197"/>
      <c r="AR829" s="1197"/>
      <c r="AS829" s="1197"/>
      <c r="AT829" s="1197"/>
      <c r="AU829" s="1197"/>
      <c r="AV829" s="1197"/>
      <c r="AW829" s="1197"/>
      <c r="AX829" s="1197"/>
      <c r="AY829" s="1197"/>
      <c r="AZ829" s="1197"/>
      <c r="BA829" s="1197"/>
      <c r="BB829" s="1197"/>
      <c r="BC829" s="1197"/>
      <c r="BD829" s="1197"/>
      <c r="BE829" s="1197"/>
      <c r="BF829" s="1197"/>
      <c r="BG829" s="1197"/>
      <c r="BH829" s="1197"/>
      <c r="BI829" s="1197"/>
    </row>
    <row r="830" spans="1:61" ht="14.25" customHeight="1"/>
    <row r="831" spans="1:61" ht="14.25" customHeight="1"/>
    <row r="832" spans="1:61" ht="23.1"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26.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sheetData>
  <mergeCells count="816">
    <mergeCell ref="D696:R696"/>
    <mergeCell ref="S696:AG696"/>
    <mergeCell ref="AF691:AJ691"/>
    <mergeCell ref="AN646:AO646"/>
    <mergeCell ref="AN647:AO647"/>
    <mergeCell ref="AN648:AO648"/>
    <mergeCell ref="J653:AJ653"/>
    <mergeCell ref="B675:S675"/>
    <mergeCell ref="T675:AJ675"/>
    <mergeCell ref="C688:AJ689"/>
    <mergeCell ref="K690:L690"/>
    <mergeCell ref="D694:R694"/>
    <mergeCell ref="S694:AG694"/>
    <mergeCell ref="D695:R695"/>
    <mergeCell ref="S695:AG695"/>
    <mergeCell ref="J654:AJ654"/>
    <mergeCell ref="A657:I657"/>
    <mergeCell ref="J657:AJ657"/>
    <mergeCell ref="J656:AJ656"/>
    <mergeCell ref="A654:I654"/>
    <mergeCell ref="A655:I655"/>
    <mergeCell ref="B662:AJ663"/>
    <mergeCell ref="A658:AK658"/>
    <mergeCell ref="A659:S659"/>
    <mergeCell ref="AL398:AM398"/>
    <mergeCell ref="AL399:AM399"/>
    <mergeCell ref="AL419:AM419"/>
    <mergeCell ref="AL420:AM420"/>
    <mergeCell ref="AL421:AM421"/>
    <mergeCell ref="AL519:AM519"/>
    <mergeCell ref="AL520:AM520"/>
    <mergeCell ref="AL521:AM521"/>
    <mergeCell ref="AL435:AM435"/>
    <mergeCell ref="AL436:AM436"/>
    <mergeCell ref="AL437:AM437"/>
    <mergeCell ref="AL456:AM456"/>
    <mergeCell ref="AL457:AM457"/>
    <mergeCell ref="AL458:AM458"/>
    <mergeCell ref="AL478:AM478"/>
    <mergeCell ref="AL479:AM479"/>
    <mergeCell ref="AL480:AM480"/>
    <mergeCell ref="AM237:AW243"/>
    <mergeCell ref="AM246:AW259"/>
    <mergeCell ref="AH100:AJ100"/>
    <mergeCell ref="AH101:AJ101"/>
    <mergeCell ref="AH102:AJ102"/>
    <mergeCell ref="AH103:AJ103"/>
    <mergeCell ref="AH104:AJ104"/>
    <mergeCell ref="A148:AK148"/>
    <mergeCell ref="X169:AD169"/>
    <mergeCell ref="AA171:AH171"/>
    <mergeCell ref="S168:W168"/>
    <mergeCell ref="X168:AD168"/>
    <mergeCell ref="S169:W169"/>
    <mergeCell ref="AF197:AI197"/>
    <mergeCell ref="AF198:AI198"/>
    <mergeCell ref="AF199:AI199"/>
    <mergeCell ref="C118:AK118"/>
    <mergeCell ref="A126:AK126"/>
    <mergeCell ref="A145:AK145"/>
    <mergeCell ref="A146:AK146"/>
    <mergeCell ref="J229:L229"/>
    <mergeCell ref="M229:O229"/>
    <mergeCell ref="T235:V235"/>
    <mergeCell ref="I198:L198"/>
    <mergeCell ref="B289:I289"/>
    <mergeCell ref="N289:R289"/>
    <mergeCell ref="B283:I283"/>
    <mergeCell ref="N283:R283"/>
    <mergeCell ref="S283:W283"/>
    <mergeCell ref="X283:AB283"/>
    <mergeCell ref="T198:X198"/>
    <mergeCell ref="X57:AA57"/>
    <mergeCell ref="AB57:AH57"/>
    <mergeCell ref="B225:AI226"/>
    <mergeCell ref="AE227:AJ227"/>
    <mergeCell ref="AH93:AJ93"/>
    <mergeCell ref="AH94:AJ94"/>
    <mergeCell ref="AH95:AJ95"/>
    <mergeCell ref="AH96:AJ96"/>
    <mergeCell ref="AH97:AJ97"/>
    <mergeCell ref="AH98:AJ98"/>
    <mergeCell ref="AH99:AJ99"/>
    <mergeCell ref="N285:R285"/>
    <mergeCell ref="S289:W289"/>
    <mergeCell ref="X58:AA58"/>
    <mergeCell ref="AB58:AH58"/>
    <mergeCell ref="AC283:AG283"/>
    <mergeCell ref="B284:I284"/>
    <mergeCell ref="J644:AJ644"/>
    <mergeCell ref="J645:AJ645"/>
    <mergeCell ref="A543:M543"/>
    <mergeCell ref="N543:P543"/>
    <mergeCell ref="A544:M544"/>
    <mergeCell ref="X290:AB290"/>
    <mergeCell ref="S326:V326"/>
    <mergeCell ref="W326:Z326"/>
    <mergeCell ref="AB326:AF326"/>
    <mergeCell ref="AG326:AK326"/>
    <mergeCell ref="B290:I290"/>
    <mergeCell ref="J323:M323"/>
    <mergeCell ref="N323:R323"/>
    <mergeCell ref="S323:V323"/>
    <mergeCell ref="W323:Z323"/>
    <mergeCell ref="AB323:AF323"/>
    <mergeCell ref="AG323:AK323"/>
    <mergeCell ref="N322:R322"/>
    <mergeCell ref="S322:V322"/>
    <mergeCell ref="W322:Z322"/>
    <mergeCell ref="AB322:AF322"/>
    <mergeCell ref="J322:M322"/>
    <mergeCell ref="N291:R291"/>
    <mergeCell ref="B586:AI587"/>
    <mergeCell ref="B641:AI642"/>
    <mergeCell ref="K478:M478"/>
    <mergeCell ref="N478:P478"/>
    <mergeCell ref="A502:M502"/>
    <mergeCell ref="N502:P502"/>
    <mergeCell ref="A483:M483"/>
    <mergeCell ref="N483:P483"/>
    <mergeCell ref="A484:M484"/>
    <mergeCell ref="N482:P482"/>
    <mergeCell ref="A506:M506"/>
    <mergeCell ref="A504:M504"/>
    <mergeCell ref="N487:P487"/>
    <mergeCell ref="N557:P557"/>
    <mergeCell ref="K479:M479"/>
    <mergeCell ref="Q557:AK557"/>
    <mergeCell ref="A525:M525"/>
    <mergeCell ref="Q501:AK501"/>
    <mergeCell ref="AC478:AE478"/>
    <mergeCell ref="Q479:S479"/>
    <mergeCell ref="T479:V479"/>
    <mergeCell ref="AF478:AH478"/>
    <mergeCell ref="AI478:AK478"/>
    <mergeCell ref="T520:V520"/>
    <mergeCell ref="Q483:AK488"/>
    <mergeCell ref="A644:I644"/>
    <mergeCell ref="A503:M503"/>
    <mergeCell ref="S325:V325"/>
    <mergeCell ref="L19:N19"/>
    <mergeCell ref="V19:X19"/>
    <mergeCell ref="B135:AJ136"/>
    <mergeCell ref="B175:AJ176"/>
    <mergeCell ref="B280:AI281"/>
    <mergeCell ref="B310:AI311"/>
    <mergeCell ref="B349:AI350"/>
    <mergeCell ref="J236:O236"/>
    <mergeCell ref="Q231:V231"/>
    <mergeCell ref="I199:L199"/>
    <mergeCell ref="N199:R199"/>
    <mergeCell ref="M237:O237"/>
    <mergeCell ref="N313:R313"/>
    <mergeCell ref="S313:Z313"/>
    <mergeCell ref="T199:X199"/>
    <mergeCell ref="Z199:AD199"/>
    <mergeCell ref="AC290:AG290"/>
    <mergeCell ref="N290:R290"/>
    <mergeCell ref="B288:I288"/>
    <mergeCell ref="N288:R288"/>
    <mergeCell ref="S288:W288"/>
    <mergeCell ref="B325:I327"/>
    <mergeCell ref="AG340:AK340"/>
    <mergeCell ref="Q353:AK353"/>
    <mergeCell ref="J342:M342"/>
    <mergeCell ref="J335:M335"/>
    <mergeCell ref="N335:R335"/>
    <mergeCell ref="S335:V335"/>
    <mergeCell ref="W335:Z335"/>
    <mergeCell ref="AB335:AF335"/>
    <mergeCell ref="S336:V336"/>
    <mergeCell ref="W336:Z336"/>
    <mergeCell ref="AB336:AF336"/>
    <mergeCell ref="J337:M337"/>
    <mergeCell ref="N337:R337"/>
    <mergeCell ref="S337:V337"/>
    <mergeCell ref="W337:Z337"/>
    <mergeCell ref="J326:M326"/>
    <mergeCell ref="N326:R326"/>
    <mergeCell ref="N325:R325"/>
    <mergeCell ref="B328:I330"/>
    <mergeCell ref="J328:M328"/>
    <mergeCell ref="W325:Z325"/>
    <mergeCell ref="AB325:AF325"/>
    <mergeCell ref="J325:M325"/>
    <mergeCell ref="AM719:AU732"/>
    <mergeCell ref="B665:AI666"/>
    <mergeCell ref="J655:AJ655"/>
    <mergeCell ref="A656:I656"/>
    <mergeCell ref="A645:I645"/>
    <mergeCell ref="J652:AJ652"/>
    <mergeCell ref="A653:I653"/>
    <mergeCell ref="A652:I652"/>
    <mergeCell ref="J327:M327"/>
    <mergeCell ref="N327:R327"/>
    <mergeCell ref="S327:V327"/>
    <mergeCell ref="W327:Z327"/>
    <mergeCell ref="AB327:AF327"/>
    <mergeCell ref="AG327:AK327"/>
    <mergeCell ref="AB337:AF337"/>
    <mergeCell ref="J336:M336"/>
    <mergeCell ref="AM704:AU708"/>
    <mergeCell ref="AM711:AU716"/>
    <mergeCell ref="AG337:AK337"/>
    <mergeCell ref="B717:AI718"/>
    <mergeCell ref="AL375:AM375"/>
    <mergeCell ref="AL376:AM376"/>
    <mergeCell ref="AL377:AM377"/>
    <mergeCell ref="AL397:AM397"/>
    <mergeCell ref="J321:M321"/>
    <mergeCell ref="N321:R321"/>
    <mergeCell ref="S321:V321"/>
    <mergeCell ref="W321:Z321"/>
    <mergeCell ref="N316:R316"/>
    <mergeCell ref="J319:M319"/>
    <mergeCell ref="S319:V319"/>
    <mergeCell ref="W319:Z319"/>
    <mergeCell ref="G300:I300"/>
    <mergeCell ref="J300:U300"/>
    <mergeCell ref="G301:I301"/>
    <mergeCell ref="J301:U301"/>
    <mergeCell ref="N292:R292"/>
    <mergeCell ref="S292:W292"/>
    <mergeCell ref="X292:AB292"/>
    <mergeCell ref="B313:M316"/>
    <mergeCell ref="B296:AI297"/>
    <mergeCell ref="B303:C303"/>
    <mergeCell ref="D303:F303"/>
    <mergeCell ref="G303:I303"/>
    <mergeCell ref="D302:F302"/>
    <mergeCell ref="G302:I302"/>
    <mergeCell ref="J302:U302"/>
    <mergeCell ref="S316:V316"/>
    <mergeCell ref="B301:C301"/>
    <mergeCell ref="D301:F301"/>
    <mergeCell ref="B302:C302"/>
    <mergeCell ref="AA313:AA316"/>
    <mergeCell ref="D300:F300"/>
    <mergeCell ref="N284:R284"/>
    <mergeCell ref="X288:AB288"/>
    <mergeCell ref="AC288:AG288"/>
    <mergeCell ref="C285:I285"/>
    <mergeCell ref="S285:W285"/>
    <mergeCell ref="X285:AB285"/>
    <mergeCell ref="C286:I286"/>
    <mergeCell ref="N286:R286"/>
    <mergeCell ref="S286:W286"/>
    <mergeCell ref="X286:AB286"/>
    <mergeCell ref="S284:W284"/>
    <mergeCell ref="X284:AB284"/>
    <mergeCell ref="AC284:AG284"/>
    <mergeCell ref="C91:AG92"/>
    <mergeCell ref="AH91:AJ92"/>
    <mergeCell ref="S329:V329"/>
    <mergeCell ref="W329:Z329"/>
    <mergeCell ref="AB329:AF329"/>
    <mergeCell ref="L18:N18"/>
    <mergeCell ref="A149:AK149"/>
    <mergeCell ref="A137:AK137"/>
    <mergeCell ref="V18:X18"/>
    <mergeCell ref="B138:AI144"/>
    <mergeCell ref="B287:I287"/>
    <mergeCell ref="N287:R287"/>
    <mergeCell ref="S287:W287"/>
    <mergeCell ref="X287:AB287"/>
    <mergeCell ref="S171:Y171"/>
    <mergeCell ref="I196:K196"/>
    <mergeCell ref="B197:H197"/>
    <mergeCell ref="I197:M197"/>
    <mergeCell ref="N197:S197"/>
    <mergeCell ref="T197:Y197"/>
    <mergeCell ref="J233:L233"/>
    <mergeCell ref="H248:I248"/>
    <mergeCell ref="Z198:AD198"/>
    <mergeCell ref="Z197:AE197"/>
    <mergeCell ref="N198:R198"/>
    <mergeCell ref="A443:M443"/>
    <mergeCell ref="N443:P443"/>
    <mergeCell ref="W334:Z334"/>
    <mergeCell ref="AB334:AF334"/>
    <mergeCell ref="J330:M330"/>
    <mergeCell ref="N330:R330"/>
    <mergeCell ref="S330:V330"/>
    <mergeCell ref="W330:Z330"/>
    <mergeCell ref="AB330:AF330"/>
    <mergeCell ref="B331:I331"/>
    <mergeCell ref="J331:M331"/>
    <mergeCell ref="N331:R331"/>
    <mergeCell ref="S331:V331"/>
    <mergeCell ref="W331:Z331"/>
    <mergeCell ref="AB331:AF331"/>
    <mergeCell ref="N336:R336"/>
    <mergeCell ref="J338:M338"/>
    <mergeCell ref="N338:R338"/>
    <mergeCell ref="B335:I337"/>
    <mergeCell ref="A402:M402"/>
    <mergeCell ref="N402:P402"/>
    <mergeCell ref="N381:P381"/>
    <mergeCell ref="A382:M382"/>
    <mergeCell ref="N382:P382"/>
    <mergeCell ref="A383:M383"/>
    <mergeCell ref="N383:P383"/>
    <mergeCell ref="B398:D398"/>
    <mergeCell ref="E398:G398"/>
    <mergeCell ref="B397:D397"/>
    <mergeCell ref="E397:G397"/>
    <mergeCell ref="H397:J397"/>
    <mergeCell ref="K397:M397"/>
    <mergeCell ref="N397:P397"/>
    <mergeCell ref="N401:P401"/>
    <mergeCell ref="N403:P403"/>
    <mergeCell ref="Q524:AK528"/>
    <mergeCell ref="Q543:AK547"/>
    <mergeCell ref="A547:M547"/>
    <mergeCell ref="N547:P547"/>
    <mergeCell ref="N545:P545"/>
    <mergeCell ref="A546:M546"/>
    <mergeCell ref="N546:P546"/>
    <mergeCell ref="A524:M524"/>
    <mergeCell ref="N524:P524"/>
    <mergeCell ref="N480:P480"/>
    <mergeCell ref="N528:P528"/>
    <mergeCell ref="N479:P479"/>
    <mergeCell ref="N484:P484"/>
    <mergeCell ref="A487:M487"/>
    <mergeCell ref="N503:P503"/>
    <mergeCell ref="B435:D435"/>
    <mergeCell ref="E435:G435"/>
    <mergeCell ref="H435:J435"/>
    <mergeCell ref="A440:M440"/>
    <mergeCell ref="N440:P440"/>
    <mergeCell ref="A441:M441"/>
    <mergeCell ref="N441:P441"/>
    <mergeCell ref="A442:M442"/>
    <mergeCell ref="N442:P442"/>
    <mergeCell ref="Q574:AK574"/>
    <mergeCell ref="A558:M558"/>
    <mergeCell ref="N558:P558"/>
    <mergeCell ref="Q558:AK562"/>
    <mergeCell ref="A559:M559"/>
    <mergeCell ref="N559:P559"/>
    <mergeCell ref="A560:M560"/>
    <mergeCell ref="N560:P560"/>
    <mergeCell ref="A561:M561"/>
    <mergeCell ref="N561:P561"/>
    <mergeCell ref="A562:M562"/>
    <mergeCell ref="N562:P562"/>
    <mergeCell ref="N574:P574"/>
    <mergeCell ref="N486:P486"/>
    <mergeCell ref="A505:M505"/>
    <mergeCell ref="N505:P505"/>
    <mergeCell ref="A488:M488"/>
    <mergeCell ref="N488:P488"/>
    <mergeCell ref="A485:M485"/>
    <mergeCell ref="H479:J479"/>
    <mergeCell ref="N462:P462"/>
    <mergeCell ref="A463:M463"/>
    <mergeCell ref="A405:M405"/>
    <mergeCell ref="N405:P405"/>
    <mergeCell ref="A406:M406"/>
    <mergeCell ref="N406:P406"/>
    <mergeCell ref="B419:D419"/>
    <mergeCell ref="E419:G419"/>
    <mergeCell ref="N357:P357"/>
    <mergeCell ref="B346:I347"/>
    <mergeCell ref="K377:M377"/>
    <mergeCell ref="N377:P377"/>
    <mergeCell ref="N379:P379"/>
    <mergeCell ref="A360:M360"/>
    <mergeCell ref="N360:P360"/>
    <mergeCell ref="E376:G376"/>
    <mergeCell ref="H376:J376"/>
    <mergeCell ref="K376:M376"/>
    <mergeCell ref="B377:D377"/>
    <mergeCell ref="E377:G377"/>
    <mergeCell ref="N376:P376"/>
    <mergeCell ref="B399:D399"/>
    <mergeCell ref="A362:M362"/>
    <mergeCell ref="N354:P354"/>
    <mergeCell ref="A355:M355"/>
    <mergeCell ref="N355:P355"/>
    <mergeCell ref="N438:P438"/>
    <mergeCell ref="A439:M439"/>
    <mergeCell ref="N439:P439"/>
    <mergeCell ref="N544:P544"/>
    <mergeCell ref="A545:M545"/>
    <mergeCell ref="N542:P542"/>
    <mergeCell ref="Q542:AK542"/>
    <mergeCell ref="N525:P525"/>
    <mergeCell ref="A526:M526"/>
    <mergeCell ref="N526:P526"/>
    <mergeCell ref="A527:M527"/>
    <mergeCell ref="N527:P527"/>
    <mergeCell ref="B480:D480"/>
    <mergeCell ref="E480:G480"/>
    <mergeCell ref="H480:J480"/>
    <mergeCell ref="K480:M480"/>
    <mergeCell ref="A528:M528"/>
    <mergeCell ref="N506:P506"/>
    <mergeCell ref="N501:P501"/>
    <mergeCell ref="K458:M458"/>
    <mergeCell ref="K456:M456"/>
    <mergeCell ref="N456:P456"/>
    <mergeCell ref="A486:M486"/>
    <mergeCell ref="N485:P485"/>
    <mergeCell ref="N463:P463"/>
    <mergeCell ref="A464:M464"/>
    <mergeCell ref="N464:P464"/>
    <mergeCell ref="A465:M465"/>
    <mergeCell ref="N465:P465"/>
    <mergeCell ref="B479:D479"/>
    <mergeCell ref="E479:G479"/>
    <mergeCell ref="N504:P504"/>
    <mergeCell ref="A462:M462"/>
    <mergeCell ref="B420:D420"/>
    <mergeCell ref="E420:G420"/>
    <mergeCell ref="H420:J420"/>
    <mergeCell ref="K420:M420"/>
    <mergeCell ref="B421:D421"/>
    <mergeCell ref="E421:G421"/>
    <mergeCell ref="H421:J421"/>
    <mergeCell ref="K421:M421"/>
    <mergeCell ref="N420:P420"/>
    <mergeCell ref="N421:P421"/>
    <mergeCell ref="B458:D458"/>
    <mergeCell ref="N460:P460"/>
    <mergeCell ref="A403:M403"/>
    <mergeCell ref="K457:M457"/>
    <mergeCell ref="N457:P457"/>
    <mergeCell ref="N461:P461"/>
    <mergeCell ref="E478:G478"/>
    <mergeCell ref="H478:J478"/>
    <mergeCell ref="A461:M461"/>
    <mergeCell ref="B437:D437"/>
    <mergeCell ref="B436:D436"/>
    <mergeCell ref="E458:G458"/>
    <mergeCell ref="H458:J458"/>
    <mergeCell ref="H456:J456"/>
    <mergeCell ref="B456:D456"/>
    <mergeCell ref="E456:G456"/>
    <mergeCell ref="N458:P458"/>
    <mergeCell ref="B478:D478"/>
    <mergeCell ref="H419:J419"/>
    <mergeCell ref="K419:M419"/>
    <mergeCell ref="N419:P419"/>
    <mergeCell ref="B457:D457"/>
    <mergeCell ref="E457:G457"/>
    <mergeCell ref="H457:J457"/>
    <mergeCell ref="AI435:AK435"/>
    <mergeCell ref="AI436:AK436"/>
    <mergeCell ref="AC435:AE435"/>
    <mergeCell ref="AC436:AE436"/>
    <mergeCell ref="T436:V436"/>
    <mergeCell ref="Q436:S436"/>
    <mergeCell ref="AF436:AH436"/>
    <mergeCell ref="Z437:AB437"/>
    <mergeCell ref="AC437:AE437"/>
    <mergeCell ref="AF435:AH435"/>
    <mergeCell ref="W437:Y437"/>
    <mergeCell ref="Q435:S435"/>
    <mergeCell ref="T435:V435"/>
    <mergeCell ref="W435:Y435"/>
    <mergeCell ref="Z435:AB435"/>
    <mergeCell ref="E436:G436"/>
    <mergeCell ref="H436:J436"/>
    <mergeCell ref="K436:M436"/>
    <mergeCell ref="N436:P436"/>
    <mergeCell ref="K435:M435"/>
    <mergeCell ref="N435:P435"/>
    <mergeCell ref="E437:G437"/>
    <mergeCell ref="H437:J437"/>
    <mergeCell ref="K437:M437"/>
    <mergeCell ref="N437:P437"/>
    <mergeCell ref="A13:AK14"/>
    <mergeCell ref="B16:H16"/>
    <mergeCell ref="A20:AK20"/>
    <mergeCell ref="W419:Y419"/>
    <mergeCell ref="Z419:AB419"/>
    <mergeCell ref="AC419:AE419"/>
    <mergeCell ref="AF419:AH419"/>
    <mergeCell ref="AI419:AK419"/>
    <mergeCell ref="A404:M404"/>
    <mergeCell ref="Q375:S375"/>
    <mergeCell ref="N375:P375"/>
    <mergeCell ref="K375:M375"/>
    <mergeCell ref="H375:J375"/>
    <mergeCell ref="E375:G375"/>
    <mergeCell ref="B375:D375"/>
    <mergeCell ref="A384:M384"/>
    <mergeCell ref="N404:P404"/>
    <mergeCell ref="N380:P380"/>
    <mergeCell ref="H377:J377"/>
    <mergeCell ref="N362:P362"/>
    <mergeCell ref="AG339:AK339"/>
    <mergeCell ref="AG336:AK336"/>
    <mergeCell ref="E399:G399"/>
    <mergeCell ref="AC287:AG287"/>
    <mergeCell ref="AM3:AU6"/>
    <mergeCell ref="AM9:AU20"/>
    <mergeCell ref="AM23:AU24"/>
    <mergeCell ref="AM27:AU36"/>
    <mergeCell ref="AM40:AU44"/>
    <mergeCell ref="AM141:AU149"/>
    <mergeCell ref="AM180:AW184"/>
    <mergeCell ref="AM187:AW191"/>
    <mergeCell ref="AM230:AW234"/>
    <mergeCell ref="AM64:AU67"/>
    <mergeCell ref="AM70:AU78"/>
    <mergeCell ref="AM195:AW211"/>
    <mergeCell ref="AN217:AQ218"/>
    <mergeCell ref="AN214:AQ216"/>
    <mergeCell ref="AR214:AV216"/>
    <mergeCell ref="AR217:AV218"/>
    <mergeCell ref="AM174:AU176"/>
    <mergeCell ref="AM54:AU61"/>
    <mergeCell ref="AM134:AU139"/>
    <mergeCell ref="AM152:AU169"/>
    <mergeCell ref="AM219:AW227"/>
    <mergeCell ref="AG334:AK334"/>
    <mergeCell ref="AG338:AK338"/>
    <mergeCell ref="AG335:AK335"/>
    <mergeCell ref="AG313:AK313"/>
    <mergeCell ref="AG316:AK316"/>
    <mergeCell ref="X289:AB289"/>
    <mergeCell ref="AC289:AG289"/>
    <mergeCell ref="W324:Z324"/>
    <mergeCell ref="W316:Z316"/>
    <mergeCell ref="AB316:AF316"/>
    <mergeCell ref="AB321:AF321"/>
    <mergeCell ref="AG321:AK321"/>
    <mergeCell ref="S290:W290"/>
    <mergeCell ref="S338:V338"/>
    <mergeCell ref="W338:Z338"/>
    <mergeCell ref="AB338:AF338"/>
    <mergeCell ref="AB313:AF313"/>
    <mergeCell ref="S291:W291"/>
    <mergeCell ref="X291:AB291"/>
    <mergeCell ref="J333:M333"/>
    <mergeCell ref="N333:R333"/>
    <mergeCell ref="AB333:AF333"/>
    <mergeCell ref="S333:V333"/>
    <mergeCell ref="W333:Z333"/>
    <mergeCell ref="B332:I334"/>
    <mergeCell ref="J332:M332"/>
    <mergeCell ref="N332:R332"/>
    <mergeCell ref="S332:V332"/>
    <mergeCell ref="B338:I339"/>
    <mergeCell ref="AG342:AK342"/>
    <mergeCell ref="A356:M356"/>
    <mergeCell ref="N356:P356"/>
    <mergeCell ref="AB340:AF340"/>
    <mergeCell ref="AB342:AF342"/>
    <mergeCell ref="J341:M341"/>
    <mergeCell ref="S343:V343"/>
    <mergeCell ref="W343:Z343"/>
    <mergeCell ref="AB343:AF343"/>
    <mergeCell ref="J344:M344"/>
    <mergeCell ref="N344:R344"/>
    <mergeCell ref="S344:V344"/>
    <mergeCell ref="W344:Z344"/>
    <mergeCell ref="N353:P353"/>
    <mergeCell ref="AB345:AF345"/>
    <mergeCell ref="AG345:AK345"/>
    <mergeCell ref="AG341:AK341"/>
    <mergeCell ref="J345:M345"/>
    <mergeCell ref="N345:R345"/>
    <mergeCell ref="S345:V345"/>
    <mergeCell ref="Q397:S397"/>
    <mergeCell ref="Q379:AK379"/>
    <mergeCell ref="N384:P384"/>
    <mergeCell ref="A380:M380"/>
    <mergeCell ref="Q399:S399"/>
    <mergeCell ref="AG343:AK343"/>
    <mergeCell ref="A361:M361"/>
    <mergeCell ref="N361:P361"/>
    <mergeCell ref="M233:O233"/>
    <mergeCell ref="Q354:AK354"/>
    <mergeCell ref="Q355:AK362"/>
    <mergeCell ref="A357:M357"/>
    <mergeCell ref="B340:I342"/>
    <mergeCell ref="J340:M340"/>
    <mergeCell ref="N340:R340"/>
    <mergeCell ref="S340:V340"/>
    <mergeCell ref="W340:Z340"/>
    <mergeCell ref="N342:R342"/>
    <mergeCell ref="S342:V342"/>
    <mergeCell ref="W342:Z342"/>
    <mergeCell ref="B343:I345"/>
    <mergeCell ref="A353:J353"/>
    <mergeCell ref="N328:R328"/>
    <mergeCell ref="S328:V328"/>
    <mergeCell ref="AI399:AK399"/>
    <mergeCell ref="A381:M381"/>
    <mergeCell ref="H398:J398"/>
    <mergeCell ref="K398:M398"/>
    <mergeCell ref="N398:P398"/>
    <mergeCell ref="H399:J399"/>
    <mergeCell ref="K399:M399"/>
    <mergeCell ref="N399:P399"/>
    <mergeCell ref="Z377:AB377"/>
    <mergeCell ref="Q377:S377"/>
    <mergeCell ref="T399:V399"/>
    <mergeCell ref="AC398:AE398"/>
    <mergeCell ref="AF398:AH398"/>
    <mergeCell ref="AI398:AK398"/>
    <mergeCell ref="Q380:AK384"/>
    <mergeCell ref="Q398:S398"/>
    <mergeCell ref="T398:V398"/>
    <mergeCell ref="W398:Y398"/>
    <mergeCell ref="T397:V397"/>
    <mergeCell ref="W397:Y397"/>
    <mergeCell ref="Z397:AB397"/>
    <mergeCell ref="AC397:AE397"/>
    <mergeCell ref="AF397:AH397"/>
    <mergeCell ref="AI397:AK397"/>
    <mergeCell ref="B324:I324"/>
    <mergeCell ref="AC377:AE377"/>
    <mergeCell ref="AF377:AH377"/>
    <mergeCell ref="AI377:AK377"/>
    <mergeCell ref="AB344:AF344"/>
    <mergeCell ref="T375:V375"/>
    <mergeCell ref="A358:M358"/>
    <mergeCell ref="N358:P358"/>
    <mergeCell ref="A359:M359"/>
    <mergeCell ref="N359:P359"/>
    <mergeCell ref="J343:M343"/>
    <mergeCell ref="N343:R343"/>
    <mergeCell ref="B376:D376"/>
    <mergeCell ref="J339:M339"/>
    <mergeCell ref="N339:R339"/>
    <mergeCell ref="S339:V339"/>
    <mergeCell ref="W339:Z339"/>
    <mergeCell ref="AB339:AF339"/>
    <mergeCell ref="W332:Z332"/>
    <mergeCell ref="W345:Z345"/>
    <mergeCell ref="W328:Z328"/>
    <mergeCell ref="AB328:AF328"/>
    <mergeCell ref="J329:M329"/>
    <mergeCell ref="N329:R329"/>
    <mergeCell ref="AI376:AK376"/>
    <mergeCell ref="T376:V376"/>
    <mergeCell ref="Q376:S376"/>
    <mergeCell ref="AB324:AF324"/>
    <mergeCell ref="AB341:AF341"/>
    <mergeCell ref="N341:R341"/>
    <mergeCell ref="S341:V341"/>
    <mergeCell ref="W341:Z341"/>
    <mergeCell ref="J346:AK347"/>
    <mergeCell ref="J324:M324"/>
    <mergeCell ref="N324:R324"/>
    <mergeCell ref="S324:V324"/>
    <mergeCell ref="AG331:AK331"/>
    <mergeCell ref="AG328:AK328"/>
    <mergeCell ref="AG332:AK332"/>
    <mergeCell ref="AG333:AK333"/>
    <mergeCell ref="AG344:AK344"/>
    <mergeCell ref="AB332:AF332"/>
    <mergeCell ref="J334:M334"/>
    <mergeCell ref="N334:R334"/>
    <mergeCell ref="S334:V334"/>
    <mergeCell ref="W376:Y376"/>
    <mergeCell ref="AI375:AK375"/>
    <mergeCell ref="AF375:AH375"/>
    <mergeCell ref="Q421:S421"/>
    <mergeCell ref="T421:V421"/>
    <mergeCell ref="W421:Y421"/>
    <mergeCell ref="Z421:AB421"/>
    <mergeCell ref="Q401:AK401"/>
    <mergeCell ref="Q402:AK406"/>
    <mergeCell ref="AF421:AH421"/>
    <mergeCell ref="AI421:AK421"/>
    <mergeCell ref="Q419:S419"/>
    <mergeCell ref="T419:V419"/>
    <mergeCell ref="Q420:S420"/>
    <mergeCell ref="T420:V420"/>
    <mergeCell ref="AI420:AK420"/>
    <mergeCell ref="AF399:AH399"/>
    <mergeCell ref="Z398:AB398"/>
    <mergeCell ref="W420:Y420"/>
    <mergeCell ref="Z420:AB420"/>
    <mergeCell ref="AC376:AE376"/>
    <mergeCell ref="AF376:AH376"/>
    <mergeCell ref="AC375:AE375"/>
    <mergeCell ref="Z375:AB375"/>
    <mergeCell ref="AF420:AH420"/>
    <mergeCell ref="T458:V458"/>
    <mergeCell ref="W458:Y458"/>
    <mergeCell ref="Z458:AB458"/>
    <mergeCell ref="Z376:AB376"/>
    <mergeCell ref="T377:V377"/>
    <mergeCell ref="W377:Y377"/>
    <mergeCell ref="AC421:AE421"/>
    <mergeCell ref="W375:Y375"/>
    <mergeCell ref="W399:Y399"/>
    <mergeCell ref="Z399:AB399"/>
    <mergeCell ref="AC399:AE399"/>
    <mergeCell ref="Q458:S458"/>
    <mergeCell ref="Q456:S456"/>
    <mergeCell ref="Q457:S457"/>
    <mergeCell ref="T457:V457"/>
    <mergeCell ref="W457:Y457"/>
    <mergeCell ref="Z457:AB457"/>
    <mergeCell ref="Q460:AK460"/>
    <mergeCell ref="Q482:AK482"/>
    <mergeCell ref="W478:Y478"/>
    <mergeCell ref="Q478:S478"/>
    <mergeCell ref="AF457:AH457"/>
    <mergeCell ref="AI457:AK457"/>
    <mergeCell ref="AI480:AK480"/>
    <mergeCell ref="AF458:AH458"/>
    <mergeCell ref="AF479:AH479"/>
    <mergeCell ref="Z480:AB480"/>
    <mergeCell ref="AC479:AE479"/>
    <mergeCell ref="AF480:AH480"/>
    <mergeCell ref="T478:V478"/>
    <mergeCell ref="Z478:AB478"/>
    <mergeCell ref="W479:Y479"/>
    <mergeCell ref="AC458:AE458"/>
    <mergeCell ref="AI479:AK479"/>
    <mergeCell ref="Q461:AK465"/>
    <mergeCell ref="H519:J519"/>
    <mergeCell ref="K519:M519"/>
    <mergeCell ref="T519:V519"/>
    <mergeCell ref="W519:Y519"/>
    <mergeCell ref="Z519:AB519"/>
    <mergeCell ref="AI519:AK519"/>
    <mergeCell ref="AC519:AE519"/>
    <mergeCell ref="AF519:AH519"/>
    <mergeCell ref="AI437:AK437"/>
    <mergeCell ref="Q480:S480"/>
    <mergeCell ref="AC456:AE456"/>
    <mergeCell ref="AF456:AH456"/>
    <mergeCell ref="AI456:AK456"/>
    <mergeCell ref="AC457:AE457"/>
    <mergeCell ref="AC480:AE480"/>
    <mergeCell ref="W456:Y456"/>
    <mergeCell ref="Z456:AB456"/>
    <mergeCell ref="Q438:AK438"/>
    <mergeCell ref="AI458:AK458"/>
    <mergeCell ref="Z479:AB479"/>
    <mergeCell ref="T480:V480"/>
    <mergeCell ref="W480:Y480"/>
    <mergeCell ref="Q439:AK443"/>
    <mergeCell ref="AF437:AH437"/>
    <mergeCell ref="W520:Y520"/>
    <mergeCell ref="Z520:AB520"/>
    <mergeCell ref="AC520:AE520"/>
    <mergeCell ref="AF520:AH520"/>
    <mergeCell ref="AI520:AK520"/>
    <mergeCell ref="Q520:S520"/>
    <mergeCell ref="AM263:AW266"/>
    <mergeCell ref="AG322:AK322"/>
    <mergeCell ref="AG330:AK330"/>
    <mergeCell ref="AG329:AK329"/>
    <mergeCell ref="AG325:AK325"/>
    <mergeCell ref="AG320:AK320"/>
    <mergeCell ref="AG317:AK317"/>
    <mergeCell ref="AG324:AK324"/>
    <mergeCell ref="AB318:AF318"/>
    <mergeCell ref="AG318:AK318"/>
    <mergeCell ref="AB319:AF319"/>
    <mergeCell ref="AG319:AK319"/>
    <mergeCell ref="Q502:AK506"/>
    <mergeCell ref="Q519:S519"/>
    <mergeCell ref="W436:Y436"/>
    <mergeCell ref="Z436:AB436"/>
    <mergeCell ref="AC420:AE420"/>
    <mergeCell ref="T456:V456"/>
    <mergeCell ref="N523:P523"/>
    <mergeCell ref="Q437:S437"/>
    <mergeCell ref="T437:V437"/>
    <mergeCell ref="B521:D521"/>
    <mergeCell ref="E521:G521"/>
    <mergeCell ref="H521:J521"/>
    <mergeCell ref="K521:M521"/>
    <mergeCell ref="N521:P521"/>
    <mergeCell ref="B519:D519"/>
    <mergeCell ref="E519:G519"/>
    <mergeCell ref="K520:M520"/>
    <mergeCell ref="N519:P519"/>
    <mergeCell ref="N520:P520"/>
    <mergeCell ref="B520:D520"/>
    <mergeCell ref="E520:G520"/>
    <mergeCell ref="H520:J520"/>
    <mergeCell ref="Q523:AK523"/>
    <mergeCell ref="Q521:S521"/>
    <mergeCell ref="T521:V521"/>
    <mergeCell ref="W521:Y521"/>
    <mergeCell ref="Z521:AB521"/>
    <mergeCell ref="AC521:AE521"/>
    <mergeCell ref="AF521:AH521"/>
    <mergeCell ref="AI521:AK521"/>
    <mergeCell ref="O16:P16"/>
    <mergeCell ref="AB320:AF320"/>
    <mergeCell ref="B317:I319"/>
    <mergeCell ref="J303:U303"/>
    <mergeCell ref="B304:C304"/>
    <mergeCell ref="D304:F304"/>
    <mergeCell ref="G304:I304"/>
    <mergeCell ref="J304:U304"/>
    <mergeCell ref="AB317:AF317"/>
    <mergeCell ref="S314:Z314"/>
    <mergeCell ref="S315:Z315"/>
    <mergeCell ref="J317:M317"/>
    <mergeCell ref="N317:R317"/>
    <mergeCell ref="S317:V317"/>
    <mergeCell ref="W317:Z317"/>
    <mergeCell ref="B320:I320"/>
    <mergeCell ref="J320:M320"/>
    <mergeCell ref="N320:R320"/>
    <mergeCell ref="S320:V320"/>
    <mergeCell ref="W320:Z320"/>
    <mergeCell ref="J318:M318"/>
    <mergeCell ref="N318:R318"/>
    <mergeCell ref="S318:V318"/>
    <mergeCell ref="W318:Z318"/>
  </mergeCells>
  <phoneticPr fontId="15"/>
  <conditionalFormatting sqref="B662:AJ663">
    <cfRule type="containsBlanks" dxfId="2" priority="2">
      <formula>LEN(TRIM(B662))=0</formula>
    </cfRule>
  </conditionalFormatting>
  <conditionalFormatting sqref="AH93:AJ104">
    <cfRule type="containsBlanks" dxfId="1" priority="1">
      <formula>LEN(TRIM(AH93))=0</formula>
    </cfRule>
  </conditionalFormatting>
  <dataValidations count="4">
    <dataValidation type="list" allowBlank="1" showInputMessage="1" showErrorMessage="1" sqref="X58:X61 Y79:Y90 X63:X78 Y93:Y111 X112:X113 Y132 X119:X121" xr:uid="{00000000-0002-0000-0700-000000000000}">
      <formula1>"　,更新日："</formula1>
    </dataValidation>
    <dataValidation type="list" allowBlank="1" showInputMessage="1" showErrorMessage="1" sqref="X57:AA57" xr:uid="{00000000-0002-0000-0700-00000A000000}">
      <formula1>"作成日：,発行日："</formula1>
    </dataValidation>
    <dataValidation type="list" allowBlank="1" showInputMessage="1" showErrorMessage="1" sqref="S169:W169" xr:uid="{00000000-0002-0000-0700-00000B000000}">
      <formula1>"　,改定日："</formula1>
    </dataValidation>
    <dataValidation type="list" allowBlank="1" showInputMessage="1" showErrorMessage="1" sqref="AE674 AH674 M674 P674 J713:J716 P713:P716" xr:uid="{00000000-0002-0000-0700-00000C000000}">
      <formula1>"□,☑"</formula1>
    </dataValidation>
  </dataValidations>
  <hyperlinks>
    <hyperlink ref="A1" location="トップ!A1" display="トップへ" xr:uid="{00000000-0004-0000-0700-000000000000}"/>
    <hyperlink ref="AI1" location="トップ!A1" display="トップへ" xr:uid="{00000000-0004-0000-0700-000001000000}"/>
    <hyperlink ref="Q1" location="トップ!A1" display="トップへ" xr:uid="{00000000-0004-0000-0700-000002000000}"/>
    <hyperlink ref="AL144" location="トップ!A1" display="トップへ" xr:uid="{00000000-0004-0000-0700-000003000000}"/>
    <hyperlink ref="AL177" location="トップ!A1" display="トップへ" xr:uid="{00000000-0004-0000-0700-000004000000}"/>
    <hyperlink ref="AL209" location="トップ!A1" display="トップへ" xr:uid="{00000000-0004-0000-0700-000005000000}"/>
    <hyperlink ref="AL329" location="トップ!A1" display="トップへ" xr:uid="{00000000-0004-0000-0700-000007000000}"/>
    <hyperlink ref="AL356" location="トップ!A1" display="トップへ" xr:uid="{00000000-0004-0000-0700-000008000000}"/>
    <hyperlink ref="AL649" location="トップ!A1" display="トップへ" xr:uid="{00000000-0004-0000-0700-000009000000}"/>
    <hyperlink ref="AL676" location="トップ!A1" display="トップへ" xr:uid="{D21D286B-DEB8-4358-BD74-F3B2B4FEEB60}"/>
    <hyperlink ref="AL301" location="トップ!A1" display="トップへ" xr:uid="{FA0358C7-64E8-4AF0-A2E6-245727D75C57}"/>
    <hyperlink ref="AL405" location="トップ!A1" display="トップへ" xr:uid="{05A16995-364C-4F4A-8B78-A6147574063E}"/>
    <hyperlink ref="AL464" location="トップ!A1" display="トップへ" xr:uid="{3DE14798-8E87-482F-8D5F-2D96F1B335C3}"/>
    <hyperlink ref="AL505" location="トップ!A1" display="トップへ" xr:uid="{3254948D-2D1E-4CE9-BD37-8FD96798B056}"/>
    <hyperlink ref="AL527" location="トップ!A1" display="トップへ" xr:uid="{5B48F2D0-8B38-4353-ADBA-9AA79F8B5C03}"/>
    <hyperlink ref="AL547" location="トップ!A1" display="トップへ" xr:uid="{DDEA2E08-8469-4F38-9077-B8F66112F3BD}"/>
    <hyperlink ref="AL668" location="トップ!A1" display="トップへ" xr:uid="{2F3C1352-520D-4CE7-B784-32643BE8E5B5}"/>
    <hyperlink ref="AL732" location="トップ!A1" display="トップへ" xr:uid="{51898796-06FC-4335-8A2F-23E8BDC10E5E}"/>
    <hyperlink ref="AL562" location="トップ!A1" display="トップへ" xr:uid="{B9205B77-3B5E-43B8-BA8E-7371A6A553BF}"/>
  </hyperlinks>
  <pageMargins left="0.9055118110236221" right="0.31496062992125984" top="0.78740157480314965" bottom="0.23622047244094491" header="0.31496062992125984" footer="0.19685039370078741"/>
  <pageSetup paperSize="9" scale="89" firstPageNumber="0" orientation="portrait" useFirstPageNumber="1" horizontalDpi="4294967294" verticalDpi="1200" r:id="rId1"/>
  <headerFooter differentFirst="1" alignWithMargins="0">
    <oddFooter>&amp;C&amp;P</oddFooter>
  </headerFooter>
  <rowBreaks count="1" manualBreakCount="1">
    <brk id="223" max="36"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0CB10-E6D0-453E-8CB5-29884F7A344F}">
  <sheetPr>
    <pageSetUpPr fitToPage="1"/>
  </sheetPr>
  <dimension ref="A1:P90"/>
  <sheetViews>
    <sheetView view="pageBreakPreview" zoomScaleNormal="100" zoomScaleSheetLayoutView="100" workbookViewId="0">
      <selection activeCell="D62" sqref="D62"/>
    </sheetView>
  </sheetViews>
  <sheetFormatPr defaultColWidth="9" defaultRowHeight="13.5"/>
  <cols>
    <col min="1" max="1" width="5.75" customWidth="1"/>
    <col min="2" max="3" width="33.375" customWidth="1"/>
    <col min="4" max="4" width="8" customWidth="1"/>
    <col min="5" max="5" width="13.125" customWidth="1"/>
    <col min="6" max="6" width="39.375" customWidth="1"/>
    <col min="7" max="7" width="2.5" customWidth="1"/>
    <col min="8" max="8" width="11.125" customWidth="1"/>
  </cols>
  <sheetData>
    <row r="1" spans="1:16">
      <c r="A1" s="531" t="s">
        <v>791</v>
      </c>
      <c r="F1" s="531" t="s">
        <v>791</v>
      </c>
      <c r="G1" s="531"/>
    </row>
    <row r="2" spans="1:16" ht="17.25" customHeight="1">
      <c r="B2" t="s">
        <v>1502</v>
      </c>
      <c r="H2" s="1299" t="s">
        <v>1760</v>
      </c>
    </row>
    <row r="3" spans="1:16" ht="13.5" customHeight="1">
      <c r="B3" t="s">
        <v>2363</v>
      </c>
      <c r="E3" s="39" t="s">
        <v>370</v>
      </c>
      <c r="F3" s="1920" t="s">
        <v>2529</v>
      </c>
      <c r="G3" s="1920"/>
      <c r="H3" s="3452" t="s">
        <v>1677</v>
      </c>
      <c r="I3" s="3452"/>
      <c r="J3" s="3452"/>
      <c r="K3" s="3452"/>
      <c r="L3" s="3452"/>
      <c r="M3" s="3452"/>
      <c r="N3" s="3452"/>
      <c r="O3" s="3452"/>
      <c r="P3" s="3452"/>
    </row>
    <row r="4" spans="1:16" ht="17.25">
      <c r="A4" s="1285" t="s">
        <v>2364</v>
      </c>
      <c r="H4" s="3452"/>
      <c r="I4" s="3452"/>
      <c r="J4" s="3452"/>
      <c r="K4" s="3452"/>
      <c r="L4" s="3452"/>
      <c r="M4" s="3452"/>
      <c r="N4" s="3452"/>
      <c r="O4" s="3452"/>
      <c r="P4" s="3452"/>
    </row>
    <row r="5" spans="1:16" ht="14.25" thickBot="1">
      <c r="H5" s="3452"/>
      <c r="I5" s="3452"/>
      <c r="J5" s="3452"/>
      <c r="K5" s="3452"/>
      <c r="L5" s="3452"/>
      <c r="M5" s="3452"/>
      <c r="N5" s="3452"/>
      <c r="O5" s="3452"/>
      <c r="P5" s="3452"/>
    </row>
    <row r="6" spans="1:16" ht="19.5" thickBot="1">
      <c r="B6" s="2089" t="s">
        <v>1497</v>
      </c>
      <c r="C6" s="2090" t="s">
        <v>1498</v>
      </c>
      <c r="H6" s="3452"/>
      <c r="I6" s="3452"/>
      <c r="J6" s="3452"/>
      <c r="K6" s="3452"/>
      <c r="L6" s="3452"/>
      <c r="M6" s="3452"/>
      <c r="N6" s="3452"/>
      <c r="O6" s="3452"/>
      <c r="P6" s="3452"/>
    </row>
    <row r="7" spans="1:16" ht="66" customHeight="1" thickBot="1">
      <c r="A7" s="2091" t="s">
        <v>1504</v>
      </c>
      <c r="B7" s="2094"/>
      <c r="C7" s="2095"/>
      <c r="E7" s="1297" t="s">
        <v>1499</v>
      </c>
      <c r="F7" s="2100"/>
      <c r="H7" s="3774" t="s">
        <v>1705</v>
      </c>
      <c r="I7" s="3774"/>
      <c r="J7" s="3774"/>
      <c r="K7" s="3774"/>
      <c r="L7" s="3774"/>
      <c r="M7" s="3774"/>
      <c r="N7" s="3774"/>
      <c r="O7" s="3774"/>
      <c r="P7" s="3774"/>
    </row>
    <row r="8" spans="1:16" ht="66.75" customHeight="1" thickBot="1">
      <c r="A8" s="2092" t="s">
        <v>1503</v>
      </c>
      <c r="B8" s="2096"/>
      <c r="C8" s="2097"/>
      <c r="E8" s="1297" t="s">
        <v>1500</v>
      </c>
      <c r="F8" s="2101"/>
      <c r="H8" s="3453" t="s">
        <v>2365</v>
      </c>
      <c r="I8" s="3481"/>
      <c r="J8" s="3481"/>
      <c r="K8" s="3481"/>
      <c r="L8" s="3481"/>
      <c r="M8" s="3481"/>
      <c r="N8" s="3481"/>
      <c r="O8" s="3481"/>
      <c r="P8" s="3482"/>
    </row>
    <row r="9" spans="1:16">
      <c r="H9" s="3483"/>
      <c r="I9" s="3452"/>
      <c r="J9" s="3452"/>
      <c r="K9" s="3452"/>
      <c r="L9" s="3452"/>
      <c r="M9" s="3452"/>
      <c r="N9" s="3452"/>
      <c r="O9" s="3452"/>
      <c r="P9" s="3484"/>
    </row>
    <row r="10" spans="1:16" ht="15.75" customHeight="1" thickBot="1">
      <c r="E10" s="3144" t="s">
        <v>3275</v>
      </c>
      <c r="F10" s="45" t="s">
        <v>3276</v>
      </c>
      <c r="H10" s="3485"/>
      <c r="I10" s="3486"/>
      <c r="J10" s="3486"/>
      <c r="K10" s="3486"/>
      <c r="L10" s="3486"/>
      <c r="M10" s="3486"/>
      <c r="N10" s="3486"/>
      <c r="O10" s="3486"/>
      <c r="P10" s="3487"/>
    </row>
    <row r="11" spans="1:16" ht="14.25" thickBot="1">
      <c r="H11" s="1277"/>
      <c r="I11" s="1277"/>
      <c r="J11" s="1277"/>
      <c r="K11" s="1277"/>
      <c r="L11" s="1277"/>
      <c r="M11" s="1277"/>
      <c r="N11" s="1277"/>
      <c r="O11" s="1277"/>
      <c r="P11" s="1277"/>
    </row>
    <row r="12" spans="1:16" ht="112.5" customHeight="1" thickBot="1">
      <c r="A12" s="3765" t="s">
        <v>1505</v>
      </c>
      <c r="B12" s="1295" t="s">
        <v>1504</v>
      </c>
      <c r="C12" s="2098"/>
      <c r="E12" s="1297" t="s">
        <v>1499</v>
      </c>
      <c r="F12" s="2100"/>
      <c r="H12" s="2093" t="s">
        <v>1513</v>
      </c>
      <c r="I12" s="1277"/>
      <c r="J12" s="1277"/>
      <c r="K12" s="1277"/>
      <c r="L12" s="1277"/>
      <c r="M12" s="1277"/>
      <c r="N12" s="1277"/>
      <c r="O12" s="1277"/>
      <c r="P12" s="1277"/>
    </row>
    <row r="13" spans="1:16" ht="81" customHeight="1" thickBot="1">
      <c r="A13" s="3766"/>
      <c r="B13" s="1296" t="s">
        <v>1503</v>
      </c>
      <c r="C13" s="2099"/>
      <c r="E13" s="1297" t="s">
        <v>1500</v>
      </c>
      <c r="F13" s="2101"/>
      <c r="G13" s="5"/>
      <c r="H13" s="3461" t="s">
        <v>2370</v>
      </c>
      <c r="I13" s="3657"/>
      <c r="J13" s="3657"/>
      <c r="K13" s="3657"/>
      <c r="L13" s="3657"/>
      <c r="M13" s="3657"/>
      <c r="N13" s="3657"/>
      <c r="O13" s="3657"/>
      <c r="P13" s="3658"/>
    </row>
    <row r="14" spans="1:16">
      <c r="H14" s="3659"/>
      <c r="I14" s="3452"/>
      <c r="J14" s="3452"/>
      <c r="K14" s="3452"/>
      <c r="L14" s="3452"/>
      <c r="M14" s="3452"/>
      <c r="N14" s="3452"/>
      <c r="O14" s="3452"/>
      <c r="P14" s="3660"/>
    </row>
    <row r="15" spans="1:16" ht="17.25">
      <c r="A15" s="1285" t="s">
        <v>2366</v>
      </c>
      <c r="H15" s="3659"/>
      <c r="I15" s="3452"/>
      <c r="J15" s="3452"/>
      <c r="K15" s="3452"/>
      <c r="L15" s="3452"/>
      <c r="M15" s="3452"/>
      <c r="N15" s="3452"/>
      <c r="O15" s="3452"/>
      <c r="P15" s="3660"/>
    </row>
    <row r="16" spans="1:16" ht="14.25" thickBot="1">
      <c r="H16" s="3659"/>
      <c r="I16" s="3452"/>
      <c r="J16" s="3452"/>
      <c r="K16" s="3452"/>
      <c r="L16" s="3452"/>
      <c r="M16" s="3452"/>
      <c r="N16" s="3452"/>
      <c r="O16" s="3452"/>
      <c r="P16" s="3660"/>
    </row>
    <row r="17" spans="1:16" ht="19.5" customHeight="1" thickBot="1">
      <c r="A17" s="3767" t="s">
        <v>1497</v>
      </c>
      <c r="B17" s="1287" t="s">
        <v>2367</v>
      </c>
      <c r="C17" s="1288" t="s">
        <v>2368</v>
      </c>
      <c r="H17" s="3659"/>
      <c r="I17" s="3452"/>
      <c r="J17" s="3452"/>
      <c r="K17" s="3452"/>
      <c r="L17" s="3452"/>
      <c r="M17" s="3452"/>
      <c r="N17" s="3452"/>
      <c r="O17" s="3452"/>
      <c r="P17" s="3660"/>
    </row>
    <row r="18" spans="1:16" ht="45" customHeight="1" thickBot="1">
      <c r="A18" s="3768"/>
      <c r="B18" s="1291"/>
      <c r="C18" s="1292"/>
      <c r="E18" s="1297" t="s">
        <v>1499</v>
      </c>
      <c r="F18" s="1286"/>
      <c r="G18" s="903"/>
      <c r="H18" s="3659"/>
      <c r="I18" s="3452"/>
      <c r="J18" s="3452"/>
      <c r="K18" s="3452"/>
      <c r="L18" s="3452"/>
      <c r="M18" s="3452"/>
      <c r="N18" s="3452"/>
      <c r="O18" s="3452"/>
      <c r="P18" s="3660"/>
    </row>
    <row r="19" spans="1:16" ht="15" thickBot="1">
      <c r="A19" s="3769" t="s">
        <v>1498</v>
      </c>
      <c r="B19" s="1289" t="s">
        <v>2369</v>
      </c>
      <c r="C19" s="1290" t="s">
        <v>1853</v>
      </c>
      <c r="E19" s="3770" t="s">
        <v>1500</v>
      </c>
      <c r="F19" s="3775"/>
      <c r="G19" s="5"/>
      <c r="H19" s="3659"/>
      <c r="I19" s="3452"/>
      <c r="J19" s="3452"/>
      <c r="K19" s="3452"/>
      <c r="L19" s="3452"/>
      <c r="M19" s="3452"/>
      <c r="N19" s="3452"/>
      <c r="O19" s="3452"/>
      <c r="P19" s="3660"/>
    </row>
    <row r="20" spans="1:16" ht="48.75" customHeight="1" thickBot="1">
      <c r="A20" s="3768"/>
      <c r="B20" s="1293"/>
      <c r="C20" s="1294"/>
      <c r="E20" s="3771"/>
      <c r="F20" s="3776"/>
      <c r="G20" s="5"/>
      <c r="H20" s="3762"/>
      <c r="I20" s="3763"/>
      <c r="J20" s="3763"/>
      <c r="K20" s="3763"/>
      <c r="L20" s="3763"/>
      <c r="M20" s="3763"/>
      <c r="N20" s="3763"/>
      <c r="O20" s="3763"/>
      <c r="P20" s="3764"/>
    </row>
    <row r="21" spans="1:16" ht="14.25" thickBot="1">
      <c r="H21" s="2505"/>
      <c r="I21" s="2505"/>
      <c r="J21" s="2505"/>
      <c r="K21" s="2505"/>
      <c r="L21" s="2505"/>
      <c r="M21" s="2505"/>
      <c r="N21" s="2505"/>
      <c r="O21" s="2505"/>
      <c r="P21" s="2505"/>
    </row>
    <row r="22" spans="1:16" ht="19.5" thickBot="1">
      <c r="A22" s="1278"/>
      <c r="B22" s="2506" t="s">
        <v>1497</v>
      </c>
      <c r="C22" s="2506" t="s">
        <v>1498</v>
      </c>
      <c r="H22" s="1277"/>
      <c r="I22" s="1277"/>
      <c r="J22" s="1277"/>
      <c r="K22" s="1277"/>
      <c r="L22" s="1277"/>
      <c r="M22" s="1277"/>
      <c r="N22" s="1277"/>
      <c r="O22" s="1277"/>
      <c r="P22" s="1277"/>
    </row>
    <row r="23" spans="1:16" ht="81.599999999999994" customHeight="1" thickBot="1">
      <c r="A23" s="2507" t="s">
        <v>1504</v>
      </c>
      <c r="B23" s="2508" t="s">
        <v>2583</v>
      </c>
      <c r="C23" s="2509" t="s">
        <v>3273</v>
      </c>
      <c r="H23" s="2093" t="s">
        <v>1506</v>
      </c>
    </row>
    <row r="24" spans="1:16" ht="59.25" thickBot="1">
      <c r="A24" s="2507" t="s">
        <v>1503</v>
      </c>
      <c r="B24" s="2508" t="s">
        <v>2533</v>
      </c>
      <c r="C24" s="2508" t="s">
        <v>2584</v>
      </c>
      <c r="H24" s="3461" t="s">
        <v>1850</v>
      </c>
      <c r="I24" s="3657"/>
      <c r="J24" s="3657"/>
      <c r="K24" s="3657"/>
      <c r="L24" s="3657"/>
      <c r="M24" s="3657"/>
      <c r="N24" s="3657"/>
      <c r="O24" s="3657"/>
      <c r="P24" s="3658"/>
    </row>
    <row r="25" spans="1:16">
      <c r="H25" s="3659"/>
      <c r="I25" s="3452"/>
      <c r="J25" s="3452"/>
      <c r="K25" s="3452"/>
      <c r="L25" s="3452"/>
      <c r="M25" s="3452"/>
      <c r="N25" s="3452"/>
      <c r="O25" s="3452"/>
      <c r="P25" s="3660"/>
    </row>
    <row r="26" spans="1:16">
      <c r="H26" s="3659"/>
      <c r="I26" s="3452"/>
      <c r="J26" s="3452"/>
      <c r="K26" s="3452"/>
      <c r="L26" s="3452"/>
      <c r="M26" s="3452"/>
      <c r="N26" s="3452"/>
      <c r="O26" s="3452"/>
      <c r="P26" s="3660"/>
    </row>
    <row r="27" spans="1:16" ht="14.25" thickBot="1">
      <c r="H27" s="3762"/>
      <c r="I27" s="3763"/>
      <c r="J27" s="3763"/>
      <c r="K27" s="3763"/>
      <c r="L27" s="3763"/>
      <c r="M27" s="3763"/>
      <c r="N27" s="3763"/>
      <c r="O27" s="3763"/>
      <c r="P27" s="3764"/>
    </row>
    <row r="28" spans="1:16" ht="63" customHeight="1" thickBot="1">
      <c r="A28" s="3765" t="s">
        <v>1505</v>
      </c>
      <c r="B28" s="1295" t="s">
        <v>1504</v>
      </c>
      <c r="C28" s="2510" t="s">
        <v>2534</v>
      </c>
      <c r="E28" s="1297" t="s">
        <v>1499</v>
      </c>
      <c r="F28" s="2510" t="s">
        <v>2535</v>
      </c>
    </row>
    <row r="29" spans="1:16" ht="57" customHeight="1" thickBot="1">
      <c r="A29" s="3766"/>
      <c r="B29" s="1296" t="s">
        <v>1503</v>
      </c>
      <c r="C29" s="2511" t="s">
        <v>2536</v>
      </c>
      <c r="E29" s="1297" t="s">
        <v>1500</v>
      </c>
      <c r="F29" s="2512" t="s">
        <v>2537</v>
      </c>
    </row>
    <row r="31" spans="1:16">
      <c r="H31" s="2513"/>
      <c r="I31" s="2513"/>
    </row>
    <row r="32" spans="1:16">
      <c r="H32" s="2513"/>
      <c r="I32" s="2513"/>
    </row>
    <row r="34" spans="1:7" ht="13.5" customHeight="1">
      <c r="A34" s="1285" t="s">
        <v>2538</v>
      </c>
    </row>
    <row r="35" spans="1:7" ht="14.25" thickBot="1"/>
    <row r="36" spans="1:7" ht="60.6" customHeight="1" thickBot="1">
      <c r="A36" s="3767" t="s">
        <v>1497</v>
      </c>
      <c r="B36" s="1287" t="s">
        <v>2367</v>
      </c>
      <c r="C36" s="1288" t="s">
        <v>2368</v>
      </c>
    </row>
    <row r="37" spans="1:7" ht="71.45" customHeight="1" thickBot="1">
      <c r="A37" s="3768"/>
      <c r="B37" s="2508" t="s">
        <v>2533</v>
      </c>
      <c r="C37" s="2509" t="s">
        <v>2532</v>
      </c>
      <c r="E37" s="1297" t="s">
        <v>1499</v>
      </c>
      <c r="F37" s="2510" t="s">
        <v>2539</v>
      </c>
      <c r="G37" s="5"/>
    </row>
    <row r="38" spans="1:7" ht="15" thickBot="1">
      <c r="A38" s="3769" t="s">
        <v>1498</v>
      </c>
      <c r="B38" s="1289" t="s">
        <v>2369</v>
      </c>
      <c r="C38" s="1290" t="s">
        <v>1853</v>
      </c>
      <c r="E38" s="3770" t="s">
        <v>1500</v>
      </c>
      <c r="F38" s="3772" t="s">
        <v>2540</v>
      </c>
    </row>
    <row r="39" spans="1:7" ht="86.1" customHeight="1" thickBot="1">
      <c r="A39" s="3768"/>
      <c r="B39" s="2508" t="s">
        <v>2541</v>
      </c>
      <c r="C39" s="2509" t="s">
        <v>2542</v>
      </c>
      <c r="E39" s="3771"/>
      <c r="F39" s="3773"/>
    </row>
    <row r="43" spans="1:7">
      <c r="A43" s="39" t="s">
        <v>2543</v>
      </c>
      <c r="B43" t="s">
        <v>2544</v>
      </c>
    </row>
    <row r="44" spans="1:7" ht="19.5" customHeight="1">
      <c r="B44" t="s">
        <v>2545</v>
      </c>
    </row>
    <row r="45" spans="1:7">
      <c r="B45" t="s">
        <v>2546</v>
      </c>
      <c r="G45" s="903"/>
    </row>
    <row r="46" spans="1:7">
      <c r="B46" t="s">
        <v>2547</v>
      </c>
      <c r="G46" s="5"/>
    </row>
    <row r="47" spans="1:7">
      <c r="B47" t="s">
        <v>2548</v>
      </c>
      <c r="G47" s="5"/>
    </row>
    <row r="48" spans="1:7">
      <c r="B48" t="s">
        <v>2549</v>
      </c>
    </row>
    <row r="49" spans="1:2">
      <c r="B49" t="s">
        <v>2550</v>
      </c>
    </row>
    <row r="50" spans="1:2">
      <c r="B50" t="s">
        <v>3300</v>
      </c>
    </row>
    <row r="51" spans="1:2">
      <c r="B51" t="s">
        <v>3301</v>
      </c>
    </row>
    <row r="52" spans="1:2">
      <c r="B52" t="s">
        <v>2551</v>
      </c>
    </row>
    <row r="53" spans="1:2">
      <c r="B53" t="s">
        <v>2552</v>
      </c>
    </row>
    <row r="54" spans="1:2">
      <c r="A54" s="39" t="s">
        <v>2543</v>
      </c>
      <c r="B54" t="s">
        <v>2553</v>
      </c>
    </row>
    <row r="55" spans="1:2">
      <c r="B55" t="s">
        <v>2554</v>
      </c>
    </row>
    <row r="56" spans="1:2">
      <c r="B56" t="s">
        <v>2555</v>
      </c>
    </row>
    <row r="57" spans="1:2">
      <c r="B57" t="s">
        <v>2556</v>
      </c>
    </row>
    <row r="58" spans="1:2">
      <c r="B58" t="s">
        <v>2557</v>
      </c>
    </row>
    <row r="59" spans="1:2">
      <c r="B59" t="s">
        <v>2558</v>
      </c>
    </row>
    <row r="60" spans="1:2">
      <c r="B60" t="s">
        <v>2559</v>
      </c>
    </row>
    <row r="61" spans="1:2">
      <c r="B61" t="s">
        <v>2560</v>
      </c>
    </row>
    <row r="62" spans="1:2">
      <c r="B62" t="s">
        <v>2561</v>
      </c>
    </row>
    <row r="63" spans="1:2">
      <c r="B63" t="s">
        <v>2562</v>
      </c>
    </row>
    <row r="64" spans="1:2">
      <c r="B64" t="s">
        <v>2563</v>
      </c>
    </row>
    <row r="65" spans="1:2">
      <c r="B65" t="s">
        <v>2564</v>
      </c>
    </row>
    <row r="66" spans="1:2">
      <c r="B66" t="s">
        <v>2565</v>
      </c>
    </row>
    <row r="67" spans="1:2">
      <c r="B67" t="s">
        <v>2566</v>
      </c>
    </row>
    <row r="68" spans="1:2">
      <c r="B68" t="s">
        <v>3302</v>
      </c>
    </row>
    <row r="69" spans="1:2">
      <c r="B69" t="s">
        <v>3274</v>
      </c>
    </row>
    <row r="70" spans="1:2">
      <c r="B70" s="3159" t="s">
        <v>3303</v>
      </c>
    </row>
    <row r="71" spans="1:2">
      <c r="B71" s="3159" t="s">
        <v>3304</v>
      </c>
    </row>
    <row r="72" spans="1:2">
      <c r="A72" s="39" t="s">
        <v>2543</v>
      </c>
      <c r="B72" t="s">
        <v>2567</v>
      </c>
    </row>
    <row r="73" spans="1:2">
      <c r="B73" t="s">
        <v>2568</v>
      </c>
    </row>
    <row r="74" spans="1:2">
      <c r="B74" t="s">
        <v>2569</v>
      </c>
    </row>
    <row r="75" spans="1:2">
      <c r="B75" t="s">
        <v>2570</v>
      </c>
    </row>
    <row r="76" spans="1:2">
      <c r="B76" t="s">
        <v>2571</v>
      </c>
    </row>
    <row r="77" spans="1:2">
      <c r="B77" t="s">
        <v>2572</v>
      </c>
    </row>
    <row r="78" spans="1:2">
      <c r="B78" t="s">
        <v>2573</v>
      </c>
    </row>
    <row r="79" spans="1:2">
      <c r="B79" t="s">
        <v>2574</v>
      </c>
    </row>
    <row r="80" spans="1:2">
      <c r="B80" t="s">
        <v>2575</v>
      </c>
    </row>
    <row r="81" spans="1:2">
      <c r="B81" t="s">
        <v>2576</v>
      </c>
    </row>
    <row r="82" spans="1:2">
      <c r="A82" s="39" t="s">
        <v>2543</v>
      </c>
      <c r="B82" t="s">
        <v>2577</v>
      </c>
    </row>
    <row r="83" spans="1:2">
      <c r="B83" t="s">
        <v>2578</v>
      </c>
    </row>
    <row r="84" spans="1:2">
      <c r="B84" t="s">
        <v>2579</v>
      </c>
    </row>
    <row r="85" spans="1:2">
      <c r="B85" t="s">
        <v>2580</v>
      </c>
    </row>
    <row r="86" spans="1:2">
      <c r="B86" t="s">
        <v>2581</v>
      </c>
    </row>
    <row r="87" spans="1:2">
      <c r="B87" t="s">
        <v>2582</v>
      </c>
    </row>
    <row r="88" spans="1:2">
      <c r="B88" t="s">
        <v>3260</v>
      </c>
    </row>
    <row r="89" spans="1:2">
      <c r="B89" t="s">
        <v>3261</v>
      </c>
    </row>
    <row r="90" spans="1:2">
      <c r="B90" t="s">
        <v>3262</v>
      </c>
    </row>
  </sheetData>
  <mergeCells count="15">
    <mergeCell ref="H3:P6"/>
    <mergeCell ref="H7:P7"/>
    <mergeCell ref="H8:P10"/>
    <mergeCell ref="A12:A13"/>
    <mergeCell ref="H13:P20"/>
    <mergeCell ref="A17:A18"/>
    <mergeCell ref="A19:A20"/>
    <mergeCell ref="E19:E20"/>
    <mergeCell ref="F19:F20"/>
    <mergeCell ref="H24:P27"/>
    <mergeCell ref="A28:A29"/>
    <mergeCell ref="A36:A37"/>
    <mergeCell ref="A38:A39"/>
    <mergeCell ref="E38:E39"/>
    <mergeCell ref="F38:F39"/>
  </mergeCells>
  <phoneticPr fontId="15"/>
  <hyperlinks>
    <hyperlink ref="A1" location="トップ!A1" display="トップへ" xr:uid="{D8057021-90B4-4AC7-B5EC-F7520C9B0A87}"/>
    <hyperlink ref="F1" location="トップ!A1" display="トップへ" xr:uid="{7468FA63-E508-4A8F-98ED-B484C121FE27}"/>
  </hyperlinks>
  <pageMargins left="0.70866141732283472" right="0.70866141732283472" top="0.15748031496062992" bottom="0" header="0.31496062992125984" footer="0.31496062992125984"/>
  <pageSetup paperSize="9" scale="99" orientation="landscape" verticalDpi="12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pageSetUpPr fitToPage="1"/>
  </sheetPr>
  <dimension ref="A1:BM167"/>
  <sheetViews>
    <sheetView view="pageBreakPreview" zoomScaleNormal="100" zoomScaleSheetLayoutView="100" workbookViewId="0">
      <selection activeCell="A2" sqref="A2"/>
    </sheetView>
  </sheetViews>
  <sheetFormatPr defaultColWidth="9" defaultRowHeight="13.5"/>
  <cols>
    <col min="1" max="1" width="6.125" style="799" customWidth="1"/>
    <col min="2" max="2" width="17.625" style="799" customWidth="1"/>
    <col min="3" max="3" width="10.5" style="799" customWidth="1"/>
    <col min="4" max="4" width="5.75" style="799" customWidth="1"/>
    <col min="5" max="5" width="6.875" style="799" customWidth="1"/>
    <col min="6" max="6" width="6.75" style="799" customWidth="1"/>
    <col min="7" max="16" width="6.875" style="799" customWidth="1"/>
    <col min="17" max="18" width="9" style="799"/>
    <col min="19" max="19" width="10.25" style="799" customWidth="1"/>
    <col min="20" max="20" width="9.5" style="799" customWidth="1"/>
    <col min="21" max="21" width="10.75" style="799" customWidth="1"/>
    <col min="22" max="22" width="4.375" style="799" customWidth="1"/>
    <col min="23" max="23" width="5.375" style="799" customWidth="1"/>
    <col min="24" max="24" width="17.625" style="799" customWidth="1"/>
    <col min="25" max="25" width="10.5" style="799" customWidth="1"/>
    <col min="26" max="26" width="5.75" style="799" customWidth="1"/>
    <col min="27" max="27" width="6.875" style="799" customWidth="1"/>
    <col min="28" max="28" width="6.75" style="799" customWidth="1"/>
    <col min="29" max="38" width="6.875" style="799" customWidth="1"/>
    <col min="39" max="40" width="9" style="799"/>
    <col min="41" max="41" width="10.25" style="799" customWidth="1"/>
    <col min="42" max="42" width="9.5" style="799" customWidth="1"/>
    <col min="43" max="43" width="10.75" style="799" customWidth="1"/>
    <col min="44" max="44" width="4.125" style="799" customWidth="1"/>
    <col min="45" max="45" width="5.375" style="799" customWidth="1"/>
    <col min="46" max="46" width="17.625" style="799" customWidth="1"/>
    <col min="47" max="47" width="10.5" style="799" customWidth="1"/>
    <col min="48" max="48" width="5.75" style="799" customWidth="1"/>
    <col min="49" max="49" width="6.875" style="799" customWidth="1"/>
    <col min="50" max="50" width="6.75" style="799" customWidth="1"/>
    <col min="51" max="60" width="6.875" style="799" customWidth="1"/>
    <col min="61" max="62" width="9" style="799"/>
    <col min="63" max="63" width="10.25" style="799" customWidth="1"/>
    <col min="64" max="64" width="9.5" style="799" customWidth="1"/>
    <col min="65" max="65" width="10.75" style="799" customWidth="1"/>
    <col min="66" max="16384" width="9" style="799"/>
  </cols>
  <sheetData>
    <row r="1" spans="1:65">
      <c r="B1" s="800" t="s">
        <v>1158</v>
      </c>
    </row>
    <row r="2" spans="1:65" ht="17.45" customHeight="1">
      <c r="B2" s="841" t="s">
        <v>1950</v>
      </c>
      <c r="H2" s="1931" t="s">
        <v>1159</v>
      </c>
      <c r="I2" s="1931"/>
      <c r="J2" s="1931"/>
      <c r="K2" s="1931"/>
      <c r="L2" s="1931"/>
      <c r="N2" s="3804" t="s">
        <v>1160</v>
      </c>
      <c r="O2" s="3805"/>
      <c r="P2" s="3806">
        <v>45794</v>
      </c>
      <c r="Q2" s="3807"/>
      <c r="R2" s="801"/>
      <c r="S2" s="800" t="s">
        <v>1158</v>
      </c>
      <c r="X2" s="800" t="s">
        <v>791</v>
      </c>
      <c r="AA2" s="3814" t="s">
        <v>1159</v>
      </c>
      <c r="AB2" s="3814"/>
      <c r="AC2" s="3814"/>
      <c r="AD2" s="3814"/>
      <c r="AE2" s="3814"/>
      <c r="AJ2" s="3804"/>
      <c r="AK2" s="3805"/>
      <c r="AL2" s="3806"/>
      <c r="AM2" s="3807"/>
      <c r="AN2" s="801"/>
      <c r="AO2" s="800" t="s">
        <v>791</v>
      </c>
      <c r="AT2" s="800" t="s">
        <v>791</v>
      </c>
      <c r="AW2" s="3814" t="s">
        <v>1159</v>
      </c>
      <c r="AX2" s="3814"/>
      <c r="AY2" s="3814"/>
      <c r="AZ2" s="3814"/>
      <c r="BA2" s="3814"/>
      <c r="BF2" s="3804"/>
      <c r="BG2" s="3805"/>
      <c r="BH2" s="3806"/>
      <c r="BI2" s="3807"/>
      <c r="BJ2" s="801"/>
      <c r="BK2" s="800" t="s">
        <v>791</v>
      </c>
    </row>
    <row r="3" spans="1:65" ht="14.25" thickBot="1">
      <c r="A3" s="802" t="s">
        <v>1161</v>
      </c>
      <c r="F3" s="803" t="s">
        <v>1162</v>
      </c>
      <c r="M3" s="803" t="s">
        <v>1163</v>
      </c>
      <c r="N3" s="804"/>
      <c r="O3" s="804"/>
      <c r="P3" s="805"/>
      <c r="Q3" s="801"/>
      <c r="R3" s="1373" t="s">
        <v>1614</v>
      </c>
      <c r="S3" s="3013" t="s">
        <v>1615</v>
      </c>
      <c r="T3" s="3014"/>
      <c r="U3" s="3014"/>
      <c r="W3" s="802" t="s">
        <v>1161</v>
      </c>
      <c r="AB3" s="803"/>
      <c r="AI3" s="803" t="s">
        <v>1163</v>
      </c>
      <c r="AJ3" s="804"/>
      <c r="AK3" s="804"/>
      <c r="AL3" s="805"/>
      <c r="AM3" s="801"/>
      <c r="AN3" s="801"/>
      <c r="AO3" s="801"/>
      <c r="AS3" s="802" t="s">
        <v>1161</v>
      </c>
      <c r="AX3" s="803"/>
      <c r="BE3" s="803" t="s">
        <v>1163</v>
      </c>
      <c r="BF3" s="804"/>
      <c r="BG3" s="804"/>
      <c r="BH3" s="805"/>
      <c r="BI3" s="801"/>
      <c r="BJ3" s="801"/>
      <c r="BK3" s="801"/>
    </row>
    <row r="4" spans="1:65" ht="14.25" customHeight="1" thickBot="1">
      <c r="A4" s="802"/>
      <c r="B4" s="806" t="s">
        <v>1164</v>
      </c>
      <c r="C4" s="807"/>
      <c r="D4" s="808" t="s">
        <v>130</v>
      </c>
      <c r="E4" s="809" t="s">
        <v>254</v>
      </c>
      <c r="F4" s="809" t="s">
        <v>255</v>
      </c>
      <c r="G4" s="809" t="s">
        <v>256</v>
      </c>
      <c r="H4" s="809" t="s">
        <v>257</v>
      </c>
      <c r="I4" s="809" t="s">
        <v>258</v>
      </c>
      <c r="J4" s="809" t="s">
        <v>259</v>
      </c>
      <c r="K4" s="809" t="s">
        <v>279</v>
      </c>
      <c r="L4" s="809" t="s">
        <v>280</v>
      </c>
      <c r="M4" s="809" t="s">
        <v>281</v>
      </c>
      <c r="N4" s="809" t="s">
        <v>282</v>
      </c>
      <c r="O4" s="809" t="s">
        <v>283</v>
      </c>
      <c r="P4" s="809" t="s">
        <v>284</v>
      </c>
      <c r="Q4" s="810" t="s">
        <v>210</v>
      </c>
      <c r="R4" s="1372"/>
      <c r="S4" s="3789" t="s">
        <v>1842</v>
      </c>
      <c r="T4" s="3789"/>
      <c r="U4" s="3789"/>
      <c r="W4" s="802"/>
      <c r="X4" s="806" t="s">
        <v>1164</v>
      </c>
      <c r="Y4" s="807"/>
      <c r="Z4" s="808" t="s">
        <v>130</v>
      </c>
      <c r="AA4" s="809" t="s">
        <v>254</v>
      </c>
      <c r="AB4" s="809" t="s">
        <v>255</v>
      </c>
      <c r="AC4" s="809" t="s">
        <v>256</v>
      </c>
      <c r="AD4" s="809" t="s">
        <v>257</v>
      </c>
      <c r="AE4" s="809" t="s">
        <v>258</v>
      </c>
      <c r="AF4" s="809" t="s">
        <v>259</v>
      </c>
      <c r="AG4" s="809" t="s">
        <v>279</v>
      </c>
      <c r="AH4" s="809" t="s">
        <v>280</v>
      </c>
      <c r="AI4" s="809" t="s">
        <v>281</v>
      </c>
      <c r="AJ4" s="809" t="s">
        <v>282</v>
      </c>
      <c r="AK4" s="809" t="s">
        <v>283</v>
      </c>
      <c r="AL4" s="809" t="s">
        <v>284</v>
      </c>
      <c r="AM4" s="810" t="s">
        <v>210</v>
      </c>
      <c r="AN4" s="811"/>
      <c r="AO4" s="811"/>
      <c r="AS4" s="802"/>
      <c r="AT4" s="806" t="s">
        <v>1164</v>
      </c>
      <c r="AU4" s="807"/>
      <c r="AV4" s="808" t="s">
        <v>130</v>
      </c>
      <c r="AW4" s="809" t="s">
        <v>254</v>
      </c>
      <c r="AX4" s="809" t="s">
        <v>255</v>
      </c>
      <c r="AY4" s="809" t="s">
        <v>256</v>
      </c>
      <c r="AZ4" s="809" t="s">
        <v>257</v>
      </c>
      <c r="BA4" s="809" t="s">
        <v>258</v>
      </c>
      <c r="BB4" s="809" t="s">
        <v>259</v>
      </c>
      <c r="BC4" s="809" t="s">
        <v>279</v>
      </c>
      <c r="BD4" s="809" t="s">
        <v>280</v>
      </c>
      <c r="BE4" s="809" t="s">
        <v>281</v>
      </c>
      <c r="BF4" s="809" t="s">
        <v>282</v>
      </c>
      <c r="BG4" s="809" t="s">
        <v>283</v>
      </c>
      <c r="BH4" s="809" t="s">
        <v>284</v>
      </c>
      <c r="BI4" s="810" t="s">
        <v>210</v>
      </c>
      <c r="BJ4" s="811"/>
      <c r="BK4" s="811"/>
    </row>
    <row r="5" spans="1:65">
      <c r="A5" s="802"/>
      <c r="B5" s="3808" t="s">
        <v>1125</v>
      </c>
      <c r="C5" s="2984">
        <v>2024</v>
      </c>
      <c r="D5" s="3809" t="s">
        <v>1166</v>
      </c>
      <c r="E5" s="813">
        <v>1000</v>
      </c>
      <c r="F5" s="813">
        <v>1000</v>
      </c>
      <c r="G5" s="813">
        <v>1000</v>
      </c>
      <c r="H5" s="813">
        <v>1000</v>
      </c>
      <c r="I5" s="813">
        <v>1000</v>
      </c>
      <c r="J5" s="813">
        <v>1000</v>
      </c>
      <c r="K5" s="813">
        <v>1000</v>
      </c>
      <c r="L5" s="813">
        <v>1000</v>
      </c>
      <c r="M5" s="813">
        <v>1000</v>
      </c>
      <c r="N5" s="813">
        <v>1000</v>
      </c>
      <c r="O5" s="813">
        <v>1000</v>
      </c>
      <c r="P5" s="813">
        <v>1000</v>
      </c>
      <c r="Q5" s="814">
        <f t="shared" ref="Q5:Q10" si="0">SUM(E5:P5)</f>
        <v>12000</v>
      </c>
      <c r="R5" s="815"/>
      <c r="S5" s="3789"/>
      <c r="T5" s="3789"/>
      <c r="U5" s="3789"/>
      <c r="W5" s="802"/>
      <c r="X5" s="3808" t="s">
        <v>1125</v>
      </c>
      <c r="Y5" s="1337">
        <v>2016</v>
      </c>
      <c r="Z5" s="3809" t="s">
        <v>1166</v>
      </c>
      <c r="AA5" s="813">
        <v>1000</v>
      </c>
      <c r="AB5" s="813">
        <v>1000</v>
      </c>
      <c r="AC5" s="813">
        <v>1000</v>
      </c>
      <c r="AD5" s="813">
        <v>1000</v>
      </c>
      <c r="AE5" s="813">
        <v>1000</v>
      </c>
      <c r="AF5" s="813">
        <v>1000</v>
      </c>
      <c r="AG5" s="813">
        <v>1000</v>
      </c>
      <c r="AH5" s="813">
        <v>1000</v>
      </c>
      <c r="AI5" s="813">
        <v>1000</v>
      </c>
      <c r="AJ5" s="813">
        <v>1000</v>
      </c>
      <c r="AK5" s="813">
        <v>1000</v>
      </c>
      <c r="AL5" s="813">
        <v>1000</v>
      </c>
      <c r="AM5" s="814">
        <f t="shared" ref="AM5" si="1">SUM(AA5:AL5)</f>
        <v>12000</v>
      </c>
      <c r="AN5" s="815"/>
      <c r="AO5" s="815"/>
      <c r="AS5" s="802"/>
      <c r="AT5" s="3808" t="s">
        <v>1125</v>
      </c>
      <c r="AU5" s="1337">
        <v>2016</v>
      </c>
      <c r="AV5" s="3809" t="s">
        <v>1166</v>
      </c>
      <c r="AW5" s="813">
        <v>1000</v>
      </c>
      <c r="AX5" s="813">
        <v>1000</v>
      </c>
      <c r="AY5" s="813">
        <v>1000</v>
      </c>
      <c r="AZ5" s="813">
        <v>1000</v>
      </c>
      <c r="BA5" s="813">
        <v>1000</v>
      </c>
      <c r="BB5" s="813">
        <v>1000</v>
      </c>
      <c r="BC5" s="813">
        <v>1000</v>
      </c>
      <c r="BD5" s="813">
        <v>1000</v>
      </c>
      <c r="BE5" s="813">
        <v>1000</v>
      </c>
      <c r="BF5" s="813">
        <v>1000</v>
      </c>
      <c r="BG5" s="813">
        <v>1000</v>
      </c>
      <c r="BH5" s="813">
        <v>1000</v>
      </c>
      <c r="BI5" s="814">
        <f t="shared" ref="BI5" si="2">SUM(AW5:BH5)</f>
        <v>12000</v>
      </c>
      <c r="BJ5" s="815"/>
      <c r="BK5" s="815"/>
    </row>
    <row r="6" spans="1:65">
      <c r="A6" s="802"/>
      <c r="B6" s="3808"/>
      <c r="C6" s="44" t="s">
        <v>1167</v>
      </c>
      <c r="D6" s="3809"/>
      <c r="E6" s="816">
        <f>+E5</f>
        <v>1000</v>
      </c>
      <c r="F6" s="816">
        <f>+F5+E6</f>
        <v>2000</v>
      </c>
      <c r="G6" s="816">
        <f t="shared" ref="G6:P6" si="3">+G5+F6</f>
        <v>3000</v>
      </c>
      <c r="H6" s="816">
        <f t="shared" si="3"/>
        <v>4000</v>
      </c>
      <c r="I6" s="816">
        <f t="shared" si="3"/>
        <v>5000</v>
      </c>
      <c r="J6" s="816">
        <f t="shared" si="3"/>
        <v>6000</v>
      </c>
      <c r="K6" s="816">
        <f t="shared" si="3"/>
        <v>7000</v>
      </c>
      <c r="L6" s="816">
        <f t="shared" si="3"/>
        <v>8000</v>
      </c>
      <c r="M6" s="816">
        <f t="shared" si="3"/>
        <v>9000</v>
      </c>
      <c r="N6" s="816">
        <f t="shared" si="3"/>
        <v>10000</v>
      </c>
      <c r="O6" s="816">
        <f t="shared" si="3"/>
        <v>11000</v>
      </c>
      <c r="P6" s="816">
        <f t="shared" si="3"/>
        <v>12000</v>
      </c>
      <c r="Q6" s="817"/>
      <c r="R6" s="815"/>
      <c r="S6" s="3789"/>
      <c r="T6" s="3789"/>
      <c r="U6" s="3789"/>
      <c r="W6" s="802"/>
      <c r="X6" s="3808"/>
      <c r="Y6" s="44" t="s">
        <v>1167</v>
      </c>
      <c r="Z6" s="3809"/>
      <c r="AA6" s="816">
        <f>+AA5</f>
        <v>1000</v>
      </c>
      <c r="AB6" s="816">
        <f>+AB5+AA6</f>
        <v>2000</v>
      </c>
      <c r="AC6" s="816">
        <f t="shared" ref="AC6" si="4">+AC5+AB6</f>
        <v>3000</v>
      </c>
      <c r="AD6" s="816">
        <f t="shared" ref="AD6" si="5">+AD5+AC6</f>
        <v>4000</v>
      </c>
      <c r="AE6" s="816">
        <f t="shared" ref="AE6" si="6">+AE5+AD6</f>
        <v>5000</v>
      </c>
      <c r="AF6" s="816">
        <f t="shared" ref="AF6" si="7">+AF5+AE6</f>
        <v>6000</v>
      </c>
      <c r="AG6" s="816">
        <f t="shared" ref="AG6" si="8">+AG5+AF6</f>
        <v>7000</v>
      </c>
      <c r="AH6" s="816">
        <f t="shared" ref="AH6" si="9">+AH5+AG6</f>
        <v>8000</v>
      </c>
      <c r="AI6" s="816">
        <f t="shared" ref="AI6" si="10">+AI5+AH6</f>
        <v>9000</v>
      </c>
      <c r="AJ6" s="816">
        <f t="shared" ref="AJ6" si="11">+AJ5+AI6</f>
        <v>10000</v>
      </c>
      <c r="AK6" s="816">
        <f t="shared" ref="AK6" si="12">+AK5+AJ6</f>
        <v>11000</v>
      </c>
      <c r="AL6" s="816">
        <f t="shared" ref="AL6" si="13">+AL5+AK6</f>
        <v>12000</v>
      </c>
      <c r="AM6" s="817"/>
      <c r="AN6" s="815"/>
      <c r="AO6" s="815"/>
      <c r="AS6" s="802"/>
      <c r="AT6" s="3808"/>
      <c r="AU6" s="44" t="s">
        <v>1167</v>
      </c>
      <c r="AV6" s="3809"/>
      <c r="AW6" s="816">
        <f>+AW5</f>
        <v>1000</v>
      </c>
      <c r="AX6" s="816">
        <f>+AX5+AW6</f>
        <v>2000</v>
      </c>
      <c r="AY6" s="816">
        <f t="shared" ref="AY6" si="14">+AY5+AX6</f>
        <v>3000</v>
      </c>
      <c r="AZ6" s="816">
        <f t="shared" ref="AZ6" si="15">+AZ5+AY6</f>
        <v>4000</v>
      </c>
      <c r="BA6" s="816">
        <f t="shared" ref="BA6" si="16">+BA5+AZ6</f>
        <v>5000</v>
      </c>
      <c r="BB6" s="816">
        <f t="shared" ref="BB6" si="17">+BB5+BA6</f>
        <v>6000</v>
      </c>
      <c r="BC6" s="816">
        <f t="shared" ref="BC6" si="18">+BC5+BB6</f>
        <v>7000</v>
      </c>
      <c r="BD6" s="816">
        <f t="shared" ref="BD6" si="19">+BD5+BC6</f>
        <v>8000</v>
      </c>
      <c r="BE6" s="816">
        <f t="shared" ref="BE6" si="20">+BE5+BD6</f>
        <v>9000</v>
      </c>
      <c r="BF6" s="816">
        <f t="shared" ref="BF6" si="21">+BF5+BE6</f>
        <v>10000</v>
      </c>
      <c r="BG6" s="816">
        <f t="shared" ref="BG6" si="22">+BG5+BF6</f>
        <v>11000</v>
      </c>
      <c r="BH6" s="816">
        <f t="shared" ref="BH6" si="23">+BH5+BG6</f>
        <v>12000</v>
      </c>
      <c r="BI6" s="817"/>
      <c r="BJ6" s="815"/>
      <c r="BK6" s="815"/>
    </row>
    <row r="7" spans="1:65">
      <c r="A7" s="802"/>
      <c r="B7" s="3808"/>
      <c r="C7" s="818" t="s">
        <v>1168</v>
      </c>
      <c r="D7" s="3809"/>
      <c r="E7" s="819">
        <v>1100</v>
      </c>
      <c r="F7" s="819">
        <v>1100</v>
      </c>
      <c r="G7" s="819">
        <v>1100</v>
      </c>
      <c r="H7" s="819">
        <v>1100</v>
      </c>
      <c r="I7" s="819">
        <v>1100</v>
      </c>
      <c r="J7" s="819">
        <v>1100</v>
      </c>
      <c r="K7" s="819">
        <v>1100</v>
      </c>
      <c r="L7" s="819">
        <v>1100</v>
      </c>
      <c r="M7" s="819">
        <v>1100</v>
      </c>
      <c r="N7" s="819">
        <v>1100</v>
      </c>
      <c r="O7" s="819">
        <v>1100</v>
      </c>
      <c r="P7" s="819">
        <v>1100</v>
      </c>
      <c r="Q7" s="1500">
        <f>SUM(E7:P7)</f>
        <v>13200</v>
      </c>
      <c r="R7" s="3015">
        <f>+Q7/Q5</f>
        <v>1.1000000000000001</v>
      </c>
      <c r="S7" s="3789"/>
      <c r="T7" s="3789"/>
      <c r="U7" s="3789"/>
      <c r="W7" s="802"/>
      <c r="X7" s="3808"/>
      <c r="Y7" s="818" t="s">
        <v>1168</v>
      </c>
      <c r="Z7" s="3809"/>
      <c r="AA7" s="819">
        <v>1100</v>
      </c>
      <c r="AB7" s="819">
        <v>1100</v>
      </c>
      <c r="AC7" s="819">
        <v>1100</v>
      </c>
      <c r="AD7" s="819">
        <v>1100</v>
      </c>
      <c r="AE7" s="819">
        <v>1100</v>
      </c>
      <c r="AF7" s="819">
        <v>1100</v>
      </c>
      <c r="AG7" s="819">
        <v>1100</v>
      </c>
      <c r="AH7" s="819">
        <v>1100</v>
      </c>
      <c r="AI7" s="819">
        <v>1100</v>
      </c>
      <c r="AJ7" s="819">
        <v>1100</v>
      </c>
      <c r="AK7" s="819">
        <v>1100</v>
      </c>
      <c r="AL7" s="819">
        <v>1100</v>
      </c>
      <c r="AM7" s="1278">
        <v>13200</v>
      </c>
      <c r="AN7" s="815"/>
      <c r="AO7" s="815"/>
      <c r="AS7" s="802"/>
      <c r="AT7" s="3808"/>
      <c r="AU7" s="818" t="s">
        <v>1168</v>
      </c>
      <c r="AV7" s="3809"/>
      <c r="AW7" s="819">
        <v>1100</v>
      </c>
      <c r="AX7" s="819">
        <v>1100</v>
      </c>
      <c r="AY7" s="819">
        <v>1100</v>
      </c>
      <c r="AZ7" s="819">
        <v>1100</v>
      </c>
      <c r="BA7" s="819">
        <v>1100</v>
      </c>
      <c r="BB7" s="819">
        <v>1100</v>
      </c>
      <c r="BC7" s="819">
        <v>1100</v>
      </c>
      <c r="BD7" s="819">
        <v>1100</v>
      </c>
      <c r="BE7" s="819">
        <v>1100</v>
      </c>
      <c r="BF7" s="819">
        <v>1100</v>
      </c>
      <c r="BG7" s="819">
        <v>1100</v>
      </c>
      <c r="BH7" s="819">
        <v>1100</v>
      </c>
      <c r="BI7" s="1278">
        <v>13200</v>
      </c>
      <c r="BJ7" s="815"/>
      <c r="BK7" s="815"/>
    </row>
    <row r="8" spans="1:65" ht="14.25" thickBot="1">
      <c r="A8" s="802"/>
      <c r="B8" s="3808"/>
      <c r="C8" s="789" t="s">
        <v>1167</v>
      </c>
      <c r="D8" s="3809"/>
      <c r="E8" s="816">
        <f>+E7</f>
        <v>1100</v>
      </c>
      <c r="F8" s="816">
        <f t="shared" ref="F8:P8" si="24">+F7+E8</f>
        <v>2200</v>
      </c>
      <c r="G8" s="816">
        <f t="shared" si="24"/>
        <v>3300</v>
      </c>
      <c r="H8" s="816">
        <f t="shared" si="24"/>
        <v>4400</v>
      </c>
      <c r="I8" s="816">
        <f t="shared" si="24"/>
        <v>5500</v>
      </c>
      <c r="J8" s="816">
        <f t="shared" si="24"/>
        <v>6600</v>
      </c>
      <c r="K8" s="816">
        <f t="shared" si="24"/>
        <v>7700</v>
      </c>
      <c r="L8" s="816">
        <f t="shared" si="24"/>
        <v>8800</v>
      </c>
      <c r="M8" s="816">
        <f t="shared" si="24"/>
        <v>9900</v>
      </c>
      <c r="N8" s="816">
        <f t="shared" si="24"/>
        <v>11000</v>
      </c>
      <c r="O8" s="816">
        <f t="shared" si="24"/>
        <v>12100</v>
      </c>
      <c r="P8" s="816">
        <f t="shared" si="24"/>
        <v>13200</v>
      </c>
      <c r="Q8" s="817"/>
      <c r="R8" s="815"/>
      <c r="S8" s="3789"/>
      <c r="T8" s="3789"/>
      <c r="U8" s="3789"/>
      <c r="W8" s="802"/>
      <c r="X8" s="3808"/>
      <c r="Y8" s="789" t="s">
        <v>1167</v>
      </c>
      <c r="Z8" s="3809"/>
      <c r="AA8" s="816">
        <f>+AA7</f>
        <v>1100</v>
      </c>
      <c r="AB8" s="816">
        <f t="shared" ref="AB8" si="25">+AB7+AA8</f>
        <v>2200</v>
      </c>
      <c r="AC8" s="816">
        <f t="shared" ref="AC8" si="26">+AC7+AB8</f>
        <v>3300</v>
      </c>
      <c r="AD8" s="816">
        <f t="shared" ref="AD8" si="27">+AD7+AC8</f>
        <v>4400</v>
      </c>
      <c r="AE8" s="816">
        <f t="shared" ref="AE8" si="28">+AE7+AD8</f>
        <v>5500</v>
      </c>
      <c r="AF8" s="816">
        <f t="shared" ref="AF8" si="29">+AF7+AE8</f>
        <v>6600</v>
      </c>
      <c r="AG8" s="816">
        <f t="shared" ref="AG8" si="30">+AG7+AF8</f>
        <v>7700</v>
      </c>
      <c r="AH8" s="816">
        <f t="shared" ref="AH8" si="31">+AH7+AG8</f>
        <v>8800</v>
      </c>
      <c r="AI8" s="816">
        <f t="shared" ref="AI8" si="32">+AI7+AH8</f>
        <v>9900</v>
      </c>
      <c r="AJ8" s="816">
        <f t="shared" ref="AJ8" si="33">+AJ7+AI8</f>
        <v>11000</v>
      </c>
      <c r="AK8" s="816">
        <f t="shared" ref="AK8" si="34">+AK7+AJ8</f>
        <v>12100</v>
      </c>
      <c r="AL8" s="816">
        <f t="shared" ref="AL8" si="35">+AL7+AK8</f>
        <v>13200</v>
      </c>
      <c r="AM8" s="817"/>
      <c r="AN8" s="815"/>
      <c r="AO8" s="815"/>
      <c r="AS8" s="802"/>
      <c r="AT8" s="3808"/>
      <c r="AU8" s="789" t="s">
        <v>1167</v>
      </c>
      <c r="AV8" s="3809"/>
      <c r="AW8" s="816">
        <f>+AW7</f>
        <v>1100</v>
      </c>
      <c r="AX8" s="816">
        <f t="shared" ref="AX8" si="36">+AX7+AW8</f>
        <v>2200</v>
      </c>
      <c r="AY8" s="816">
        <f t="shared" ref="AY8" si="37">+AY7+AX8</f>
        <v>3300</v>
      </c>
      <c r="AZ8" s="816">
        <f t="shared" ref="AZ8" si="38">+AZ7+AY8</f>
        <v>4400</v>
      </c>
      <c r="BA8" s="816">
        <f t="shared" ref="BA8" si="39">+BA7+AZ8</f>
        <v>5500</v>
      </c>
      <c r="BB8" s="816">
        <f t="shared" ref="BB8" si="40">+BB7+BA8</f>
        <v>6600</v>
      </c>
      <c r="BC8" s="816">
        <f t="shared" ref="BC8" si="41">+BC7+BB8</f>
        <v>7700</v>
      </c>
      <c r="BD8" s="816">
        <f t="shared" ref="BD8" si="42">+BD7+BC8</f>
        <v>8800</v>
      </c>
      <c r="BE8" s="816">
        <f t="shared" ref="BE8" si="43">+BE7+BD8</f>
        <v>9900</v>
      </c>
      <c r="BF8" s="816">
        <f t="shared" ref="BF8" si="44">+BF7+BE8</f>
        <v>11000</v>
      </c>
      <c r="BG8" s="816">
        <f t="shared" ref="BG8" si="45">+BG7+BF8</f>
        <v>12100</v>
      </c>
      <c r="BH8" s="816">
        <f t="shared" ref="BH8" si="46">+BH7+BG8</f>
        <v>13200</v>
      </c>
      <c r="BI8" s="817"/>
      <c r="BJ8" s="815"/>
      <c r="BK8" s="815"/>
    </row>
    <row r="9" spans="1:65">
      <c r="B9" s="3820" t="s">
        <v>1841</v>
      </c>
      <c r="C9" s="812" t="s">
        <v>1165</v>
      </c>
      <c r="D9" s="3812" t="s">
        <v>1170</v>
      </c>
      <c r="E9" s="813"/>
      <c r="F9" s="813"/>
      <c r="G9" s="813"/>
      <c r="H9" s="813"/>
      <c r="I9" s="813"/>
      <c r="J9" s="813"/>
      <c r="K9" s="813"/>
      <c r="L9" s="813"/>
      <c r="M9" s="813"/>
      <c r="N9" s="813"/>
      <c r="O9" s="813"/>
      <c r="P9" s="813"/>
      <c r="Q9" s="814">
        <f t="shared" si="0"/>
        <v>0</v>
      </c>
      <c r="R9" s="815"/>
      <c r="S9" s="3789"/>
      <c r="T9" s="3789"/>
      <c r="U9" s="3789"/>
      <c r="X9" s="3810" t="s">
        <v>1169</v>
      </c>
      <c r="Y9" s="812" t="s">
        <v>1165</v>
      </c>
      <c r="Z9" s="3812" t="s">
        <v>1170</v>
      </c>
      <c r="AA9" s="813"/>
      <c r="AB9" s="813"/>
      <c r="AC9" s="813"/>
      <c r="AD9" s="813"/>
      <c r="AE9" s="813"/>
      <c r="AF9" s="813"/>
      <c r="AG9" s="813"/>
      <c r="AH9" s="813"/>
      <c r="AI9" s="813"/>
      <c r="AJ9" s="813"/>
      <c r="AK9" s="813"/>
      <c r="AL9" s="813"/>
      <c r="AM9" s="814">
        <f t="shared" ref="AM9:AM10" si="47">SUM(AA9:AL9)</f>
        <v>0</v>
      </c>
      <c r="AN9" s="815"/>
      <c r="AO9" s="815"/>
      <c r="AT9" s="3810" t="s">
        <v>1169</v>
      </c>
      <c r="AU9" s="812" t="s">
        <v>1165</v>
      </c>
      <c r="AV9" s="3812" t="s">
        <v>1170</v>
      </c>
      <c r="AW9" s="813"/>
      <c r="AX9" s="813"/>
      <c r="AY9" s="813"/>
      <c r="AZ9" s="813"/>
      <c r="BA9" s="813"/>
      <c r="BB9" s="813"/>
      <c r="BC9" s="813"/>
      <c r="BD9" s="813"/>
      <c r="BE9" s="813"/>
      <c r="BF9" s="813"/>
      <c r="BG9" s="813"/>
      <c r="BH9" s="813"/>
      <c r="BI9" s="814">
        <f t="shared" ref="BI9:BI10" si="48">SUM(AW9:BH9)</f>
        <v>0</v>
      </c>
      <c r="BJ9" s="815"/>
      <c r="BK9" s="815"/>
    </row>
    <row r="10" spans="1:65" ht="14.25" thickBot="1">
      <c r="B10" s="3811"/>
      <c r="C10" s="820" t="s">
        <v>1168</v>
      </c>
      <c r="D10" s="3813"/>
      <c r="E10" s="821"/>
      <c r="F10" s="821"/>
      <c r="G10" s="821"/>
      <c r="H10" s="821"/>
      <c r="I10" s="821"/>
      <c r="J10" s="821"/>
      <c r="K10" s="821"/>
      <c r="L10" s="821"/>
      <c r="M10" s="821"/>
      <c r="N10" s="821"/>
      <c r="O10" s="821"/>
      <c r="P10" s="821"/>
      <c r="Q10" s="822">
        <f t="shared" si="0"/>
        <v>0</v>
      </c>
      <c r="R10" s="815"/>
      <c r="S10" s="815"/>
      <c r="X10" s="3811"/>
      <c r="Y10" s="820" t="s">
        <v>1168</v>
      </c>
      <c r="Z10" s="3813"/>
      <c r="AA10" s="821"/>
      <c r="AB10" s="821"/>
      <c r="AC10" s="821"/>
      <c r="AD10" s="821"/>
      <c r="AE10" s="821"/>
      <c r="AF10" s="821"/>
      <c r="AG10" s="821"/>
      <c r="AH10" s="821"/>
      <c r="AI10" s="821"/>
      <c r="AJ10" s="821"/>
      <c r="AK10" s="821"/>
      <c r="AL10" s="821"/>
      <c r="AM10" s="822">
        <f t="shared" si="47"/>
        <v>0</v>
      </c>
      <c r="AN10" s="815"/>
      <c r="AO10" s="815"/>
      <c r="AT10" s="3811"/>
      <c r="AU10" s="820" t="s">
        <v>1168</v>
      </c>
      <c r="AV10" s="3813"/>
      <c r="AW10" s="821"/>
      <c r="AX10" s="821"/>
      <c r="AY10" s="821"/>
      <c r="AZ10" s="821"/>
      <c r="BA10" s="821"/>
      <c r="BB10" s="821"/>
      <c r="BC10" s="821"/>
      <c r="BD10" s="821"/>
      <c r="BE10" s="821"/>
      <c r="BF10" s="821"/>
      <c r="BG10" s="821"/>
      <c r="BH10" s="821"/>
      <c r="BI10" s="822">
        <f t="shared" si="48"/>
        <v>0</v>
      </c>
      <c r="BJ10" s="815"/>
      <c r="BK10" s="815"/>
    </row>
    <row r="11" spans="1:65">
      <c r="B11" s="823"/>
      <c r="C11" s="823"/>
      <c r="D11" s="824"/>
      <c r="E11" s="864"/>
      <c r="F11" s="864"/>
      <c r="G11" s="864"/>
      <c r="H11" s="864"/>
      <c r="I11" s="864"/>
      <c r="J11" s="864"/>
      <c r="K11" s="864"/>
      <c r="L11" s="864"/>
      <c r="M11" s="864"/>
      <c r="N11" s="864"/>
      <c r="O11" s="864"/>
      <c r="P11" s="864"/>
      <c r="Q11" s="815"/>
      <c r="R11" s="815"/>
      <c r="S11" s="815"/>
      <c r="X11" s="823"/>
      <c r="Y11" s="823"/>
      <c r="Z11" s="824"/>
      <c r="AA11" s="825"/>
      <c r="AB11" s="825"/>
      <c r="AC11" s="825"/>
      <c r="AD11" s="825"/>
      <c r="AE11" s="825"/>
      <c r="AF11" s="825"/>
      <c r="AG11" s="825"/>
      <c r="AH11" s="825"/>
      <c r="AI11" s="825"/>
      <c r="AJ11" s="825"/>
      <c r="AK11" s="825"/>
      <c r="AL11" s="825"/>
      <c r="AM11" s="815"/>
      <c r="AN11" s="815"/>
      <c r="AO11" s="815"/>
      <c r="AT11" s="823"/>
      <c r="AU11" s="823"/>
      <c r="AV11" s="824"/>
      <c r="AW11" s="825"/>
      <c r="AX11" s="825"/>
      <c r="AY11" s="825"/>
      <c r="AZ11" s="825"/>
      <c r="BA11" s="825"/>
      <c r="BB11" s="825"/>
      <c r="BC11" s="825"/>
      <c r="BD11" s="825"/>
      <c r="BE11" s="825"/>
      <c r="BF11" s="825"/>
      <c r="BG11" s="825"/>
      <c r="BH11" s="825"/>
      <c r="BI11" s="815"/>
      <c r="BJ11" s="815"/>
      <c r="BK11" s="815"/>
    </row>
    <row r="12" spans="1:65" ht="14.25" thickBot="1">
      <c r="A12" s="3821" t="s">
        <v>1171</v>
      </c>
      <c r="B12" s="3821"/>
      <c r="C12" s="841"/>
      <c r="E12" s="870" t="s">
        <v>2425</v>
      </c>
      <c r="F12" s="2416">
        <v>2025</v>
      </c>
      <c r="G12" s="3815" t="s">
        <v>2504</v>
      </c>
      <c r="H12" s="3816"/>
      <c r="I12" s="2417" t="s">
        <v>2505</v>
      </c>
      <c r="J12" s="3815" t="s">
        <v>3265</v>
      </c>
      <c r="K12" s="3818"/>
      <c r="M12" s="799" t="str">
        <f>+C16</f>
        <v>今期</v>
      </c>
      <c r="N12" s="2418" t="s">
        <v>2504</v>
      </c>
      <c r="O12" s="2419"/>
      <c r="P12" s="2417" t="s">
        <v>2505</v>
      </c>
      <c r="Q12" s="3815" t="s">
        <v>3265</v>
      </c>
      <c r="R12" s="3818"/>
      <c r="S12"/>
      <c r="T12" s="902"/>
      <c r="W12" s="802" t="s">
        <v>1171</v>
      </c>
      <c r="Y12" s="841"/>
      <c r="AA12" s="870" t="s">
        <v>2425</v>
      </c>
      <c r="AB12" s="2416">
        <f>+Y13</f>
        <v>0</v>
      </c>
      <c r="AC12" s="3815" t="s">
        <v>2504</v>
      </c>
      <c r="AD12" s="3816"/>
      <c r="AE12" s="2417" t="s">
        <v>2505</v>
      </c>
      <c r="AF12" s="3817" t="s">
        <v>2506</v>
      </c>
      <c r="AG12" s="3818"/>
      <c r="AI12" s="799" t="str">
        <f>+Y15</f>
        <v>（基準年）</v>
      </c>
      <c r="AJ12" s="2418" t="s">
        <v>2504</v>
      </c>
      <c r="AK12" s="2419"/>
      <c r="AL12" s="2417" t="s">
        <v>2505</v>
      </c>
      <c r="AM12" s="3817" t="s">
        <v>2506</v>
      </c>
      <c r="AN12" s="3818"/>
      <c r="AO12"/>
      <c r="AP12" s="902"/>
      <c r="AS12" s="802" t="s">
        <v>1171</v>
      </c>
      <c r="AU12" s="841"/>
      <c r="AW12" s="870" t="s">
        <v>2425</v>
      </c>
      <c r="AX12" s="2416">
        <f>+AU13</f>
        <v>0</v>
      </c>
      <c r="AY12" s="3815" t="s">
        <v>2504</v>
      </c>
      <c r="AZ12" s="3816"/>
      <c r="BA12" s="2417" t="s">
        <v>2505</v>
      </c>
      <c r="BB12" s="3817" t="s">
        <v>2506</v>
      </c>
      <c r="BC12" s="3818"/>
      <c r="BE12" s="799" t="str">
        <f>+AU15</f>
        <v>（基準年）</v>
      </c>
      <c r="BF12" s="2418" t="s">
        <v>2504</v>
      </c>
      <c r="BG12" s="2419"/>
      <c r="BH12" s="2417" t="s">
        <v>2505</v>
      </c>
      <c r="BI12" s="3817" t="s">
        <v>2506</v>
      </c>
      <c r="BJ12" s="3818"/>
      <c r="BK12"/>
      <c r="BL12" s="902"/>
    </row>
    <row r="13" spans="1:65" ht="14.25" thickBot="1">
      <c r="B13" s="826"/>
      <c r="C13" s="807"/>
      <c r="D13" s="827" t="s">
        <v>130</v>
      </c>
      <c r="E13" s="827" t="str">
        <f t="shared" ref="E13:P13" si="49">+E4</f>
        <v>4月</v>
      </c>
      <c r="F13" s="827" t="str">
        <f t="shared" si="49"/>
        <v>5月</v>
      </c>
      <c r="G13" s="827" t="str">
        <f t="shared" si="49"/>
        <v>6月</v>
      </c>
      <c r="H13" s="827" t="str">
        <f t="shared" si="49"/>
        <v>7月</v>
      </c>
      <c r="I13" s="827" t="str">
        <f t="shared" si="49"/>
        <v>8月</v>
      </c>
      <c r="J13" s="827" t="str">
        <f t="shared" si="49"/>
        <v>9月</v>
      </c>
      <c r="K13" s="827" t="str">
        <f t="shared" si="49"/>
        <v>10月</v>
      </c>
      <c r="L13" s="827" t="str">
        <f t="shared" si="49"/>
        <v>11月</v>
      </c>
      <c r="M13" s="827" t="str">
        <f t="shared" si="49"/>
        <v>12月</v>
      </c>
      <c r="N13" s="827" t="str">
        <f t="shared" si="49"/>
        <v>1月</v>
      </c>
      <c r="O13" s="827" t="str">
        <f t="shared" si="49"/>
        <v>2月</v>
      </c>
      <c r="P13" s="827" t="str">
        <f t="shared" si="49"/>
        <v>3月</v>
      </c>
      <c r="Q13" s="810" t="s">
        <v>210</v>
      </c>
      <c r="R13" s="3790" t="s">
        <v>1172</v>
      </c>
      <c r="S13" s="3791"/>
      <c r="T13" s="3791"/>
      <c r="U13" s="3792"/>
      <c r="X13" s="826"/>
      <c r="Y13" s="807"/>
      <c r="Z13" s="827" t="s">
        <v>130</v>
      </c>
      <c r="AA13" s="827" t="str">
        <f t="shared" ref="AA13:AL13" si="50">+AA4</f>
        <v>4月</v>
      </c>
      <c r="AB13" s="827" t="str">
        <f t="shared" si="50"/>
        <v>5月</v>
      </c>
      <c r="AC13" s="827" t="str">
        <f t="shared" si="50"/>
        <v>6月</v>
      </c>
      <c r="AD13" s="827" t="str">
        <f t="shared" si="50"/>
        <v>7月</v>
      </c>
      <c r="AE13" s="827" t="str">
        <f t="shared" si="50"/>
        <v>8月</v>
      </c>
      <c r="AF13" s="827" t="str">
        <f t="shared" si="50"/>
        <v>9月</v>
      </c>
      <c r="AG13" s="827" t="str">
        <f t="shared" si="50"/>
        <v>10月</v>
      </c>
      <c r="AH13" s="827" t="str">
        <f t="shared" si="50"/>
        <v>11月</v>
      </c>
      <c r="AI13" s="827" t="str">
        <f t="shared" si="50"/>
        <v>12月</v>
      </c>
      <c r="AJ13" s="827" t="str">
        <f t="shared" si="50"/>
        <v>1月</v>
      </c>
      <c r="AK13" s="827" t="str">
        <f t="shared" si="50"/>
        <v>2月</v>
      </c>
      <c r="AL13" s="827" t="str">
        <f t="shared" si="50"/>
        <v>3月</v>
      </c>
      <c r="AM13" s="810" t="s">
        <v>210</v>
      </c>
      <c r="AN13" s="3790" t="s">
        <v>1172</v>
      </c>
      <c r="AO13" s="3791"/>
      <c r="AP13" s="3791"/>
      <c r="AQ13" s="3792"/>
      <c r="AT13" s="826"/>
      <c r="AU13" s="807"/>
      <c r="AV13" s="827" t="s">
        <v>130</v>
      </c>
      <c r="AW13" s="827" t="str">
        <f t="shared" ref="AW13:BH13" si="51">+AW4</f>
        <v>4月</v>
      </c>
      <c r="AX13" s="827" t="str">
        <f t="shared" si="51"/>
        <v>5月</v>
      </c>
      <c r="AY13" s="827" t="str">
        <f t="shared" si="51"/>
        <v>6月</v>
      </c>
      <c r="AZ13" s="827" t="str">
        <f t="shared" si="51"/>
        <v>7月</v>
      </c>
      <c r="BA13" s="827" t="str">
        <f t="shared" si="51"/>
        <v>8月</v>
      </c>
      <c r="BB13" s="827" t="str">
        <f t="shared" si="51"/>
        <v>9月</v>
      </c>
      <c r="BC13" s="827" t="str">
        <f t="shared" si="51"/>
        <v>10月</v>
      </c>
      <c r="BD13" s="827" t="str">
        <f t="shared" si="51"/>
        <v>11月</v>
      </c>
      <c r="BE13" s="827" t="str">
        <f t="shared" si="51"/>
        <v>12月</v>
      </c>
      <c r="BF13" s="827" t="str">
        <f t="shared" si="51"/>
        <v>1月</v>
      </c>
      <c r="BG13" s="827" t="str">
        <f t="shared" si="51"/>
        <v>2月</v>
      </c>
      <c r="BH13" s="827" t="str">
        <f t="shared" si="51"/>
        <v>3月</v>
      </c>
      <c r="BI13" s="810" t="s">
        <v>210</v>
      </c>
      <c r="BJ13" s="3790" t="s">
        <v>1172</v>
      </c>
      <c r="BK13" s="3791"/>
      <c r="BL13" s="3791"/>
      <c r="BM13" s="3792"/>
    </row>
    <row r="14" spans="1:65" ht="13.5" customHeight="1">
      <c r="A14" s="3823" t="s">
        <v>3195</v>
      </c>
      <c r="B14" s="2420" t="s">
        <v>2507</v>
      </c>
      <c r="C14" s="2984">
        <f>+C5</f>
        <v>2024</v>
      </c>
      <c r="D14" s="829" t="s">
        <v>1173</v>
      </c>
      <c r="E14" s="813">
        <v>500</v>
      </c>
      <c r="F14" s="813">
        <v>600</v>
      </c>
      <c r="G14" s="813">
        <v>700</v>
      </c>
      <c r="H14" s="813">
        <v>1000</v>
      </c>
      <c r="I14" s="813">
        <v>1200</v>
      </c>
      <c r="J14" s="813">
        <v>1000</v>
      </c>
      <c r="K14" s="813">
        <v>600</v>
      </c>
      <c r="L14" s="813">
        <v>800</v>
      </c>
      <c r="M14" s="813">
        <v>1000</v>
      </c>
      <c r="N14" s="813">
        <v>1000</v>
      </c>
      <c r="O14" s="813">
        <v>1000</v>
      </c>
      <c r="P14" s="813">
        <v>700</v>
      </c>
      <c r="Q14" s="814">
        <f t="shared" ref="Q14:Q51" si="52">SUM(E14:P14)</f>
        <v>10100</v>
      </c>
      <c r="R14" s="830">
        <f>+Q14/Q5</f>
        <v>0.84166666666666667</v>
      </c>
      <c r="S14" s="831" t="str">
        <f>+"kWh/"&amp;D5</f>
        <v>kWh/千円</v>
      </c>
      <c r="T14" s="832">
        <f>+Q14*B15/Q5</f>
        <v>0.34929166666666667</v>
      </c>
      <c r="U14" s="833" t="str">
        <f>+"kg-CO2/"&amp;D5</f>
        <v>kg-CO2/千円</v>
      </c>
      <c r="X14" s="2420" t="s">
        <v>2507</v>
      </c>
      <c r="Y14" s="1337">
        <v>2016</v>
      </c>
      <c r="Z14" s="829" t="s">
        <v>1173</v>
      </c>
      <c r="AA14" s="813">
        <v>1000</v>
      </c>
      <c r="AB14" s="813">
        <v>1000</v>
      </c>
      <c r="AC14" s="813">
        <v>1000</v>
      </c>
      <c r="AD14" s="813">
        <v>1000</v>
      </c>
      <c r="AE14" s="813">
        <v>1000</v>
      </c>
      <c r="AF14" s="813">
        <v>1000</v>
      </c>
      <c r="AG14" s="813">
        <v>1000</v>
      </c>
      <c r="AH14" s="813">
        <v>1000</v>
      </c>
      <c r="AI14" s="813">
        <v>1000</v>
      </c>
      <c r="AJ14" s="813">
        <v>1000</v>
      </c>
      <c r="AK14" s="813">
        <v>1000</v>
      </c>
      <c r="AL14" s="813">
        <v>1000</v>
      </c>
      <c r="AM14" s="814">
        <f t="shared" ref="AM14:AM51" si="53">SUM(AA14:AL14)</f>
        <v>12000</v>
      </c>
      <c r="AN14" s="830">
        <f>+AM14/AM5</f>
        <v>1</v>
      </c>
      <c r="AO14" s="831" t="str">
        <f>+"kWh/"&amp;Z5</f>
        <v>kWh/千円</v>
      </c>
      <c r="AP14" s="832">
        <f>+AM14*X15/AM5</f>
        <v>0.318</v>
      </c>
      <c r="AQ14" s="833" t="str">
        <f>+"kg-CO2/"&amp;Z5</f>
        <v>kg-CO2/千円</v>
      </c>
      <c r="AT14" s="2420" t="s">
        <v>2507</v>
      </c>
      <c r="AU14" s="1337">
        <v>2016</v>
      </c>
      <c r="AV14" s="829" t="s">
        <v>1173</v>
      </c>
      <c r="AW14" s="813">
        <v>1000</v>
      </c>
      <c r="AX14" s="813">
        <v>1000</v>
      </c>
      <c r="AY14" s="813">
        <v>1000</v>
      </c>
      <c r="AZ14" s="813">
        <v>1000</v>
      </c>
      <c r="BA14" s="813">
        <v>1000</v>
      </c>
      <c r="BB14" s="813">
        <v>1000</v>
      </c>
      <c r="BC14" s="813">
        <v>1000</v>
      </c>
      <c r="BD14" s="813">
        <v>1000</v>
      </c>
      <c r="BE14" s="813">
        <v>1000</v>
      </c>
      <c r="BF14" s="813">
        <v>1000</v>
      </c>
      <c r="BG14" s="813">
        <v>1000</v>
      </c>
      <c r="BH14" s="813">
        <v>1000</v>
      </c>
      <c r="BI14" s="814">
        <f t="shared" ref="BI14:BI51" si="54">SUM(AW14:BH14)</f>
        <v>12000</v>
      </c>
      <c r="BJ14" s="830">
        <f>+BI14/BI5</f>
        <v>1</v>
      </c>
      <c r="BK14" s="831" t="str">
        <f>+"kWh/"&amp;AV5</f>
        <v>kWh/千円</v>
      </c>
      <c r="BL14" s="832">
        <f>+BI14*AT15/BI5</f>
        <v>0.318</v>
      </c>
      <c r="BM14" s="833" t="str">
        <f>+"kg-CO2/"&amp;AV5</f>
        <v>kg-CO2/千円</v>
      </c>
    </row>
    <row r="15" spans="1:65" ht="13.5" customHeight="1">
      <c r="A15" s="3824"/>
      <c r="B15" s="2421">
        <v>0.41499999999999998</v>
      </c>
      <c r="C15" s="1338" t="s">
        <v>1588</v>
      </c>
      <c r="D15" s="834" t="s">
        <v>1174</v>
      </c>
      <c r="E15" s="816"/>
      <c r="F15" s="816"/>
      <c r="G15" s="816"/>
      <c r="H15" s="816"/>
      <c r="I15" s="816"/>
      <c r="J15" s="816"/>
      <c r="K15" s="816"/>
      <c r="L15" s="816"/>
      <c r="M15" s="816"/>
      <c r="N15" s="816"/>
      <c r="O15" s="816"/>
      <c r="P15" s="816"/>
      <c r="Q15" s="817">
        <f t="shared" si="52"/>
        <v>0</v>
      </c>
      <c r="R15" s="1211">
        <f>+Q15/Q14</f>
        <v>0</v>
      </c>
      <c r="S15" s="1209" t="s">
        <v>1421</v>
      </c>
      <c r="T15" s="790"/>
      <c r="U15" s="790"/>
      <c r="X15" s="2421">
        <v>0.318</v>
      </c>
      <c r="Y15" s="1338" t="s">
        <v>1588</v>
      </c>
      <c r="Z15" s="834" t="s">
        <v>1174</v>
      </c>
      <c r="AA15" s="816"/>
      <c r="AB15" s="816"/>
      <c r="AC15" s="816"/>
      <c r="AD15" s="816"/>
      <c r="AE15" s="816"/>
      <c r="AF15" s="816"/>
      <c r="AG15" s="816"/>
      <c r="AH15" s="816"/>
      <c r="AI15" s="816"/>
      <c r="AJ15" s="816"/>
      <c r="AK15" s="816"/>
      <c r="AL15" s="816"/>
      <c r="AM15" s="817">
        <f t="shared" si="53"/>
        <v>0</v>
      </c>
      <c r="AN15" s="1211">
        <f>+AM15/AM14</f>
        <v>0</v>
      </c>
      <c r="AO15" s="1209" t="s">
        <v>1421</v>
      </c>
      <c r="AP15" s="790"/>
      <c r="AQ15" s="1371"/>
      <c r="AT15" s="2421">
        <v>0.318</v>
      </c>
      <c r="AU15" s="1338" t="s">
        <v>1588</v>
      </c>
      <c r="AV15" s="834" t="s">
        <v>1174</v>
      </c>
      <c r="AW15" s="816"/>
      <c r="AX15" s="816"/>
      <c r="AY15" s="816"/>
      <c r="AZ15" s="816"/>
      <c r="BA15" s="816"/>
      <c r="BB15" s="816"/>
      <c r="BC15" s="816"/>
      <c r="BD15" s="816"/>
      <c r="BE15" s="816"/>
      <c r="BF15" s="816"/>
      <c r="BG15" s="816"/>
      <c r="BH15" s="816"/>
      <c r="BI15" s="817">
        <f t="shared" si="54"/>
        <v>0</v>
      </c>
      <c r="BJ15" s="1211">
        <f>+BI15/BI14</f>
        <v>0</v>
      </c>
      <c r="BK15" s="1209" t="s">
        <v>1421</v>
      </c>
      <c r="BL15" s="790"/>
      <c r="BM15" s="1371"/>
    </row>
    <row r="16" spans="1:65" ht="13.5" customHeight="1">
      <c r="A16" s="3824"/>
      <c r="B16" s="836" t="s">
        <v>3194</v>
      </c>
      <c r="C16" s="3793" t="s">
        <v>1168</v>
      </c>
      <c r="D16" s="837" t="s">
        <v>1176</v>
      </c>
      <c r="E16" s="819">
        <v>550</v>
      </c>
      <c r="F16" s="819">
        <v>610</v>
      </c>
      <c r="G16" s="819">
        <v>700</v>
      </c>
      <c r="H16" s="819">
        <v>1000</v>
      </c>
      <c r="I16" s="819">
        <v>1150</v>
      </c>
      <c r="J16" s="819">
        <v>950</v>
      </c>
      <c r="K16" s="819">
        <v>590</v>
      </c>
      <c r="L16" s="819">
        <v>780</v>
      </c>
      <c r="M16" s="819">
        <v>950</v>
      </c>
      <c r="N16" s="819">
        <v>900</v>
      </c>
      <c r="O16" s="819">
        <v>900</v>
      </c>
      <c r="P16" s="819">
        <v>650</v>
      </c>
      <c r="Q16" s="838">
        <f t="shared" si="52"/>
        <v>9730</v>
      </c>
      <c r="R16" s="830">
        <f>+Q16/Q7</f>
        <v>0.73712121212121207</v>
      </c>
      <c r="S16" s="839" t="str">
        <f>+"kWh/"&amp;D5</f>
        <v>kWh/千円</v>
      </c>
      <c r="T16" s="840">
        <f>+Q16*B17/Q7</f>
        <v>0.305905303030303</v>
      </c>
      <c r="U16" s="833" t="str">
        <f>+"kg-CO2/"&amp;D5</f>
        <v>kg-CO2/千円</v>
      </c>
      <c r="V16" s="841"/>
      <c r="X16" s="836"/>
      <c r="Y16" s="3793" t="s">
        <v>1168</v>
      </c>
      <c r="Z16" s="837" t="s">
        <v>1173</v>
      </c>
      <c r="AA16" s="819">
        <v>1050</v>
      </c>
      <c r="AB16" s="819">
        <v>1050</v>
      </c>
      <c r="AC16" s="819">
        <v>1050</v>
      </c>
      <c r="AD16" s="819">
        <v>1000</v>
      </c>
      <c r="AE16" s="819">
        <v>1000</v>
      </c>
      <c r="AF16" s="819">
        <v>950</v>
      </c>
      <c r="AG16" s="819">
        <v>950</v>
      </c>
      <c r="AH16" s="819">
        <v>950</v>
      </c>
      <c r="AI16" s="819">
        <v>950</v>
      </c>
      <c r="AJ16" s="819"/>
      <c r="AK16" s="819"/>
      <c r="AL16" s="819"/>
      <c r="AM16" s="838">
        <f t="shared" si="53"/>
        <v>8950</v>
      </c>
      <c r="AN16" s="830">
        <f>+AM16/AM7</f>
        <v>0.67803030303030298</v>
      </c>
      <c r="AO16" s="839" t="str">
        <f>+"kWh/"&amp;Z5</f>
        <v>kWh/千円</v>
      </c>
      <c r="AP16" s="840">
        <f>+AM16*X17/AM7</f>
        <v>0.21561363636363637</v>
      </c>
      <c r="AQ16" s="833" t="str">
        <f>+"kg-CO2/"&amp;Z5</f>
        <v>kg-CO2/千円</v>
      </c>
      <c r="AT16" s="836"/>
      <c r="AU16" s="3793" t="s">
        <v>1168</v>
      </c>
      <c r="AV16" s="837" t="s">
        <v>1173</v>
      </c>
      <c r="AW16" s="819">
        <v>1050</v>
      </c>
      <c r="AX16" s="819">
        <v>1050</v>
      </c>
      <c r="AY16" s="819">
        <v>1050</v>
      </c>
      <c r="AZ16" s="819">
        <v>1000</v>
      </c>
      <c r="BA16" s="819">
        <v>1000</v>
      </c>
      <c r="BB16" s="819">
        <v>950</v>
      </c>
      <c r="BC16" s="819">
        <v>950</v>
      </c>
      <c r="BD16" s="819">
        <v>950</v>
      </c>
      <c r="BE16" s="819">
        <v>950</v>
      </c>
      <c r="BF16" s="819"/>
      <c r="BG16" s="819"/>
      <c r="BH16" s="819"/>
      <c r="BI16" s="838">
        <f t="shared" si="54"/>
        <v>8950</v>
      </c>
      <c r="BJ16" s="830">
        <f>+BI16/BI7</f>
        <v>0.67803030303030298</v>
      </c>
      <c r="BK16" s="839" t="str">
        <f>+"kWh/"&amp;AV5</f>
        <v>kWh/千円</v>
      </c>
      <c r="BL16" s="840">
        <f>+BI16*AT17/BI7</f>
        <v>0.21561363636363637</v>
      </c>
      <c r="BM16" s="833" t="str">
        <f>+"kg-CO2/"&amp;AV5</f>
        <v>kg-CO2/千円</v>
      </c>
    </row>
    <row r="17" spans="1:65" ht="14.25" customHeight="1" thickBot="1">
      <c r="A17" s="3824"/>
      <c r="B17" s="842">
        <v>0.41499999999999998</v>
      </c>
      <c r="C17" s="3794"/>
      <c r="D17" s="843" t="s">
        <v>1174</v>
      </c>
      <c r="E17" s="821"/>
      <c r="F17" s="821"/>
      <c r="G17" s="821"/>
      <c r="H17" s="821"/>
      <c r="I17" s="821"/>
      <c r="J17" s="821"/>
      <c r="K17" s="821"/>
      <c r="L17" s="821"/>
      <c r="M17" s="821"/>
      <c r="N17" s="821"/>
      <c r="O17" s="821"/>
      <c r="P17" s="821"/>
      <c r="Q17" s="844">
        <f t="shared" si="52"/>
        <v>0</v>
      </c>
      <c r="R17" s="1212">
        <f>+Q17/Q16</f>
        <v>0</v>
      </c>
      <c r="S17" s="845" t="s">
        <v>1421</v>
      </c>
      <c r="T17" s="846"/>
      <c r="U17" s="847"/>
      <c r="X17" s="842">
        <v>0.318</v>
      </c>
      <c r="Y17" s="3794"/>
      <c r="Z17" s="843" t="s">
        <v>1174</v>
      </c>
      <c r="AA17" s="821"/>
      <c r="AB17" s="821"/>
      <c r="AC17" s="821"/>
      <c r="AD17" s="821"/>
      <c r="AE17" s="821"/>
      <c r="AF17" s="821"/>
      <c r="AG17" s="821"/>
      <c r="AH17" s="821"/>
      <c r="AI17" s="821"/>
      <c r="AJ17" s="821"/>
      <c r="AK17" s="821"/>
      <c r="AL17" s="821"/>
      <c r="AM17" s="844">
        <f t="shared" si="53"/>
        <v>0</v>
      </c>
      <c r="AN17" s="1212">
        <f>+AM17/AM16</f>
        <v>0</v>
      </c>
      <c r="AO17" s="845" t="s">
        <v>1421</v>
      </c>
      <c r="AP17" s="846"/>
      <c r="AQ17" s="847"/>
      <c r="AT17" s="842">
        <v>0.318</v>
      </c>
      <c r="AU17" s="3794"/>
      <c r="AV17" s="843" t="s">
        <v>1174</v>
      </c>
      <c r="AW17" s="821"/>
      <c r="AX17" s="821"/>
      <c r="AY17" s="821"/>
      <c r="AZ17" s="821"/>
      <c r="BA17" s="821"/>
      <c r="BB17" s="821"/>
      <c r="BC17" s="821"/>
      <c r="BD17" s="821"/>
      <c r="BE17" s="821"/>
      <c r="BF17" s="821"/>
      <c r="BG17" s="821"/>
      <c r="BH17" s="821"/>
      <c r="BI17" s="844">
        <f t="shared" si="54"/>
        <v>0</v>
      </c>
      <c r="BJ17" s="1212">
        <f>+BI17/BI16</f>
        <v>0</v>
      </c>
      <c r="BK17" s="845" t="s">
        <v>1421</v>
      </c>
      <c r="BL17" s="846"/>
      <c r="BM17" s="847"/>
    </row>
    <row r="18" spans="1:65" ht="13.5" customHeight="1">
      <c r="A18" s="3824"/>
      <c r="B18" s="2420" t="s">
        <v>2507</v>
      </c>
      <c r="C18" s="2984">
        <f>+C5</f>
        <v>2024</v>
      </c>
      <c r="D18" s="829" t="s">
        <v>1173</v>
      </c>
      <c r="E18" s="813">
        <v>100</v>
      </c>
      <c r="F18" s="813">
        <v>100</v>
      </c>
      <c r="G18" s="813">
        <v>100</v>
      </c>
      <c r="H18" s="813">
        <v>100</v>
      </c>
      <c r="I18" s="813">
        <v>100</v>
      </c>
      <c r="J18" s="813">
        <v>100</v>
      </c>
      <c r="K18" s="813">
        <v>100</v>
      </c>
      <c r="L18" s="813">
        <v>100</v>
      </c>
      <c r="M18" s="813">
        <v>100</v>
      </c>
      <c r="N18" s="813">
        <v>100</v>
      </c>
      <c r="O18" s="813">
        <v>100</v>
      </c>
      <c r="P18" s="813">
        <v>100</v>
      </c>
      <c r="Q18" s="814">
        <f t="shared" ref="Q18:Q21" si="55">SUM(E18:P18)</f>
        <v>1200</v>
      </c>
      <c r="R18" s="830" t="e">
        <f>+Q18/Q9</f>
        <v>#DIV/0!</v>
      </c>
      <c r="S18" s="831" t="str">
        <f>+"kWh/"&amp;D9</f>
        <v>kWh/千円</v>
      </c>
      <c r="T18" s="832" t="e">
        <f>+Q18*B21/Q9</f>
        <v>#DIV/0!</v>
      </c>
      <c r="U18" s="833" t="str">
        <f>+"kg-CO2/"&amp;D9</f>
        <v>kg-CO2/千円</v>
      </c>
      <c r="X18" s="3799" t="s">
        <v>250</v>
      </c>
      <c r="Y18" s="1337">
        <v>2016</v>
      </c>
      <c r="Z18" s="829" t="s">
        <v>1173</v>
      </c>
      <c r="AA18" s="813">
        <v>1000</v>
      </c>
      <c r="AB18" s="813">
        <v>1000</v>
      </c>
      <c r="AC18" s="813">
        <v>1000</v>
      </c>
      <c r="AD18" s="813">
        <v>1000</v>
      </c>
      <c r="AE18" s="813">
        <v>1000</v>
      </c>
      <c r="AF18" s="813">
        <v>1000</v>
      </c>
      <c r="AG18" s="813">
        <v>1000</v>
      </c>
      <c r="AH18" s="813">
        <v>1000</v>
      </c>
      <c r="AI18" s="813">
        <v>1000</v>
      </c>
      <c r="AJ18" s="813">
        <v>1000</v>
      </c>
      <c r="AK18" s="813">
        <v>1000</v>
      </c>
      <c r="AL18" s="813">
        <v>1000</v>
      </c>
      <c r="AM18" s="814">
        <f t="shared" ref="AM18:AM21" si="56">SUM(AA18:AL18)</f>
        <v>12000</v>
      </c>
      <c r="AN18" s="830" t="e">
        <f>+AM18/AM9</f>
        <v>#DIV/0!</v>
      </c>
      <c r="AO18" s="831" t="str">
        <f>+"kWh/"&amp;Z9</f>
        <v>kWh/千円</v>
      </c>
      <c r="AP18" s="832" t="e">
        <f>+AM18*X21/AM9</f>
        <v>#DIV/0!</v>
      </c>
      <c r="AQ18" s="833" t="str">
        <f>+"kg-CO2/"&amp;Z9</f>
        <v>kg-CO2/千円</v>
      </c>
      <c r="AT18" s="3799" t="s">
        <v>250</v>
      </c>
      <c r="AU18" s="1337">
        <v>2016</v>
      </c>
      <c r="AV18" s="829" t="s">
        <v>1173</v>
      </c>
      <c r="AW18" s="813">
        <v>1000</v>
      </c>
      <c r="AX18" s="813">
        <v>1000</v>
      </c>
      <c r="AY18" s="813">
        <v>1000</v>
      </c>
      <c r="AZ18" s="813">
        <v>1000</v>
      </c>
      <c r="BA18" s="813">
        <v>1000</v>
      </c>
      <c r="BB18" s="813">
        <v>1000</v>
      </c>
      <c r="BC18" s="813">
        <v>1000</v>
      </c>
      <c r="BD18" s="813">
        <v>1000</v>
      </c>
      <c r="BE18" s="813">
        <v>1000</v>
      </c>
      <c r="BF18" s="813">
        <v>1000</v>
      </c>
      <c r="BG18" s="813">
        <v>1000</v>
      </c>
      <c r="BH18" s="813">
        <v>1000</v>
      </c>
      <c r="BI18" s="814">
        <f t="shared" ref="BI18:BI21" si="57">SUM(AW18:BH18)</f>
        <v>12000</v>
      </c>
      <c r="BJ18" s="830" t="e">
        <f>+BI18/BI9</f>
        <v>#DIV/0!</v>
      </c>
      <c r="BK18" s="831" t="str">
        <f>+"kWh/"&amp;AV9</f>
        <v>kWh/千円</v>
      </c>
      <c r="BL18" s="832" t="e">
        <f>+BI18*AT21/BI9</f>
        <v>#DIV/0!</v>
      </c>
      <c r="BM18" s="833" t="str">
        <f>+"kg-CO2/"&amp;AV9</f>
        <v>kg-CO2/千円</v>
      </c>
    </row>
    <row r="19" spans="1:65" ht="13.5" customHeight="1">
      <c r="A19" s="3824"/>
      <c r="B19" s="2421">
        <v>0.434</v>
      </c>
      <c r="C19" s="1338" t="s">
        <v>1588</v>
      </c>
      <c r="D19" s="834" t="s">
        <v>1174</v>
      </c>
      <c r="E19" s="816"/>
      <c r="F19" s="816"/>
      <c r="G19" s="816"/>
      <c r="H19" s="816"/>
      <c r="I19" s="816"/>
      <c r="J19" s="816"/>
      <c r="K19" s="816"/>
      <c r="L19" s="816"/>
      <c r="M19" s="816"/>
      <c r="N19" s="816"/>
      <c r="O19" s="816"/>
      <c r="P19" s="816"/>
      <c r="Q19" s="817">
        <f t="shared" si="55"/>
        <v>0</v>
      </c>
      <c r="R19" s="1211">
        <f>+Q19/Q18</f>
        <v>0</v>
      </c>
      <c r="S19" s="1209" t="s">
        <v>1421</v>
      </c>
      <c r="T19" s="790"/>
      <c r="U19" s="790"/>
      <c r="X19" s="3800"/>
      <c r="Y19" s="1338" t="s">
        <v>1588</v>
      </c>
      <c r="Z19" s="834" t="s">
        <v>1174</v>
      </c>
      <c r="AA19" s="816"/>
      <c r="AB19" s="816"/>
      <c r="AC19" s="816"/>
      <c r="AD19" s="816"/>
      <c r="AE19" s="816"/>
      <c r="AF19" s="816"/>
      <c r="AG19" s="816"/>
      <c r="AH19" s="816"/>
      <c r="AI19" s="816"/>
      <c r="AJ19" s="816"/>
      <c r="AK19" s="816"/>
      <c r="AL19" s="816"/>
      <c r="AM19" s="817">
        <f t="shared" si="56"/>
        <v>0</v>
      </c>
      <c r="AN19" s="1211">
        <f>+AM19/AM18</f>
        <v>0</v>
      </c>
      <c r="AO19" s="1209" t="s">
        <v>1421</v>
      </c>
      <c r="AP19" s="790"/>
      <c r="AQ19" s="1371"/>
      <c r="AT19" s="3800"/>
      <c r="AU19" s="1338" t="s">
        <v>1588</v>
      </c>
      <c r="AV19" s="834" t="s">
        <v>1174</v>
      </c>
      <c r="AW19" s="816"/>
      <c r="AX19" s="816"/>
      <c r="AY19" s="816"/>
      <c r="AZ19" s="816"/>
      <c r="BA19" s="816"/>
      <c r="BB19" s="816"/>
      <c r="BC19" s="816"/>
      <c r="BD19" s="816"/>
      <c r="BE19" s="816"/>
      <c r="BF19" s="816"/>
      <c r="BG19" s="816"/>
      <c r="BH19" s="816"/>
      <c r="BI19" s="817">
        <f t="shared" si="57"/>
        <v>0</v>
      </c>
      <c r="BJ19" s="1211">
        <f>+BI19/BI18</f>
        <v>0</v>
      </c>
      <c r="BK19" s="1209" t="s">
        <v>1421</v>
      </c>
      <c r="BL19" s="790"/>
      <c r="BM19" s="1371"/>
    </row>
    <row r="20" spans="1:65" ht="13.5" customHeight="1">
      <c r="A20" s="3830" t="s">
        <v>3280</v>
      </c>
      <c r="B20" s="836" t="s">
        <v>2508</v>
      </c>
      <c r="C20" s="3793" t="s">
        <v>1168</v>
      </c>
      <c r="D20" s="837" t="s">
        <v>1176</v>
      </c>
      <c r="E20" s="819">
        <v>100</v>
      </c>
      <c r="F20" s="819">
        <v>100</v>
      </c>
      <c r="G20" s="819">
        <v>100</v>
      </c>
      <c r="H20" s="819">
        <v>100</v>
      </c>
      <c r="I20" s="819">
        <v>100</v>
      </c>
      <c r="J20" s="819">
        <v>100</v>
      </c>
      <c r="K20" s="819">
        <v>100</v>
      </c>
      <c r="L20" s="819">
        <v>100</v>
      </c>
      <c r="M20" s="819">
        <v>100</v>
      </c>
      <c r="N20" s="819">
        <v>100</v>
      </c>
      <c r="O20" s="819">
        <v>100</v>
      </c>
      <c r="P20" s="819">
        <v>100</v>
      </c>
      <c r="Q20" s="838">
        <f t="shared" si="55"/>
        <v>1200</v>
      </c>
      <c r="R20" s="830" t="e">
        <f>+Q20/Q11</f>
        <v>#DIV/0!</v>
      </c>
      <c r="S20" s="839" t="str">
        <f>+"kWh/"&amp;D9</f>
        <v>kWh/千円</v>
      </c>
      <c r="T20" s="840" t="e">
        <f>+Q20*B21/Q11</f>
        <v>#DIV/0!</v>
      </c>
      <c r="U20" s="833" t="str">
        <f>+"kg-CO2/"&amp;D9</f>
        <v>kg-CO2/千円</v>
      </c>
      <c r="V20" s="841"/>
      <c r="X20" s="836" t="s">
        <v>1175</v>
      </c>
      <c r="Y20" s="3793" t="s">
        <v>1168</v>
      </c>
      <c r="Z20" s="837" t="s">
        <v>1173</v>
      </c>
      <c r="AA20" s="819">
        <v>1050</v>
      </c>
      <c r="AB20" s="819">
        <v>1050</v>
      </c>
      <c r="AC20" s="819">
        <v>1050</v>
      </c>
      <c r="AD20" s="819">
        <v>1000</v>
      </c>
      <c r="AE20" s="819">
        <v>1000</v>
      </c>
      <c r="AF20" s="819">
        <v>950</v>
      </c>
      <c r="AG20" s="819">
        <v>950</v>
      </c>
      <c r="AH20" s="819">
        <v>950</v>
      </c>
      <c r="AI20" s="819">
        <v>950</v>
      </c>
      <c r="AJ20" s="819"/>
      <c r="AK20" s="819"/>
      <c r="AL20" s="819"/>
      <c r="AM20" s="838">
        <f t="shared" si="56"/>
        <v>8950</v>
      </c>
      <c r="AN20" s="830" t="e">
        <f>+AM20/AM11</f>
        <v>#DIV/0!</v>
      </c>
      <c r="AO20" s="839" t="str">
        <f>+"kWh/"&amp;Z9</f>
        <v>kWh/千円</v>
      </c>
      <c r="AP20" s="840" t="e">
        <f>+AM20*X21/AM11</f>
        <v>#DIV/0!</v>
      </c>
      <c r="AQ20" s="833" t="str">
        <f>+"kg-CO2/"&amp;Z9</f>
        <v>kg-CO2/千円</v>
      </c>
      <c r="AT20" s="836" t="s">
        <v>1175</v>
      </c>
      <c r="AU20" s="3793" t="s">
        <v>1168</v>
      </c>
      <c r="AV20" s="837" t="s">
        <v>1173</v>
      </c>
      <c r="AW20" s="819">
        <v>1050</v>
      </c>
      <c r="AX20" s="819">
        <v>1050</v>
      </c>
      <c r="AY20" s="819">
        <v>1050</v>
      </c>
      <c r="AZ20" s="819">
        <v>1000</v>
      </c>
      <c r="BA20" s="819">
        <v>1000</v>
      </c>
      <c r="BB20" s="819">
        <v>950</v>
      </c>
      <c r="BC20" s="819">
        <v>950</v>
      </c>
      <c r="BD20" s="819">
        <v>950</v>
      </c>
      <c r="BE20" s="819">
        <v>950</v>
      </c>
      <c r="BF20" s="819"/>
      <c r="BG20" s="819"/>
      <c r="BH20" s="819"/>
      <c r="BI20" s="838">
        <f t="shared" si="57"/>
        <v>8950</v>
      </c>
      <c r="BJ20" s="830" t="e">
        <f>+BI20/BI11</f>
        <v>#DIV/0!</v>
      </c>
      <c r="BK20" s="839" t="str">
        <f>+"kWh/"&amp;AV9</f>
        <v>kWh/千円</v>
      </c>
      <c r="BL20" s="840" t="e">
        <f>+BI20*AT21/BI11</f>
        <v>#DIV/0!</v>
      </c>
      <c r="BM20" s="833" t="str">
        <f>+"kg-CO2/"&amp;AV9</f>
        <v>kg-CO2/千円</v>
      </c>
    </row>
    <row r="21" spans="1:65" ht="14.25" customHeight="1" thickBot="1">
      <c r="A21" s="3831"/>
      <c r="B21" s="842">
        <v>0.41899999999999998</v>
      </c>
      <c r="C21" s="3794"/>
      <c r="D21" s="843" t="s">
        <v>1174</v>
      </c>
      <c r="E21" s="821"/>
      <c r="F21" s="821"/>
      <c r="G21" s="821"/>
      <c r="H21" s="821"/>
      <c r="I21" s="821"/>
      <c r="J21" s="821"/>
      <c r="K21" s="821"/>
      <c r="L21" s="821"/>
      <c r="M21" s="821"/>
      <c r="N21" s="821"/>
      <c r="O21" s="821"/>
      <c r="P21" s="821"/>
      <c r="Q21" s="844">
        <f t="shared" si="55"/>
        <v>0</v>
      </c>
      <c r="R21" s="1212">
        <f>+Q21/Q20</f>
        <v>0</v>
      </c>
      <c r="S21" s="845" t="s">
        <v>1421</v>
      </c>
      <c r="T21" s="846"/>
      <c r="U21" s="847"/>
      <c r="X21" s="842">
        <f>+B21</f>
        <v>0.41899999999999998</v>
      </c>
      <c r="Y21" s="3794"/>
      <c r="Z21" s="843" t="s">
        <v>1174</v>
      </c>
      <c r="AA21" s="821"/>
      <c r="AB21" s="821"/>
      <c r="AC21" s="821"/>
      <c r="AD21" s="821"/>
      <c r="AE21" s="821"/>
      <c r="AF21" s="821"/>
      <c r="AG21" s="821"/>
      <c r="AH21" s="821"/>
      <c r="AI21" s="821"/>
      <c r="AJ21" s="821"/>
      <c r="AK21" s="821"/>
      <c r="AL21" s="821"/>
      <c r="AM21" s="844">
        <f t="shared" si="56"/>
        <v>0</v>
      </c>
      <c r="AN21" s="1212">
        <f>+AM21/AM20</f>
        <v>0</v>
      </c>
      <c r="AO21" s="845" t="s">
        <v>1421</v>
      </c>
      <c r="AP21" s="846"/>
      <c r="AQ21" s="847"/>
      <c r="AT21" s="842">
        <f>+B21</f>
        <v>0.41899999999999998</v>
      </c>
      <c r="AU21" s="3794"/>
      <c r="AV21" s="843" t="s">
        <v>1174</v>
      </c>
      <c r="AW21" s="821"/>
      <c r="AX21" s="821"/>
      <c r="AY21" s="821"/>
      <c r="AZ21" s="821"/>
      <c r="BA21" s="821"/>
      <c r="BB21" s="821"/>
      <c r="BC21" s="821"/>
      <c r="BD21" s="821"/>
      <c r="BE21" s="821"/>
      <c r="BF21" s="821"/>
      <c r="BG21" s="821"/>
      <c r="BH21" s="821"/>
      <c r="BI21" s="844">
        <f t="shared" si="57"/>
        <v>0</v>
      </c>
      <c r="BJ21" s="1212">
        <f>+BI21/BI20</f>
        <v>0</v>
      </c>
      <c r="BK21" s="845" t="s">
        <v>1421</v>
      </c>
      <c r="BL21" s="846"/>
      <c r="BM21" s="847"/>
    </row>
    <row r="22" spans="1:65">
      <c r="A22" s="3825" t="s">
        <v>3196</v>
      </c>
      <c r="B22" s="3795" t="s">
        <v>998</v>
      </c>
      <c r="C22" s="2984">
        <f>+C5</f>
        <v>2024</v>
      </c>
      <c r="D22" s="848" t="s">
        <v>1177</v>
      </c>
      <c r="E22" s="813">
        <v>500</v>
      </c>
      <c r="F22" s="813">
        <v>520</v>
      </c>
      <c r="G22" s="813">
        <v>530</v>
      </c>
      <c r="H22" s="813">
        <v>550</v>
      </c>
      <c r="I22" s="813">
        <v>600</v>
      </c>
      <c r="J22" s="813">
        <v>600</v>
      </c>
      <c r="K22" s="813">
        <v>600</v>
      </c>
      <c r="L22" s="813">
        <v>600</v>
      </c>
      <c r="M22" s="813">
        <v>600</v>
      </c>
      <c r="N22" s="813">
        <v>600</v>
      </c>
      <c r="O22" s="813">
        <v>600</v>
      </c>
      <c r="P22" s="813">
        <v>600</v>
      </c>
      <c r="Q22" s="814">
        <f t="shared" si="52"/>
        <v>6900</v>
      </c>
      <c r="R22" s="830">
        <f>+Q22/Q5</f>
        <v>0.57499999999999996</v>
      </c>
      <c r="S22" s="839" t="str">
        <f>+"㎥/"&amp;D5</f>
        <v>㎥/千円</v>
      </c>
      <c r="T22">
        <f>+Q22*B25/Q5</f>
        <v>1.1787499999999997</v>
      </c>
      <c r="U22" s="833" t="str">
        <f>+"kg-CO2/"&amp;D5</f>
        <v>kg-CO2/千円</v>
      </c>
      <c r="X22" s="3795" t="s">
        <v>998</v>
      </c>
      <c r="Y22" s="1337">
        <v>2016</v>
      </c>
      <c r="Z22" s="848" t="s">
        <v>581</v>
      </c>
      <c r="AA22" s="813">
        <v>500</v>
      </c>
      <c r="AB22" s="813">
        <v>520</v>
      </c>
      <c r="AC22" s="813">
        <v>530</v>
      </c>
      <c r="AD22" s="813"/>
      <c r="AE22" s="813"/>
      <c r="AF22" s="813"/>
      <c r="AG22" s="813"/>
      <c r="AH22" s="813"/>
      <c r="AI22" s="813"/>
      <c r="AJ22" s="813"/>
      <c r="AK22" s="813"/>
      <c r="AL22" s="813"/>
      <c r="AM22" s="814">
        <f t="shared" si="53"/>
        <v>1550</v>
      </c>
      <c r="AN22" s="830">
        <f>+AM22/AM5</f>
        <v>0.12916666666666668</v>
      </c>
      <c r="AO22" s="839" t="str">
        <f>+"㎥/"&amp;Z5</f>
        <v>㎥/千円</v>
      </c>
      <c r="AP22">
        <f>+AM22*X25/AM5</f>
        <v>0.26479166666666665</v>
      </c>
      <c r="AQ22" s="833" t="str">
        <f>+"kg-CO2/"&amp;Z5</f>
        <v>kg-CO2/千円</v>
      </c>
      <c r="AT22" s="3795" t="s">
        <v>998</v>
      </c>
      <c r="AU22" s="1337">
        <v>2016</v>
      </c>
      <c r="AV22" s="848" t="s">
        <v>581</v>
      </c>
      <c r="AW22" s="813">
        <v>500</v>
      </c>
      <c r="AX22" s="813">
        <v>520</v>
      </c>
      <c r="AY22" s="813">
        <v>530</v>
      </c>
      <c r="AZ22" s="813"/>
      <c r="BA22" s="813"/>
      <c r="BB22" s="813"/>
      <c r="BC22" s="813"/>
      <c r="BD22" s="813"/>
      <c r="BE22" s="813"/>
      <c r="BF22" s="813"/>
      <c r="BG22" s="813"/>
      <c r="BH22" s="813"/>
      <c r="BI22" s="814">
        <f t="shared" si="54"/>
        <v>1550</v>
      </c>
      <c r="BJ22" s="830">
        <f>+BI22/BI5</f>
        <v>0.12916666666666668</v>
      </c>
      <c r="BK22" s="839" t="str">
        <f>+"㎥/"&amp;AV5</f>
        <v>㎥/千円</v>
      </c>
      <c r="BL22">
        <f>+BI22*AT25/BI5</f>
        <v>0.26479166666666665</v>
      </c>
      <c r="BM22" s="833" t="str">
        <f>+"kg-CO2/"&amp;AV5</f>
        <v>kg-CO2/千円</v>
      </c>
    </row>
    <row r="23" spans="1:65">
      <c r="A23" s="3826"/>
      <c r="B23" s="3796"/>
      <c r="C23" s="1338" t="s">
        <v>1588</v>
      </c>
      <c r="D23" s="849" t="s">
        <v>1174</v>
      </c>
      <c r="E23" s="816"/>
      <c r="F23" s="816"/>
      <c r="G23" s="816"/>
      <c r="H23" s="816"/>
      <c r="I23" s="816"/>
      <c r="J23" s="816"/>
      <c r="K23" s="816"/>
      <c r="L23" s="816"/>
      <c r="M23" s="816"/>
      <c r="N23" s="816"/>
      <c r="O23" s="816"/>
      <c r="P23" s="816"/>
      <c r="Q23" s="817">
        <f t="shared" si="52"/>
        <v>0</v>
      </c>
      <c r="R23" s="1211">
        <f>+Q23/Q22</f>
        <v>0</v>
      </c>
      <c r="S23" s="1209" t="s">
        <v>1422</v>
      </c>
      <c r="T23" s="790"/>
      <c r="U23" s="790"/>
      <c r="X23" s="3796"/>
      <c r="Y23" s="1338" t="s">
        <v>1588</v>
      </c>
      <c r="Z23" s="849" t="s">
        <v>1174</v>
      </c>
      <c r="AA23" s="816"/>
      <c r="AB23" s="816"/>
      <c r="AC23" s="816"/>
      <c r="AD23" s="816"/>
      <c r="AE23" s="816"/>
      <c r="AF23" s="816"/>
      <c r="AG23" s="816"/>
      <c r="AH23" s="816"/>
      <c r="AI23" s="816"/>
      <c r="AJ23" s="816"/>
      <c r="AK23" s="816"/>
      <c r="AL23" s="816"/>
      <c r="AM23" s="817">
        <f t="shared" si="53"/>
        <v>0</v>
      </c>
      <c r="AN23" s="1211">
        <f>+AM23/AM22</f>
        <v>0</v>
      </c>
      <c r="AO23" s="1209" t="s">
        <v>1422</v>
      </c>
      <c r="AP23" s="790"/>
      <c r="AQ23" s="1371"/>
      <c r="AT23" s="3796"/>
      <c r="AU23" s="1338" t="s">
        <v>1588</v>
      </c>
      <c r="AV23" s="849" t="s">
        <v>1174</v>
      </c>
      <c r="AW23" s="816"/>
      <c r="AX23" s="816"/>
      <c r="AY23" s="816"/>
      <c r="AZ23" s="816"/>
      <c r="BA23" s="816"/>
      <c r="BB23" s="816"/>
      <c r="BC23" s="816"/>
      <c r="BD23" s="816"/>
      <c r="BE23" s="816"/>
      <c r="BF23" s="816"/>
      <c r="BG23" s="816"/>
      <c r="BH23" s="816"/>
      <c r="BI23" s="817">
        <f t="shared" si="54"/>
        <v>0</v>
      </c>
      <c r="BJ23" s="1211">
        <f>+BI23/BI22</f>
        <v>0</v>
      </c>
      <c r="BK23" s="1209" t="s">
        <v>1422</v>
      </c>
      <c r="BL23" s="790"/>
      <c r="BM23" s="1371"/>
    </row>
    <row r="24" spans="1:65">
      <c r="A24" s="3826"/>
      <c r="B24" s="850" t="s">
        <v>1175</v>
      </c>
      <c r="C24" s="3797" t="s">
        <v>1168</v>
      </c>
      <c r="D24" s="848" t="s">
        <v>1178</v>
      </c>
      <c r="E24" s="819">
        <v>490</v>
      </c>
      <c r="F24" s="819">
        <v>500</v>
      </c>
      <c r="G24" s="819">
        <v>510</v>
      </c>
      <c r="H24" s="819">
        <v>540</v>
      </c>
      <c r="I24" s="819">
        <v>580</v>
      </c>
      <c r="J24" s="819">
        <v>550</v>
      </c>
      <c r="K24" s="819">
        <v>550</v>
      </c>
      <c r="L24" s="819">
        <v>550</v>
      </c>
      <c r="M24" s="819">
        <v>550</v>
      </c>
      <c r="N24" s="819">
        <v>550</v>
      </c>
      <c r="O24" s="819">
        <v>550</v>
      </c>
      <c r="P24" s="819">
        <v>550</v>
      </c>
      <c r="Q24" s="838">
        <f t="shared" si="52"/>
        <v>6470</v>
      </c>
      <c r="R24" s="830">
        <f>+Q24/Q7</f>
        <v>0.49015151515151517</v>
      </c>
      <c r="S24" s="839" t="str">
        <f>+"㎥/"&amp;D5</f>
        <v>㎥/千円</v>
      </c>
      <c r="T24" s="832">
        <f>+Q24*B25/Q7</f>
        <v>1.0048106060606059</v>
      </c>
      <c r="U24" s="833" t="str">
        <f>+"kg-CO2/"&amp;D5</f>
        <v>kg-CO2/千円</v>
      </c>
      <c r="X24" s="850" t="s">
        <v>1175</v>
      </c>
      <c r="Y24" s="3797" t="s">
        <v>1168</v>
      </c>
      <c r="Z24" s="848" t="s">
        <v>581</v>
      </c>
      <c r="AA24" s="819">
        <v>490</v>
      </c>
      <c r="AB24" s="819">
        <v>500</v>
      </c>
      <c r="AC24" s="819">
        <v>510</v>
      </c>
      <c r="AD24" s="819"/>
      <c r="AE24" s="819"/>
      <c r="AF24" s="819"/>
      <c r="AG24" s="819"/>
      <c r="AH24" s="819"/>
      <c r="AI24" s="819"/>
      <c r="AJ24" s="819"/>
      <c r="AK24" s="819"/>
      <c r="AL24" s="819"/>
      <c r="AM24" s="838">
        <f t="shared" si="53"/>
        <v>1500</v>
      </c>
      <c r="AN24" s="830">
        <f>+AM24/AM7</f>
        <v>0.11363636363636363</v>
      </c>
      <c r="AO24" s="839" t="str">
        <f>+"㎥/"&amp;Z5</f>
        <v>㎥/千円</v>
      </c>
      <c r="AP24" s="832">
        <f>+AM24*X25/AM7</f>
        <v>0.23295454545454541</v>
      </c>
      <c r="AQ24" s="833" t="str">
        <f>+"kg-CO2/"&amp;Z5</f>
        <v>kg-CO2/千円</v>
      </c>
      <c r="AT24" s="850" t="s">
        <v>1175</v>
      </c>
      <c r="AU24" s="3797" t="s">
        <v>1168</v>
      </c>
      <c r="AV24" s="848" t="s">
        <v>581</v>
      </c>
      <c r="AW24" s="819">
        <v>490</v>
      </c>
      <c r="AX24" s="819">
        <v>500</v>
      </c>
      <c r="AY24" s="819">
        <v>510</v>
      </c>
      <c r="AZ24" s="819"/>
      <c r="BA24" s="819"/>
      <c r="BB24" s="819"/>
      <c r="BC24" s="819"/>
      <c r="BD24" s="819"/>
      <c r="BE24" s="819"/>
      <c r="BF24" s="819"/>
      <c r="BG24" s="819"/>
      <c r="BH24" s="819"/>
      <c r="BI24" s="838">
        <f t="shared" si="54"/>
        <v>1500</v>
      </c>
      <c r="BJ24" s="830">
        <f>+BI24/BI7</f>
        <v>0.11363636363636363</v>
      </c>
      <c r="BK24" s="839" t="str">
        <f>+"㎥/"&amp;AV5</f>
        <v>㎥/千円</v>
      </c>
      <c r="BL24" s="832">
        <f>+BI24*AT25/BI7</f>
        <v>0.23295454545454541</v>
      </c>
      <c r="BM24" s="833" t="str">
        <f>+"kg-CO2/"&amp;AV5</f>
        <v>kg-CO2/千円</v>
      </c>
    </row>
    <row r="25" spans="1:65" ht="14.25" thickBot="1">
      <c r="A25" s="3826"/>
      <c r="B25" s="851">
        <v>2.0499999999999998</v>
      </c>
      <c r="C25" s="3798"/>
      <c r="D25" s="857" t="s">
        <v>1174</v>
      </c>
      <c r="E25" s="821"/>
      <c r="F25" s="821"/>
      <c r="G25" s="821"/>
      <c r="H25" s="821"/>
      <c r="I25" s="821"/>
      <c r="J25" s="821"/>
      <c r="K25" s="821"/>
      <c r="L25" s="821"/>
      <c r="M25" s="821"/>
      <c r="N25" s="821"/>
      <c r="O25" s="821"/>
      <c r="P25" s="821"/>
      <c r="Q25" s="822">
        <f t="shared" si="52"/>
        <v>0</v>
      </c>
      <c r="R25" s="1212">
        <f>+Q25/Q24</f>
        <v>0</v>
      </c>
      <c r="S25" s="845" t="s">
        <v>1422</v>
      </c>
      <c r="T25" s="846"/>
      <c r="U25" s="122"/>
      <c r="X25" s="1792">
        <f>+B25</f>
        <v>2.0499999999999998</v>
      </c>
      <c r="Y25" s="3798"/>
      <c r="Z25" s="852" t="s">
        <v>1174</v>
      </c>
      <c r="AA25" s="821"/>
      <c r="AB25" s="821"/>
      <c r="AC25" s="821"/>
      <c r="AD25" s="821"/>
      <c r="AE25" s="821"/>
      <c r="AF25" s="821"/>
      <c r="AG25" s="821"/>
      <c r="AH25" s="821"/>
      <c r="AI25" s="821"/>
      <c r="AJ25" s="821"/>
      <c r="AK25" s="821"/>
      <c r="AL25" s="821"/>
      <c r="AM25" s="844">
        <f t="shared" si="53"/>
        <v>0</v>
      </c>
      <c r="AN25" s="1212">
        <f>+AM25/AM24</f>
        <v>0</v>
      </c>
      <c r="AO25" s="845" t="s">
        <v>1422</v>
      </c>
      <c r="AP25" s="846"/>
      <c r="AQ25" s="861"/>
      <c r="AT25" s="851">
        <f>+B25</f>
        <v>2.0499999999999998</v>
      </c>
      <c r="AU25" s="3798"/>
      <c r="AV25" s="852" t="s">
        <v>1174</v>
      </c>
      <c r="AW25" s="821"/>
      <c r="AX25" s="821"/>
      <c r="AY25" s="821"/>
      <c r="AZ25" s="821"/>
      <c r="BA25" s="821"/>
      <c r="BB25" s="821"/>
      <c r="BC25" s="821"/>
      <c r="BD25" s="821"/>
      <c r="BE25" s="821"/>
      <c r="BF25" s="821"/>
      <c r="BG25" s="821"/>
      <c r="BH25" s="821"/>
      <c r="BI25" s="844">
        <f t="shared" si="54"/>
        <v>0</v>
      </c>
      <c r="BJ25" s="1212">
        <f>+BI25/BI24</f>
        <v>0</v>
      </c>
      <c r="BK25" s="845" t="s">
        <v>1422</v>
      </c>
      <c r="BL25" s="846"/>
      <c r="BM25" s="861"/>
    </row>
    <row r="26" spans="1:65" ht="14.25" thickBot="1">
      <c r="A26" s="3826"/>
      <c r="B26" s="3828" t="s">
        <v>1179</v>
      </c>
      <c r="C26" s="2984">
        <f>+C5</f>
        <v>2024</v>
      </c>
      <c r="D26" s="856" t="s">
        <v>581</v>
      </c>
      <c r="E26" s="2426"/>
      <c r="F26" s="2426"/>
      <c r="G26" s="2426"/>
      <c r="H26" s="2426"/>
      <c r="I26" s="2426"/>
      <c r="J26" s="2426"/>
      <c r="K26" s="2426"/>
      <c r="L26" s="2426"/>
      <c r="M26" s="2426"/>
      <c r="N26" s="2426"/>
      <c r="O26" s="2426"/>
      <c r="P26" s="2426"/>
      <c r="Q26" s="838">
        <f>SUM(E26:P26)</f>
        <v>0</v>
      </c>
      <c r="R26" s="2424"/>
      <c r="S26" s="839"/>
      <c r="T26" s="832"/>
      <c r="U26"/>
      <c r="X26" s="2425"/>
      <c r="Y26" s="818"/>
      <c r="Z26" s="852"/>
      <c r="AA26" s="819"/>
      <c r="AB26" s="819"/>
      <c r="AC26" s="819"/>
      <c r="AD26" s="819"/>
      <c r="AE26" s="819"/>
      <c r="AF26" s="819"/>
      <c r="AG26" s="819"/>
      <c r="AH26" s="819"/>
      <c r="AI26" s="819"/>
      <c r="AJ26" s="819"/>
      <c r="AK26" s="819"/>
      <c r="AL26" s="819"/>
      <c r="AM26" s="2423"/>
      <c r="AN26" s="2424"/>
      <c r="AO26" s="839"/>
      <c r="AP26" s="832"/>
      <c r="AQ26" s="1278"/>
      <c r="AT26" s="2422"/>
      <c r="AU26" s="818"/>
      <c r="AV26" s="852"/>
      <c r="AW26" s="819"/>
      <c r="AX26" s="819"/>
      <c r="AY26" s="819"/>
      <c r="AZ26" s="819"/>
      <c r="BA26" s="819"/>
      <c r="BB26" s="819"/>
      <c r="BC26" s="819"/>
      <c r="BD26" s="819"/>
      <c r="BE26" s="819"/>
      <c r="BF26" s="819"/>
      <c r="BG26" s="819"/>
      <c r="BH26" s="819"/>
      <c r="BI26" s="2423"/>
      <c r="BJ26" s="2424"/>
      <c r="BK26" s="839"/>
      <c r="BL26" s="832"/>
      <c r="BM26" s="1278"/>
    </row>
    <row r="27" spans="1:65">
      <c r="A27" s="3826"/>
      <c r="B27" s="3829"/>
      <c r="C27" s="818" t="s">
        <v>1588</v>
      </c>
      <c r="D27" s="2430" t="s">
        <v>1180</v>
      </c>
      <c r="E27" s="2428">
        <f>+E26*2.07</f>
        <v>0</v>
      </c>
      <c r="F27" s="2428">
        <f t="shared" ref="F27:P27" si="58">+F26*2.07</f>
        <v>0</v>
      </c>
      <c r="G27" s="2428">
        <f t="shared" si="58"/>
        <v>0</v>
      </c>
      <c r="H27" s="2428">
        <f t="shared" si="58"/>
        <v>0</v>
      </c>
      <c r="I27" s="2428">
        <f t="shared" si="58"/>
        <v>0</v>
      </c>
      <c r="J27" s="2428">
        <f t="shared" si="58"/>
        <v>0</v>
      </c>
      <c r="K27" s="2428">
        <f t="shared" si="58"/>
        <v>0</v>
      </c>
      <c r="L27" s="2428">
        <f t="shared" si="58"/>
        <v>0</v>
      </c>
      <c r="M27" s="2428">
        <f t="shared" si="58"/>
        <v>0</v>
      </c>
      <c r="N27" s="2428">
        <f t="shared" si="58"/>
        <v>0</v>
      </c>
      <c r="O27" s="2428">
        <f t="shared" si="58"/>
        <v>0</v>
      </c>
      <c r="P27" s="2428">
        <f t="shared" si="58"/>
        <v>0</v>
      </c>
      <c r="Q27" s="2429">
        <f>SUM(E27:P27)</f>
        <v>0</v>
      </c>
      <c r="R27" s="830">
        <f>+Q27/Q5</f>
        <v>0</v>
      </c>
      <c r="S27" s="839" t="str">
        <f>+"kg/"&amp;D9</f>
        <v>kg/千円</v>
      </c>
      <c r="T27" s="832">
        <f>+Q27*B31/Q5</f>
        <v>0</v>
      </c>
      <c r="U27" s="833" t="str">
        <f>+"kg-CO2/"&amp;D5</f>
        <v>kg-CO2/千円</v>
      </c>
      <c r="X27" s="3796" t="s">
        <v>1179</v>
      </c>
      <c r="Y27" s="1337">
        <v>2016</v>
      </c>
      <c r="Z27" s="853" t="s">
        <v>1180</v>
      </c>
      <c r="AA27" s="813"/>
      <c r="AB27" s="813"/>
      <c r="AC27" s="813"/>
      <c r="AD27" s="813"/>
      <c r="AE27" s="813"/>
      <c r="AF27" s="813"/>
      <c r="AG27" s="813"/>
      <c r="AH27" s="813"/>
      <c r="AI27" s="813"/>
      <c r="AJ27" s="813"/>
      <c r="AK27" s="813"/>
      <c r="AL27" s="813"/>
      <c r="AM27" s="814">
        <f t="shared" si="53"/>
        <v>0</v>
      </c>
      <c r="AN27" s="830">
        <f>+AM27/AM5</f>
        <v>0</v>
      </c>
      <c r="AO27" s="839" t="str">
        <f>+"kg/"&amp;Z9</f>
        <v>kg/千円</v>
      </c>
      <c r="AP27" s="832">
        <f>+AM27*X31/AM5</f>
        <v>0</v>
      </c>
      <c r="AQ27" s="833" t="str">
        <f>+"kg-CO2/"&amp;Z5</f>
        <v>kg-CO2/千円</v>
      </c>
      <c r="AT27" s="3796" t="s">
        <v>1179</v>
      </c>
      <c r="AU27" s="1337">
        <v>2016</v>
      </c>
      <c r="AV27" s="853" t="s">
        <v>1180</v>
      </c>
      <c r="AW27" s="813"/>
      <c r="AX27" s="813"/>
      <c r="AY27" s="813"/>
      <c r="AZ27" s="813"/>
      <c r="BA27" s="813"/>
      <c r="BB27" s="813"/>
      <c r="BC27" s="813"/>
      <c r="BD27" s="813"/>
      <c r="BE27" s="813"/>
      <c r="BF27" s="813"/>
      <c r="BG27" s="813"/>
      <c r="BH27" s="813"/>
      <c r="BI27" s="814">
        <f t="shared" si="54"/>
        <v>0</v>
      </c>
      <c r="BJ27" s="830">
        <f>+BI27/BI5</f>
        <v>0</v>
      </c>
      <c r="BK27" s="839" t="str">
        <f>+"kg/"&amp;AV9</f>
        <v>kg/千円</v>
      </c>
      <c r="BL27" s="832">
        <f>+BI27*AT31/BI5</f>
        <v>0</v>
      </c>
      <c r="BM27" s="833" t="str">
        <f>+"kg-CO2/"&amp;AV5</f>
        <v>kg-CO2/千円</v>
      </c>
    </row>
    <row r="28" spans="1:65">
      <c r="A28" s="3826"/>
      <c r="B28" s="3829"/>
      <c r="C28" s="2516"/>
      <c r="D28" s="849" t="s">
        <v>1174</v>
      </c>
      <c r="E28" s="816"/>
      <c r="F28" s="816"/>
      <c r="G28" s="816"/>
      <c r="H28" s="816"/>
      <c r="I28" s="816"/>
      <c r="J28" s="816"/>
      <c r="K28" s="816"/>
      <c r="L28" s="816"/>
      <c r="M28" s="816"/>
      <c r="N28" s="816"/>
      <c r="O28" s="816"/>
      <c r="P28" s="816"/>
      <c r="Q28" s="817">
        <f t="shared" ref="Q28:Q31" si="59">SUM(E28:P28)</f>
        <v>0</v>
      </c>
      <c r="R28" s="1211" t="e">
        <f>+Q28/Q27</f>
        <v>#DIV/0!</v>
      </c>
      <c r="S28" s="1209" t="s">
        <v>1423</v>
      </c>
      <c r="T28" s="854"/>
      <c r="U28" s="855"/>
      <c r="X28" s="3796"/>
      <c r="Y28" s="1338" t="s">
        <v>1588</v>
      </c>
      <c r="Z28" s="849" t="s">
        <v>1174</v>
      </c>
      <c r="AA28" s="816"/>
      <c r="AB28" s="816"/>
      <c r="AC28" s="816"/>
      <c r="AD28" s="816"/>
      <c r="AE28" s="816"/>
      <c r="AF28" s="816"/>
      <c r="AG28" s="816"/>
      <c r="AH28" s="816"/>
      <c r="AI28" s="816"/>
      <c r="AJ28" s="816"/>
      <c r="AK28" s="816"/>
      <c r="AL28" s="816"/>
      <c r="AM28" s="817">
        <f t="shared" si="53"/>
        <v>0</v>
      </c>
      <c r="AN28" s="1211" t="e">
        <f>+AM28/AM27</f>
        <v>#DIV/0!</v>
      </c>
      <c r="AO28" s="1209" t="s">
        <v>1423</v>
      </c>
      <c r="AP28" s="854"/>
      <c r="AQ28" s="855"/>
      <c r="AT28" s="3796"/>
      <c r="AU28" s="1338" t="s">
        <v>1588</v>
      </c>
      <c r="AV28" s="849" t="s">
        <v>1174</v>
      </c>
      <c r="AW28" s="816"/>
      <c r="AX28" s="816"/>
      <c r="AY28" s="816"/>
      <c r="AZ28" s="816"/>
      <c r="BA28" s="816"/>
      <c r="BB28" s="816"/>
      <c r="BC28" s="816"/>
      <c r="BD28" s="816"/>
      <c r="BE28" s="816"/>
      <c r="BF28" s="816"/>
      <c r="BG28" s="816"/>
      <c r="BH28" s="816"/>
      <c r="BI28" s="817">
        <f t="shared" si="54"/>
        <v>0</v>
      </c>
      <c r="BJ28" s="1211" t="e">
        <f>+BI28/BI27</f>
        <v>#DIV/0!</v>
      </c>
      <c r="BK28" s="1209" t="s">
        <v>1423</v>
      </c>
      <c r="BL28" s="854"/>
      <c r="BM28" s="855"/>
    </row>
    <row r="29" spans="1:65">
      <c r="A29" s="3826"/>
      <c r="B29" s="2427"/>
      <c r="C29" s="3797" t="s">
        <v>1168</v>
      </c>
      <c r="D29" s="852" t="s">
        <v>581</v>
      </c>
      <c r="E29" s="819"/>
      <c r="F29" s="819"/>
      <c r="G29" s="819"/>
      <c r="H29" s="819"/>
      <c r="I29" s="819"/>
      <c r="J29" s="819"/>
      <c r="K29" s="819"/>
      <c r="L29" s="819"/>
      <c r="M29" s="819"/>
      <c r="N29" s="819"/>
      <c r="O29" s="819"/>
      <c r="P29" s="819"/>
      <c r="Q29" s="2423">
        <f>SUM(E29:P29)</f>
        <v>0</v>
      </c>
      <c r="R29" s="2424"/>
      <c r="S29" s="839"/>
      <c r="T29" s="840"/>
      <c r="U29" s="833"/>
      <c r="X29" s="2411"/>
      <c r="Y29" s="818"/>
      <c r="Z29" s="852"/>
      <c r="AA29" s="819"/>
      <c r="AB29" s="819"/>
      <c r="AC29" s="819"/>
      <c r="AD29" s="819"/>
      <c r="AE29" s="819"/>
      <c r="AF29" s="819"/>
      <c r="AG29" s="819"/>
      <c r="AH29" s="819"/>
      <c r="AI29" s="819"/>
      <c r="AJ29" s="819"/>
      <c r="AK29" s="819"/>
      <c r="AL29" s="819"/>
      <c r="AM29" s="2423"/>
      <c r="AN29" s="2424"/>
      <c r="AO29" s="839"/>
      <c r="AP29" s="840"/>
      <c r="AQ29" s="833"/>
      <c r="AT29" s="2411"/>
      <c r="AU29" s="818"/>
      <c r="AV29" s="852"/>
      <c r="AW29" s="819"/>
      <c r="AX29" s="819"/>
      <c r="AY29" s="819"/>
      <c r="AZ29" s="819"/>
      <c r="BA29" s="819"/>
      <c r="BB29" s="819"/>
      <c r="BC29" s="819"/>
      <c r="BD29" s="819"/>
      <c r="BE29" s="819"/>
      <c r="BF29" s="819"/>
      <c r="BG29" s="819"/>
      <c r="BH29" s="819"/>
      <c r="BI29" s="2423"/>
      <c r="BJ29" s="2424"/>
      <c r="BK29" s="839"/>
      <c r="BL29" s="840"/>
      <c r="BM29" s="833"/>
    </row>
    <row r="30" spans="1:65">
      <c r="A30" s="3826"/>
      <c r="B30" s="850" t="s">
        <v>1175</v>
      </c>
      <c r="C30" s="3793"/>
      <c r="D30" s="2430" t="s">
        <v>1180</v>
      </c>
      <c r="E30" s="2428">
        <f>+E29*2.07</f>
        <v>0</v>
      </c>
      <c r="F30" s="2428">
        <f t="shared" ref="F30:P30" si="60">+F29*2.07</f>
        <v>0</v>
      </c>
      <c r="G30" s="2428">
        <f t="shared" si="60"/>
        <v>0</v>
      </c>
      <c r="H30" s="2428">
        <f t="shared" si="60"/>
        <v>0</v>
      </c>
      <c r="I30" s="2428">
        <f t="shared" si="60"/>
        <v>0</v>
      </c>
      <c r="J30" s="2428">
        <f t="shared" si="60"/>
        <v>0</v>
      </c>
      <c r="K30" s="2428">
        <f t="shared" si="60"/>
        <v>0</v>
      </c>
      <c r="L30" s="2428">
        <f t="shared" si="60"/>
        <v>0</v>
      </c>
      <c r="M30" s="2428">
        <f t="shared" si="60"/>
        <v>0</v>
      </c>
      <c r="N30" s="2428">
        <f t="shared" si="60"/>
        <v>0</v>
      </c>
      <c r="O30" s="2428">
        <f t="shared" si="60"/>
        <v>0</v>
      </c>
      <c r="P30" s="2428">
        <f t="shared" si="60"/>
        <v>0</v>
      </c>
      <c r="Q30" s="2429">
        <f>SUM(E30:P30)</f>
        <v>0</v>
      </c>
      <c r="R30" s="830">
        <f>+Q30/Q7</f>
        <v>0</v>
      </c>
      <c r="S30" s="839" t="str">
        <f>+"kg/"&amp;D9</f>
        <v>kg/千円</v>
      </c>
      <c r="T30" s="832">
        <f>+Q30*B31/Q7</f>
        <v>0</v>
      </c>
      <c r="U30" s="833" t="str">
        <f>+"kg-CO2/"&amp;D5</f>
        <v>kg-CO2/千円</v>
      </c>
      <c r="X30" s="850" t="s">
        <v>1175</v>
      </c>
      <c r="Y30" s="3793" t="s">
        <v>1168</v>
      </c>
      <c r="Z30" s="856" t="s">
        <v>1180</v>
      </c>
      <c r="AA30" s="819"/>
      <c r="AB30" s="819"/>
      <c r="AC30" s="819"/>
      <c r="AD30" s="819"/>
      <c r="AE30" s="819"/>
      <c r="AF30" s="819"/>
      <c r="AG30" s="819"/>
      <c r="AH30" s="819"/>
      <c r="AI30" s="819"/>
      <c r="AJ30" s="819"/>
      <c r="AK30" s="819"/>
      <c r="AL30" s="819"/>
      <c r="AM30" s="838">
        <f t="shared" si="53"/>
        <v>0</v>
      </c>
      <c r="AN30" s="830">
        <f>+AM30/AM7</f>
        <v>0</v>
      </c>
      <c r="AO30" s="839" t="str">
        <f>+"kg/"&amp;Z9</f>
        <v>kg/千円</v>
      </c>
      <c r="AP30" s="832">
        <f>+AM30*X31/AM7</f>
        <v>0</v>
      </c>
      <c r="AQ30" s="833" t="str">
        <f>+"kg-CO2/"&amp;Z5</f>
        <v>kg-CO2/千円</v>
      </c>
      <c r="AT30" s="850" t="s">
        <v>1175</v>
      </c>
      <c r="AU30" s="3793" t="s">
        <v>1168</v>
      </c>
      <c r="AV30" s="856" t="s">
        <v>1180</v>
      </c>
      <c r="AW30" s="819"/>
      <c r="AX30" s="819"/>
      <c r="AY30" s="819"/>
      <c r="AZ30" s="819"/>
      <c r="BA30" s="819"/>
      <c r="BB30" s="819"/>
      <c r="BC30" s="819"/>
      <c r="BD30" s="819"/>
      <c r="BE30" s="819"/>
      <c r="BF30" s="819"/>
      <c r="BG30" s="819"/>
      <c r="BH30" s="819"/>
      <c r="BI30" s="838">
        <f t="shared" si="54"/>
        <v>0</v>
      </c>
      <c r="BJ30" s="830">
        <f>+BI30/BI7</f>
        <v>0</v>
      </c>
      <c r="BK30" s="839" t="str">
        <f>+"kg/"&amp;AV9</f>
        <v>kg/千円</v>
      </c>
      <c r="BL30" s="832">
        <f>+BI30*AT31/BI7</f>
        <v>0</v>
      </c>
      <c r="BM30" s="833" t="str">
        <f>+"kg-CO2/"&amp;AV5</f>
        <v>kg-CO2/千円</v>
      </c>
    </row>
    <row r="31" spans="1:65" ht="14.25" thickBot="1">
      <c r="A31" s="3826"/>
      <c r="B31" s="2203">
        <f>+'4負荷'!J92</f>
        <v>2.99</v>
      </c>
      <c r="C31" s="3798"/>
      <c r="D31" s="843" t="s">
        <v>1174</v>
      </c>
      <c r="E31" s="821"/>
      <c r="F31" s="821"/>
      <c r="G31" s="821"/>
      <c r="H31" s="821"/>
      <c r="I31" s="821"/>
      <c r="J31" s="821"/>
      <c r="K31" s="821"/>
      <c r="L31" s="821"/>
      <c r="M31" s="821"/>
      <c r="N31" s="821"/>
      <c r="O31" s="821"/>
      <c r="P31" s="821"/>
      <c r="Q31" s="844">
        <f t="shared" si="59"/>
        <v>0</v>
      </c>
      <c r="R31" s="1212" t="e">
        <f>+Q31/Q30</f>
        <v>#DIV/0!</v>
      </c>
      <c r="S31" s="845" t="s">
        <v>1423</v>
      </c>
      <c r="T31" s="846"/>
      <c r="U31" s="847"/>
      <c r="X31" s="1792">
        <f>+B31</f>
        <v>2.99</v>
      </c>
      <c r="Y31" s="3794"/>
      <c r="Z31" s="843" t="s">
        <v>1174</v>
      </c>
      <c r="AA31" s="821"/>
      <c r="AB31" s="821"/>
      <c r="AC31" s="821"/>
      <c r="AD31" s="821"/>
      <c r="AE31" s="821"/>
      <c r="AF31" s="821"/>
      <c r="AG31" s="821"/>
      <c r="AH31" s="821"/>
      <c r="AI31" s="821"/>
      <c r="AJ31" s="821"/>
      <c r="AK31" s="821"/>
      <c r="AL31" s="821"/>
      <c r="AM31" s="844">
        <f t="shared" si="53"/>
        <v>0</v>
      </c>
      <c r="AN31" s="1212" t="e">
        <f>+AM31/AM30</f>
        <v>#DIV/0!</v>
      </c>
      <c r="AO31" s="845" t="s">
        <v>1423</v>
      </c>
      <c r="AP31" s="846"/>
      <c r="AQ31" s="847"/>
      <c r="AT31" s="851">
        <f>+B31</f>
        <v>2.99</v>
      </c>
      <c r="AU31" s="3794"/>
      <c r="AV31" s="843" t="s">
        <v>1174</v>
      </c>
      <c r="AW31" s="821"/>
      <c r="AX31" s="821"/>
      <c r="AY31" s="821"/>
      <c r="AZ31" s="821"/>
      <c r="BA31" s="821"/>
      <c r="BB31" s="821"/>
      <c r="BC31" s="821"/>
      <c r="BD31" s="821"/>
      <c r="BE31" s="821"/>
      <c r="BF31" s="821"/>
      <c r="BG31" s="821"/>
      <c r="BH31" s="821"/>
      <c r="BI31" s="844">
        <f t="shared" si="54"/>
        <v>0</v>
      </c>
      <c r="BJ31" s="1212" t="e">
        <f>+BI31/BI30</f>
        <v>#DIV/0!</v>
      </c>
      <c r="BK31" s="845" t="s">
        <v>1423</v>
      </c>
      <c r="BL31" s="846"/>
      <c r="BM31" s="847"/>
    </row>
    <row r="32" spans="1:65">
      <c r="A32" s="3826"/>
      <c r="B32" s="3796" t="s">
        <v>1182</v>
      </c>
      <c r="C32" s="2984">
        <f>+C5</f>
        <v>2024</v>
      </c>
      <c r="D32" s="856" t="s">
        <v>1180</v>
      </c>
      <c r="E32" s="813"/>
      <c r="F32" s="813"/>
      <c r="G32" s="813"/>
      <c r="H32" s="813"/>
      <c r="I32" s="813"/>
      <c r="J32" s="813"/>
      <c r="K32" s="813"/>
      <c r="L32" s="813"/>
      <c r="M32" s="813"/>
      <c r="N32" s="813"/>
      <c r="O32" s="813"/>
      <c r="P32" s="813"/>
      <c r="Q32" s="814">
        <f t="shared" si="52"/>
        <v>0</v>
      </c>
      <c r="R32" s="830">
        <f>+Q32/Q5</f>
        <v>0</v>
      </c>
      <c r="S32" s="839" t="str">
        <f>+"kg/"&amp;D5</f>
        <v>kg/千円</v>
      </c>
      <c r="T32">
        <f>+Q32*B35/Q5</f>
        <v>0</v>
      </c>
      <c r="U32" s="833" t="str">
        <f>+"kg-CO2/"&amp;D5</f>
        <v>kg-CO2/千円</v>
      </c>
      <c r="X32" s="3796" t="s">
        <v>1182</v>
      </c>
      <c r="Y32" s="1337">
        <v>2016</v>
      </c>
      <c r="Z32" s="856" t="s">
        <v>1180</v>
      </c>
      <c r="AA32" s="813"/>
      <c r="AB32" s="813"/>
      <c r="AC32" s="813"/>
      <c r="AD32" s="813"/>
      <c r="AE32" s="813"/>
      <c r="AF32" s="813"/>
      <c r="AG32" s="813"/>
      <c r="AH32" s="813"/>
      <c r="AI32" s="813"/>
      <c r="AJ32" s="813"/>
      <c r="AK32" s="813"/>
      <c r="AL32" s="813"/>
      <c r="AM32" s="814">
        <f t="shared" si="53"/>
        <v>0</v>
      </c>
      <c r="AN32" s="830">
        <f>+AM32/AM5</f>
        <v>0</v>
      </c>
      <c r="AO32" s="839" t="str">
        <f>+"kg/"&amp;Z5</f>
        <v>kg/千円</v>
      </c>
      <c r="AP32">
        <f>+AM32*X35/AM5</f>
        <v>0</v>
      </c>
      <c r="AQ32" s="833" t="str">
        <f>+"kg-CO2/"&amp;Z5</f>
        <v>kg-CO2/千円</v>
      </c>
      <c r="AT32" s="3796" t="s">
        <v>1182</v>
      </c>
      <c r="AU32" s="1337">
        <v>2016</v>
      </c>
      <c r="AV32" s="856" t="s">
        <v>1180</v>
      </c>
      <c r="AW32" s="813"/>
      <c r="AX32" s="813"/>
      <c r="AY32" s="813"/>
      <c r="AZ32" s="813"/>
      <c r="BA32" s="813"/>
      <c r="BB32" s="813"/>
      <c r="BC32" s="813"/>
      <c r="BD32" s="813"/>
      <c r="BE32" s="813"/>
      <c r="BF32" s="813"/>
      <c r="BG32" s="813"/>
      <c r="BH32" s="813"/>
      <c r="BI32" s="814">
        <f t="shared" si="54"/>
        <v>0</v>
      </c>
      <c r="BJ32" s="830">
        <f>+BI32/BI5</f>
        <v>0</v>
      </c>
      <c r="BK32" s="839" t="str">
        <f>+"kg/"&amp;AV5</f>
        <v>kg/千円</v>
      </c>
      <c r="BL32">
        <f>+BI32*AT35/BI5</f>
        <v>0</v>
      </c>
      <c r="BM32" s="833" t="str">
        <f>+"kg-CO2/"&amp;AV5</f>
        <v>kg-CO2/千円</v>
      </c>
    </row>
    <row r="33" spans="1:65">
      <c r="A33" s="3826"/>
      <c r="B33" s="3796"/>
      <c r="C33" s="1338" t="s">
        <v>1588</v>
      </c>
      <c r="D33" s="849" t="s">
        <v>1174</v>
      </c>
      <c r="E33" s="816"/>
      <c r="F33" s="816"/>
      <c r="G33" s="816"/>
      <c r="H33" s="816"/>
      <c r="I33" s="816"/>
      <c r="J33" s="816"/>
      <c r="K33" s="816"/>
      <c r="L33" s="816"/>
      <c r="M33" s="816"/>
      <c r="N33" s="816"/>
      <c r="O33" s="816"/>
      <c r="P33" s="816"/>
      <c r="Q33" s="817">
        <f t="shared" si="52"/>
        <v>0</v>
      </c>
      <c r="R33" s="1211" t="e">
        <f>+Q33/Q32</f>
        <v>#DIV/0!</v>
      </c>
      <c r="S33" s="1209" t="s">
        <v>1423</v>
      </c>
      <c r="T33" s="790"/>
      <c r="U33" s="790"/>
      <c r="X33" s="3796"/>
      <c r="Y33" s="1338" t="s">
        <v>1588</v>
      </c>
      <c r="Z33" s="849" t="s">
        <v>1174</v>
      </c>
      <c r="AA33" s="816"/>
      <c r="AB33" s="816"/>
      <c r="AC33" s="816"/>
      <c r="AD33" s="816"/>
      <c r="AE33" s="816"/>
      <c r="AF33" s="816"/>
      <c r="AG33" s="816"/>
      <c r="AH33" s="816"/>
      <c r="AI33" s="816"/>
      <c r="AJ33" s="816"/>
      <c r="AK33" s="816"/>
      <c r="AL33" s="816"/>
      <c r="AM33" s="817">
        <f t="shared" si="53"/>
        <v>0</v>
      </c>
      <c r="AN33" s="1211" t="e">
        <f>+AM33/AM32</f>
        <v>#DIV/0!</v>
      </c>
      <c r="AO33" s="1209" t="s">
        <v>1423</v>
      </c>
      <c r="AP33" s="790"/>
      <c r="AQ33" s="1371"/>
      <c r="AT33" s="3796"/>
      <c r="AU33" s="1338" t="s">
        <v>1588</v>
      </c>
      <c r="AV33" s="849" t="s">
        <v>1174</v>
      </c>
      <c r="AW33" s="816"/>
      <c r="AX33" s="816"/>
      <c r="AY33" s="816"/>
      <c r="AZ33" s="816"/>
      <c r="BA33" s="816"/>
      <c r="BB33" s="816"/>
      <c r="BC33" s="816"/>
      <c r="BD33" s="816"/>
      <c r="BE33" s="816"/>
      <c r="BF33" s="816"/>
      <c r="BG33" s="816"/>
      <c r="BH33" s="816"/>
      <c r="BI33" s="817">
        <f t="shared" si="54"/>
        <v>0</v>
      </c>
      <c r="BJ33" s="1211" t="e">
        <f>+BI33/BI32</f>
        <v>#DIV/0!</v>
      </c>
      <c r="BK33" s="1209" t="s">
        <v>1423</v>
      </c>
      <c r="BL33" s="790"/>
      <c r="BM33" s="1371"/>
    </row>
    <row r="34" spans="1:65">
      <c r="A34" s="3826"/>
      <c r="B34" s="850" t="s">
        <v>1175</v>
      </c>
      <c r="C34" s="3793" t="s">
        <v>1168</v>
      </c>
      <c r="D34" s="856" t="s">
        <v>1181</v>
      </c>
      <c r="E34" s="819"/>
      <c r="F34" s="819"/>
      <c r="G34" s="819"/>
      <c r="H34" s="819"/>
      <c r="I34" s="819"/>
      <c r="J34" s="819"/>
      <c r="K34" s="819"/>
      <c r="L34" s="819"/>
      <c r="M34" s="819"/>
      <c r="N34" s="819"/>
      <c r="O34" s="819"/>
      <c r="P34" s="819"/>
      <c r="Q34" s="838">
        <f t="shared" si="52"/>
        <v>0</v>
      </c>
      <c r="R34" s="830">
        <f>+Q34/Q7</f>
        <v>0</v>
      </c>
      <c r="S34" s="839" t="str">
        <f>+"kg/"&amp;D5</f>
        <v>kg/千円</v>
      </c>
      <c r="T34" s="832">
        <f>+Q34*B35/Q7</f>
        <v>0</v>
      </c>
      <c r="U34" s="833" t="str">
        <f>+"kg-CO2/"&amp;D5</f>
        <v>kg-CO2/千円</v>
      </c>
      <c r="X34" s="850" t="s">
        <v>1175</v>
      </c>
      <c r="Y34" s="3793" t="s">
        <v>1168</v>
      </c>
      <c r="Z34" s="856" t="s">
        <v>1180</v>
      </c>
      <c r="AA34" s="819"/>
      <c r="AB34" s="819"/>
      <c r="AC34" s="819"/>
      <c r="AD34" s="819"/>
      <c r="AE34" s="819"/>
      <c r="AF34" s="819"/>
      <c r="AG34" s="819"/>
      <c r="AH34" s="819"/>
      <c r="AI34" s="819"/>
      <c r="AJ34" s="819"/>
      <c r="AK34" s="819"/>
      <c r="AL34" s="819"/>
      <c r="AM34" s="838">
        <f t="shared" si="53"/>
        <v>0</v>
      </c>
      <c r="AN34" s="830">
        <f>+AM34/AM7</f>
        <v>0</v>
      </c>
      <c r="AO34" s="839" t="str">
        <f>+"kg/"&amp;Z5</f>
        <v>kg/千円</v>
      </c>
      <c r="AP34" s="832">
        <f>+AM34*X35/AM7</f>
        <v>0</v>
      </c>
      <c r="AQ34" s="833" t="str">
        <f>+"kg-CO2/"&amp;Z5</f>
        <v>kg-CO2/千円</v>
      </c>
      <c r="AT34" s="850" t="s">
        <v>1175</v>
      </c>
      <c r="AU34" s="3793" t="s">
        <v>1168</v>
      </c>
      <c r="AV34" s="856" t="s">
        <v>1180</v>
      </c>
      <c r="AW34" s="819"/>
      <c r="AX34" s="819"/>
      <c r="AY34" s="819"/>
      <c r="AZ34" s="819"/>
      <c r="BA34" s="819"/>
      <c r="BB34" s="819"/>
      <c r="BC34" s="819"/>
      <c r="BD34" s="819"/>
      <c r="BE34" s="819"/>
      <c r="BF34" s="819"/>
      <c r="BG34" s="819"/>
      <c r="BH34" s="819"/>
      <c r="BI34" s="838">
        <f t="shared" si="54"/>
        <v>0</v>
      </c>
      <c r="BJ34" s="830">
        <f>+BI34/BI7</f>
        <v>0</v>
      </c>
      <c r="BK34" s="839" t="str">
        <f>+"kg/"&amp;AV5</f>
        <v>kg/千円</v>
      </c>
      <c r="BL34" s="832">
        <f>+BI34*AT35/BI7</f>
        <v>0</v>
      </c>
      <c r="BM34" s="833" t="str">
        <f>+"kg-CO2/"&amp;AV5</f>
        <v>kg-CO2/千円</v>
      </c>
    </row>
    <row r="35" spans="1:65" ht="14.25" thickBot="1">
      <c r="A35" s="3826"/>
      <c r="B35" s="851">
        <f>+'4負荷'!J91</f>
        <v>2.79</v>
      </c>
      <c r="C35" s="3819"/>
      <c r="D35" s="852" t="s">
        <v>1174</v>
      </c>
      <c r="E35" s="821"/>
      <c r="F35" s="821"/>
      <c r="G35" s="821"/>
      <c r="H35" s="821"/>
      <c r="I35" s="821"/>
      <c r="J35" s="821"/>
      <c r="K35" s="821"/>
      <c r="L35" s="821"/>
      <c r="M35" s="821"/>
      <c r="N35" s="821"/>
      <c r="O35" s="821"/>
      <c r="P35" s="821"/>
      <c r="Q35" s="844">
        <f t="shared" si="52"/>
        <v>0</v>
      </c>
      <c r="R35" s="1212" t="e">
        <f>+Q35/Q34</f>
        <v>#DIV/0!</v>
      </c>
      <c r="S35" s="845" t="s">
        <v>1423</v>
      </c>
      <c r="T35" s="846"/>
      <c r="U35" s="122"/>
      <c r="X35" s="1792">
        <f>+B35</f>
        <v>2.79</v>
      </c>
      <c r="Y35" s="3819"/>
      <c r="Z35" s="852" t="s">
        <v>1174</v>
      </c>
      <c r="AA35" s="821"/>
      <c r="AB35" s="821"/>
      <c r="AC35" s="821"/>
      <c r="AD35" s="821"/>
      <c r="AE35" s="821"/>
      <c r="AF35" s="821"/>
      <c r="AG35" s="821"/>
      <c r="AH35" s="821"/>
      <c r="AI35" s="821"/>
      <c r="AJ35" s="821"/>
      <c r="AK35" s="821"/>
      <c r="AL35" s="821"/>
      <c r="AM35" s="844">
        <f t="shared" si="53"/>
        <v>0</v>
      </c>
      <c r="AN35" s="1212" t="e">
        <f>+AM35/AM34</f>
        <v>#DIV/0!</v>
      </c>
      <c r="AO35" s="845" t="s">
        <v>1423</v>
      </c>
      <c r="AP35" s="846"/>
      <c r="AQ35" s="861"/>
      <c r="AT35" s="851">
        <f>+B35</f>
        <v>2.79</v>
      </c>
      <c r="AU35" s="3819"/>
      <c r="AV35" s="852" t="s">
        <v>1174</v>
      </c>
      <c r="AW35" s="821"/>
      <c r="AX35" s="821"/>
      <c r="AY35" s="821"/>
      <c r="AZ35" s="821"/>
      <c r="BA35" s="821"/>
      <c r="BB35" s="821"/>
      <c r="BC35" s="821"/>
      <c r="BD35" s="821"/>
      <c r="BE35" s="821"/>
      <c r="BF35" s="821"/>
      <c r="BG35" s="821"/>
      <c r="BH35" s="821"/>
      <c r="BI35" s="844">
        <f t="shared" si="54"/>
        <v>0</v>
      </c>
      <c r="BJ35" s="1212" t="e">
        <f>+BI35/BI34</f>
        <v>#DIV/0!</v>
      </c>
      <c r="BK35" s="845" t="s">
        <v>1423</v>
      </c>
      <c r="BL35" s="846"/>
      <c r="BM35" s="861"/>
    </row>
    <row r="36" spans="1:65">
      <c r="A36" s="3826"/>
      <c r="B36" s="3796" t="s">
        <v>1183</v>
      </c>
      <c r="C36" s="2984">
        <f>+C5</f>
        <v>2024</v>
      </c>
      <c r="D36" s="829" t="s">
        <v>1184</v>
      </c>
      <c r="E36" s="813">
        <v>100</v>
      </c>
      <c r="F36" s="813">
        <v>100</v>
      </c>
      <c r="G36" s="813">
        <v>100</v>
      </c>
      <c r="H36" s="813">
        <v>100</v>
      </c>
      <c r="I36" s="813">
        <v>100</v>
      </c>
      <c r="J36" s="813">
        <v>100</v>
      </c>
      <c r="K36" s="813">
        <v>100</v>
      </c>
      <c r="L36" s="813">
        <v>100</v>
      </c>
      <c r="M36" s="813">
        <v>100</v>
      </c>
      <c r="N36" s="813">
        <v>100</v>
      </c>
      <c r="O36" s="813">
        <v>100</v>
      </c>
      <c r="P36" s="813">
        <v>100</v>
      </c>
      <c r="Q36" s="814">
        <f t="shared" si="52"/>
        <v>1200</v>
      </c>
      <c r="R36" s="830">
        <f>+Q36/Q5</f>
        <v>0.1</v>
      </c>
      <c r="S36" s="839" t="str">
        <f>+"L/"&amp;D5</f>
        <v>L/千円</v>
      </c>
      <c r="T36" s="832">
        <f>+Q36*B39/Q5</f>
        <v>0.22900000000000001</v>
      </c>
      <c r="U36" s="833" t="str">
        <f>+"kg-CO2/"&amp;D5</f>
        <v>kg-CO2/千円</v>
      </c>
      <c r="X36" s="3796" t="s">
        <v>1002</v>
      </c>
      <c r="Y36" s="1337">
        <v>2016</v>
      </c>
      <c r="Z36" s="829" t="s">
        <v>1033</v>
      </c>
      <c r="AA36" s="813">
        <v>100</v>
      </c>
      <c r="AB36" s="813"/>
      <c r="AC36" s="813"/>
      <c r="AD36" s="813"/>
      <c r="AE36" s="813"/>
      <c r="AF36" s="813"/>
      <c r="AG36" s="813"/>
      <c r="AH36" s="813"/>
      <c r="AI36" s="813"/>
      <c r="AJ36" s="813"/>
      <c r="AK36" s="813"/>
      <c r="AL36" s="813"/>
      <c r="AM36" s="814">
        <f t="shared" si="53"/>
        <v>100</v>
      </c>
      <c r="AN36" s="830">
        <f>+AM36/AM5</f>
        <v>8.3333333333333332E-3</v>
      </c>
      <c r="AO36" s="839" t="str">
        <f>+"L/"&amp;Z5</f>
        <v>L/千円</v>
      </c>
      <c r="AP36" s="832">
        <f>+AM36*X39/AM5</f>
        <v>1.9083333333333334E-2</v>
      </c>
      <c r="AQ36" s="833" t="str">
        <f>+"kg-CO2/"&amp;Z5</f>
        <v>kg-CO2/千円</v>
      </c>
      <c r="AT36" s="3796" t="s">
        <v>1002</v>
      </c>
      <c r="AU36" s="1337">
        <v>2016</v>
      </c>
      <c r="AV36" s="829" t="s">
        <v>1033</v>
      </c>
      <c r="AW36" s="813">
        <v>100</v>
      </c>
      <c r="AX36" s="813"/>
      <c r="AY36" s="813"/>
      <c r="AZ36" s="813"/>
      <c r="BA36" s="813"/>
      <c r="BB36" s="813"/>
      <c r="BC36" s="813"/>
      <c r="BD36" s="813"/>
      <c r="BE36" s="813"/>
      <c r="BF36" s="813"/>
      <c r="BG36" s="813"/>
      <c r="BH36" s="813"/>
      <c r="BI36" s="814">
        <f t="shared" si="54"/>
        <v>100</v>
      </c>
      <c r="BJ36" s="830">
        <f>+BI36/BI5</f>
        <v>8.3333333333333332E-3</v>
      </c>
      <c r="BK36" s="839" t="str">
        <f>+"L/"&amp;AV5</f>
        <v>L/千円</v>
      </c>
      <c r="BL36" s="832">
        <f>+BI36*AT39/BI5</f>
        <v>1.9083333333333334E-2</v>
      </c>
      <c r="BM36" s="833" t="str">
        <f>+"kg-CO2/"&amp;AV5</f>
        <v>kg-CO2/千円</v>
      </c>
    </row>
    <row r="37" spans="1:65">
      <c r="A37" s="3826"/>
      <c r="B37" s="3796"/>
      <c r="C37" s="1338" t="s">
        <v>1588</v>
      </c>
      <c r="D37" s="849" t="s">
        <v>1174</v>
      </c>
      <c r="E37" s="816"/>
      <c r="F37" s="816"/>
      <c r="G37" s="816"/>
      <c r="H37" s="816"/>
      <c r="I37" s="816"/>
      <c r="J37" s="816"/>
      <c r="K37" s="816"/>
      <c r="L37" s="816"/>
      <c r="M37" s="816"/>
      <c r="N37" s="816"/>
      <c r="O37" s="816"/>
      <c r="P37" s="816"/>
      <c r="Q37" s="817">
        <f t="shared" si="52"/>
        <v>0</v>
      </c>
      <c r="R37" s="1211">
        <f>+Q37/Q36</f>
        <v>0</v>
      </c>
      <c r="S37" s="1209" t="s">
        <v>1424</v>
      </c>
      <c r="T37" s="854"/>
      <c r="U37" s="855"/>
      <c r="X37" s="3796"/>
      <c r="Y37" s="1338" t="s">
        <v>1588</v>
      </c>
      <c r="Z37" s="849" t="s">
        <v>1174</v>
      </c>
      <c r="AA37" s="816"/>
      <c r="AB37" s="816"/>
      <c r="AC37" s="816"/>
      <c r="AD37" s="816"/>
      <c r="AE37" s="816"/>
      <c r="AF37" s="816"/>
      <c r="AG37" s="816"/>
      <c r="AH37" s="816"/>
      <c r="AI37" s="816"/>
      <c r="AJ37" s="816"/>
      <c r="AK37" s="816"/>
      <c r="AL37" s="816"/>
      <c r="AM37" s="817">
        <f t="shared" si="53"/>
        <v>0</v>
      </c>
      <c r="AN37" s="1211">
        <f>+AM37/AM36</f>
        <v>0</v>
      </c>
      <c r="AO37" s="1209" t="s">
        <v>1424</v>
      </c>
      <c r="AP37" s="854"/>
      <c r="AQ37" s="855"/>
      <c r="AT37" s="3796"/>
      <c r="AU37" s="1338" t="s">
        <v>1588</v>
      </c>
      <c r="AV37" s="849" t="s">
        <v>1174</v>
      </c>
      <c r="AW37" s="816"/>
      <c r="AX37" s="816"/>
      <c r="AY37" s="816"/>
      <c r="AZ37" s="816"/>
      <c r="BA37" s="816"/>
      <c r="BB37" s="816"/>
      <c r="BC37" s="816"/>
      <c r="BD37" s="816"/>
      <c r="BE37" s="816"/>
      <c r="BF37" s="816"/>
      <c r="BG37" s="816"/>
      <c r="BH37" s="816"/>
      <c r="BI37" s="817">
        <f t="shared" si="54"/>
        <v>0</v>
      </c>
      <c r="BJ37" s="1211">
        <f>+BI37/BI36</f>
        <v>0</v>
      </c>
      <c r="BK37" s="1209" t="s">
        <v>1424</v>
      </c>
      <c r="BL37" s="854"/>
      <c r="BM37" s="855"/>
    </row>
    <row r="38" spans="1:65">
      <c r="A38" s="3826"/>
      <c r="B38" s="850" t="s">
        <v>1175</v>
      </c>
      <c r="C38" s="3793" t="s">
        <v>1168</v>
      </c>
      <c r="D38" s="848" t="s">
        <v>1185</v>
      </c>
      <c r="E38" s="819">
        <v>90</v>
      </c>
      <c r="F38" s="819">
        <v>90</v>
      </c>
      <c r="G38" s="819">
        <v>90</v>
      </c>
      <c r="H38" s="819">
        <v>90</v>
      </c>
      <c r="I38" s="819">
        <v>90</v>
      </c>
      <c r="J38" s="819">
        <v>90</v>
      </c>
      <c r="K38" s="819">
        <v>90</v>
      </c>
      <c r="L38" s="819">
        <v>90</v>
      </c>
      <c r="M38" s="819">
        <v>90</v>
      </c>
      <c r="N38" s="819">
        <v>90</v>
      </c>
      <c r="O38" s="819">
        <v>90</v>
      </c>
      <c r="P38" s="819">
        <v>90</v>
      </c>
      <c r="Q38" s="838">
        <f t="shared" si="52"/>
        <v>1080</v>
      </c>
      <c r="R38" s="830">
        <f>+Q38/Q7</f>
        <v>8.1818181818181818E-2</v>
      </c>
      <c r="S38" s="839" t="str">
        <f>+"L/"&amp;D5</f>
        <v>L/千円</v>
      </c>
      <c r="T38" s="832">
        <f>+Q38*B39/Q7</f>
        <v>0.18736363636363634</v>
      </c>
      <c r="U38" s="833" t="str">
        <f>+"kg-CO2/"&amp;D5</f>
        <v>kg-CO2/千円</v>
      </c>
      <c r="X38" s="850" t="s">
        <v>1175</v>
      </c>
      <c r="Y38" s="3793" t="s">
        <v>1168</v>
      </c>
      <c r="Z38" s="848" t="s">
        <v>1033</v>
      </c>
      <c r="AA38" s="819">
        <v>90</v>
      </c>
      <c r="AB38" s="819"/>
      <c r="AC38" s="819"/>
      <c r="AD38" s="819"/>
      <c r="AE38" s="819"/>
      <c r="AF38" s="819"/>
      <c r="AG38" s="819"/>
      <c r="AH38" s="819"/>
      <c r="AI38" s="819"/>
      <c r="AJ38" s="819"/>
      <c r="AK38" s="819"/>
      <c r="AL38" s="819"/>
      <c r="AM38" s="838">
        <f t="shared" si="53"/>
        <v>90</v>
      </c>
      <c r="AN38" s="830">
        <f>+AM38/AM7</f>
        <v>6.8181818181818179E-3</v>
      </c>
      <c r="AO38" s="839" t="str">
        <f>+"L/"&amp;Z5</f>
        <v>L/千円</v>
      </c>
      <c r="AP38" s="832">
        <f>+AM38*X39/AM7</f>
        <v>1.5613636363636363E-2</v>
      </c>
      <c r="AQ38" s="833" t="str">
        <f>+"kg-CO2/"&amp;Z5</f>
        <v>kg-CO2/千円</v>
      </c>
      <c r="AT38" s="850" t="s">
        <v>1175</v>
      </c>
      <c r="AU38" s="3793" t="s">
        <v>1168</v>
      </c>
      <c r="AV38" s="848" t="s">
        <v>1033</v>
      </c>
      <c r="AW38" s="819">
        <v>90</v>
      </c>
      <c r="AX38" s="819"/>
      <c r="AY38" s="819"/>
      <c r="AZ38" s="819"/>
      <c r="BA38" s="819"/>
      <c r="BB38" s="819"/>
      <c r="BC38" s="819"/>
      <c r="BD38" s="819"/>
      <c r="BE38" s="819"/>
      <c r="BF38" s="819"/>
      <c r="BG38" s="819"/>
      <c r="BH38" s="819"/>
      <c r="BI38" s="838">
        <f t="shared" si="54"/>
        <v>90</v>
      </c>
      <c r="BJ38" s="830">
        <f>+BI38/BI7</f>
        <v>6.8181818181818179E-3</v>
      </c>
      <c r="BK38" s="839" t="str">
        <f>+"L/"&amp;AV5</f>
        <v>L/千円</v>
      </c>
      <c r="BL38" s="832">
        <f>+BI38*AT39/BI7</f>
        <v>1.5613636363636363E-2</v>
      </c>
      <c r="BM38" s="833" t="str">
        <f>+"kg-CO2/"&amp;AV5</f>
        <v>kg-CO2/千円</v>
      </c>
    </row>
    <row r="39" spans="1:65" ht="14.25" thickBot="1">
      <c r="A39" s="3826"/>
      <c r="B39" s="851">
        <f>+'4負荷'!J93</f>
        <v>2.29</v>
      </c>
      <c r="C39" s="3794"/>
      <c r="D39" s="857" t="s">
        <v>1174</v>
      </c>
      <c r="E39" s="821"/>
      <c r="F39" s="821"/>
      <c r="G39" s="821"/>
      <c r="H39" s="821"/>
      <c r="I39" s="821"/>
      <c r="J39" s="821"/>
      <c r="K39" s="821"/>
      <c r="L39" s="821"/>
      <c r="M39" s="821"/>
      <c r="N39" s="821"/>
      <c r="O39" s="821"/>
      <c r="P39" s="821"/>
      <c r="Q39" s="844">
        <f t="shared" si="52"/>
        <v>0</v>
      </c>
      <c r="R39" s="1212">
        <f>+Q39/Q38</f>
        <v>0</v>
      </c>
      <c r="S39" s="845" t="s">
        <v>1424</v>
      </c>
      <c r="T39" s="846"/>
      <c r="U39" s="847"/>
      <c r="X39" s="1792">
        <f>+B39</f>
        <v>2.29</v>
      </c>
      <c r="Y39" s="3794"/>
      <c r="Z39" s="857" t="s">
        <v>1174</v>
      </c>
      <c r="AA39" s="821"/>
      <c r="AB39" s="821"/>
      <c r="AC39" s="821"/>
      <c r="AD39" s="821"/>
      <c r="AE39" s="821"/>
      <c r="AF39" s="821"/>
      <c r="AG39" s="821"/>
      <c r="AH39" s="821"/>
      <c r="AI39" s="821"/>
      <c r="AJ39" s="821"/>
      <c r="AK39" s="821"/>
      <c r="AL39" s="821"/>
      <c r="AM39" s="844">
        <f t="shared" si="53"/>
        <v>0</v>
      </c>
      <c r="AN39" s="1212">
        <f>+AM39/AM38</f>
        <v>0</v>
      </c>
      <c r="AO39" s="845" t="s">
        <v>1424</v>
      </c>
      <c r="AP39" s="846"/>
      <c r="AQ39" s="847"/>
      <c r="AT39" s="851">
        <f>+B39</f>
        <v>2.29</v>
      </c>
      <c r="AU39" s="3794"/>
      <c r="AV39" s="857" t="s">
        <v>1174</v>
      </c>
      <c r="AW39" s="821"/>
      <c r="AX39" s="821"/>
      <c r="AY39" s="821"/>
      <c r="AZ39" s="821"/>
      <c r="BA39" s="821"/>
      <c r="BB39" s="821"/>
      <c r="BC39" s="821"/>
      <c r="BD39" s="821"/>
      <c r="BE39" s="821"/>
      <c r="BF39" s="821"/>
      <c r="BG39" s="821"/>
      <c r="BH39" s="821"/>
      <c r="BI39" s="844">
        <f t="shared" si="54"/>
        <v>0</v>
      </c>
      <c r="BJ39" s="1212">
        <f>+BI39/BI38</f>
        <v>0</v>
      </c>
      <c r="BK39" s="845" t="s">
        <v>1424</v>
      </c>
      <c r="BL39" s="846"/>
      <c r="BM39" s="847"/>
    </row>
    <row r="40" spans="1:65">
      <c r="A40" s="3826"/>
      <c r="B40" s="3796" t="s">
        <v>1186</v>
      </c>
      <c r="C40" s="2984">
        <f>+C5</f>
        <v>2024</v>
      </c>
      <c r="D40" s="848" t="s">
        <v>1187</v>
      </c>
      <c r="E40" s="813">
        <v>200</v>
      </c>
      <c r="F40" s="813">
        <v>200</v>
      </c>
      <c r="G40" s="813">
        <v>200</v>
      </c>
      <c r="H40" s="813">
        <v>200</v>
      </c>
      <c r="I40" s="813">
        <v>200</v>
      </c>
      <c r="J40" s="813">
        <v>200</v>
      </c>
      <c r="K40" s="813">
        <v>200</v>
      </c>
      <c r="L40" s="813">
        <v>200</v>
      </c>
      <c r="M40" s="813">
        <v>200</v>
      </c>
      <c r="N40" s="813">
        <v>200</v>
      </c>
      <c r="O40" s="813">
        <v>200</v>
      </c>
      <c r="P40" s="813">
        <v>200</v>
      </c>
      <c r="Q40" s="814">
        <f t="shared" si="52"/>
        <v>2400</v>
      </c>
      <c r="R40" s="830">
        <f>+Q40/Q5</f>
        <v>0.2</v>
      </c>
      <c r="S40" s="839" t="str">
        <f>+"L/"&amp;D5</f>
        <v>L/千円</v>
      </c>
      <c r="T40">
        <f>+Q40*B43/Q5</f>
        <v>0.52400000000000002</v>
      </c>
      <c r="U40" s="833" t="str">
        <f>+"kg-CO2/"&amp;D5</f>
        <v>kg-CO2/千円</v>
      </c>
      <c r="X40" s="3796" t="s">
        <v>1186</v>
      </c>
      <c r="Y40" s="1337">
        <v>2016</v>
      </c>
      <c r="Z40" s="848" t="s">
        <v>1033</v>
      </c>
      <c r="AA40" s="813">
        <v>100</v>
      </c>
      <c r="AB40" s="813"/>
      <c r="AC40" s="813"/>
      <c r="AD40" s="813"/>
      <c r="AE40" s="813"/>
      <c r="AF40" s="813"/>
      <c r="AG40" s="813"/>
      <c r="AH40" s="813"/>
      <c r="AI40" s="813"/>
      <c r="AJ40" s="813"/>
      <c r="AK40" s="813"/>
      <c r="AL40" s="813"/>
      <c r="AM40" s="814">
        <f t="shared" si="53"/>
        <v>100</v>
      </c>
      <c r="AN40" s="830">
        <f>+AM40/AM5</f>
        <v>8.3333333333333332E-3</v>
      </c>
      <c r="AO40" s="839" t="str">
        <f>+"L/"&amp;Z5</f>
        <v>L/千円</v>
      </c>
      <c r="AP40">
        <f>+AM40*X43/AM5</f>
        <v>2.1833333333333333E-2</v>
      </c>
      <c r="AQ40" s="833" t="str">
        <f>+"kg-CO2/"&amp;Z5</f>
        <v>kg-CO2/千円</v>
      </c>
      <c r="AT40" s="3796" t="s">
        <v>1186</v>
      </c>
      <c r="AU40" s="1337">
        <v>2016</v>
      </c>
      <c r="AV40" s="848" t="s">
        <v>1033</v>
      </c>
      <c r="AW40" s="813">
        <v>100</v>
      </c>
      <c r="AX40" s="813"/>
      <c r="AY40" s="813"/>
      <c r="AZ40" s="813"/>
      <c r="BA40" s="813"/>
      <c r="BB40" s="813"/>
      <c r="BC40" s="813"/>
      <c r="BD40" s="813"/>
      <c r="BE40" s="813"/>
      <c r="BF40" s="813"/>
      <c r="BG40" s="813"/>
      <c r="BH40" s="813"/>
      <c r="BI40" s="814">
        <f t="shared" si="54"/>
        <v>100</v>
      </c>
      <c r="BJ40" s="830">
        <f>+BI40/BI5</f>
        <v>8.3333333333333332E-3</v>
      </c>
      <c r="BK40" s="839" t="str">
        <f>+"L/"&amp;AV5</f>
        <v>L/千円</v>
      </c>
      <c r="BL40">
        <f>+BI40*AT43/BI5</f>
        <v>2.1833333333333333E-2</v>
      </c>
      <c r="BM40" s="833" t="str">
        <f>+"kg-CO2/"&amp;AV5</f>
        <v>kg-CO2/千円</v>
      </c>
    </row>
    <row r="41" spans="1:65">
      <c r="A41" s="3826"/>
      <c r="B41" s="3796"/>
      <c r="C41" s="1338" t="s">
        <v>1588</v>
      </c>
      <c r="D41" s="849" t="s">
        <v>1174</v>
      </c>
      <c r="E41" s="816"/>
      <c r="F41" s="816"/>
      <c r="G41" s="816"/>
      <c r="H41" s="816"/>
      <c r="I41" s="816"/>
      <c r="J41" s="816"/>
      <c r="K41" s="816"/>
      <c r="L41" s="816"/>
      <c r="M41" s="816"/>
      <c r="N41" s="816"/>
      <c r="O41" s="816"/>
      <c r="P41" s="816"/>
      <c r="Q41" s="817">
        <f t="shared" si="52"/>
        <v>0</v>
      </c>
      <c r="R41" s="1211">
        <f>+Q41/Q40</f>
        <v>0</v>
      </c>
      <c r="S41" s="1209" t="s">
        <v>1424</v>
      </c>
      <c r="T41" s="790"/>
      <c r="U41" s="790"/>
      <c r="X41" s="3796"/>
      <c r="Y41" s="1338" t="s">
        <v>1588</v>
      </c>
      <c r="Z41" s="849" t="s">
        <v>1174</v>
      </c>
      <c r="AA41" s="816"/>
      <c r="AB41" s="816"/>
      <c r="AC41" s="816"/>
      <c r="AD41" s="816"/>
      <c r="AE41" s="816"/>
      <c r="AF41" s="816"/>
      <c r="AG41" s="816"/>
      <c r="AH41" s="816"/>
      <c r="AI41" s="816"/>
      <c r="AJ41" s="816"/>
      <c r="AK41" s="816"/>
      <c r="AL41" s="816"/>
      <c r="AM41" s="817">
        <f t="shared" si="53"/>
        <v>0</v>
      </c>
      <c r="AN41" s="1211">
        <f>+AM41/AM40</f>
        <v>0</v>
      </c>
      <c r="AO41" s="1209" t="s">
        <v>1424</v>
      </c>
      <c r="AP41" s="790"/>
      <c r="AQ41" s="1371"/>
      <c r="AT41" s="3796"/>
      <c r="AU41" s="1338" t="s">
        <v>1588</v>
      </c>
      <c r="AV41" s="849" t="s">
        <v>1174</v>
      </c>
      <c r="AW41" s="816"/>
      <c r="AX41" s="816"/>
      <c r="AY41" s="816"/>
      <c r="AZ41" s="816"/>
      <c r="BA41" s="816"/>
      <c r="BB41" s="816"/>
      <c r="BC41" s="816"/>
      <c r="BD41" s="816"/>
      <c r="BE41" s="816"/>
      <c r="BF41" s="816"/>
      <c r="BG41" s="816"/>
      <c r="BH41" s="816"/>
      <c r="BI41" s="817">
        <f t="shared" si="54"/>
        <v>0</v>
      </c>
      <c r="BJ41" s="1211">
        <f>+BI41/BI40</f>
        <v>0</v>
      </c>
      <c r="BK41" s="1209" t="s">
        <v>1424</v>
      </c>
      <c r="BL41" s="790"/>
      <c r="BM41" s="1371"/>
    </row>
    <row r="42" spans="1:65">
      <c r="A42" s="3826"/>
      <c r="B42" s="850" t="s">
        <v>1175</v>
      </c>
      <c r="C42" s="3793" t="s">
        <v>1168</v>
      </c>
      <c r="D42" s="848" t="s">
        <v>1185</v>
      </c>
      <c r="E42" s="819">
        <v>150</v>
      </c>
      <c r="F42" s="819">
        <v>150</v>
      </c>
      <c r="G42" s="819">
        <v>150</v>
      </c>
      <c r="H42" s="819">
        <v>150</v>
      </c>
      <c r="I42" s="819">
        <v>150</v>
      </c>
      <c r="J42" s="819">
        <v>150</v>
      </c>
      <c r="K42" s="819">
        <v>150</v>
      </c>
      <c r="L42" s="819">
        <v>150</v>
      </c>
      <c r="M42" s="819">
        <v>150</v>
      </c>
      <c r="N42" s="819">
        <v>150</v>
      </c>
      <c r="O42" s="819">
        <v>150</v>
      </c>
      <c r="P42" s="819">
        <v>150</v>
      </c>
      <c r="Q42" s="838">
        <f t="shared" si="52"/>
        <v>1800</v>
      </c>
      <c r="R42" s="830">
        <f>+Q42/Q7</f>
        <v>0.13636363636363635</v>
      </c>
      <c r="S42" s="839" t="str">
        <f>+"L/"&amp;D5</f>
        <v>L/千円</v>
      </c>
      <c r="T42" s="832">
        <f>+Q42*B43/Q7</f>
        <v>0.3572727272727273</v>
      </c>
      <c r="U42" s="833" t="str">
        <f>+"kg-CO2/"&amp;D5</f>
        <v>kg-CO2/千円</v>
      </c>
      <c r="X42" s="850" t="s">
        <v>1175</v>
      </c>
      <c r="Y42" s="3793" t="s">
        <v>1168</v>
      </c>
      <c r="Z42" s="848" t="s">
        <v>1033</v>
      </c>
      <c r="AA42" s="819">
        <v>90</v>
      </c>
      <c r="AB42" s="819"/>
      <c r="AC42" s="819"/>
      <c r="AD42" s="819"/>
      <c r="AE42" s="819"/>
      <c r="AF42" s="819"/>
      <c r="AG42" s="819"/>
      <c r="AH42" s="819"/>
      <c r="AI42" s="819"/>
      <c r="AJ42" s="819"/>
      <c r="AK42" s="819"/>
      <c r="AL42" s="819"/>
      <c r="AM42" s="838">
        <f t="shared" si="53"/>
        <v>90</v>
      </c>
      <c r="AN42" s="830">
        <f>+AM42/AM7</f>
        <v>6.8181818181818179E-3</v>
      </c>
      <c r="AO42" s="839" t="str">
        <f>+"L/"&amp;Z5</f>
        <v>L/千円</v>
      </c>
      <c r="AP42" s="832">
        <f>+AM42*X43/AM7</f>
        <v>1.7863636363636363E-2</v>
      </c>
      <c r="AQ42" s="833" t="str">
        <f>+"kg-CO2/"&amp;Z5</f>
        <v>kg-CO2/千円</v>
      </c>
      <c r="AT42" s="850" t="s">
        <v>1175</v>
      </c>
      <c r="AU42" s="3793" t="s">
        <v>1168</v>
      </c>
      <c r="AV42" s="848" t="s">
        <v>1033</v>
      </c>
      <c r="AW42" s="819">
        <v>90</v>
      </c>
      <c r="AX42" s="819"/>
      <c r="AY42" s="819"/>
      <c r="AZ42" s="819"/>
      <c r="BA42" s="819"/>
      <c r="BB42" s="819"/>
      <c r="BC42" s="819"/>
      <c r="BD42" s="819"/>
      <c r="BE42" s="819"/>
      <c r="BF42" s="819"/>
      <c r="BG42" s="819"/>
      <c r="BH42" s="819"/>
      <c r="BI42" s="838">
        <f t="shared" si="54"/>
        <v>90</v>
      </c>
      <c r="BJ42" s="830">
        <f>+BI42/BI7</f>
        <v>6.8181818181818179E-3</v>
      </c>
      <c r="BK42" s="839" t="str">
        <f>+"L/"&amp;AV5</f>
        <v>L/千円</v>
      </c>
      <c r="BL42" s="832">
        <f>+BI42*AT43/BI7</f>
        <v>1.7863636363636363E-2</v>
      </c>
      <c r="BM42" s="833" t="str">
        <f>+"kg-CO2/"&amp;AV5</f>
        <v>kg-CO2/千円</v>
      </c>
    </row>
    <row r="43" spans="1:65" ht="14.25" thickBot="1">
      <c r="A43" s="3826"/>
      <c r="B43" s="851">
        <f>+'4負荷'!J94</f>
        <v>2.62</v>
      </c>
      <c r="C43" s="3819"/>
      <c r="D43" s="858" t="s">
        <v>1174</v>
      </c>
      <c r="E43" s="821"/>
      <c r="F43" s="821"/>
      <c r="G43" s="821"/>
      <c r="H43" s="821"/>
      <c r="I43" s="821"/>
      <c r="J43" s="821"/>
      <c r="K43" s="821"/>
      <c r="L43" s="821"/>
      <c r="M43" s="821"/>
      <c r="N43" s="821"/>
      <c r="O43" s="821"/>
      <c r="P43" s="821"/>
      <c r="Q43" s="844">
        <f t="shared" si="52"/>
        <v>0</v>
      </c>
      <c r="R43" s="1212">
        <f>+Q43/Q42</f>
        <v>0</v>
      </c>
      <c r="S43" s="845" t="s">
        <v>1424</v>
      </c>
      <c r="T43" s="846"/>
      <c r="U43"/>
      <c r="X43" s="1792">
        <f>+B43</f>
        <v>2.62</v>
      </c>
      <c r="Y43" s="3819"/>
      <c r="Z43" s="858" t="s">
        <v>1174</v>
      </c>
      <c r="AA43" s="821"/>
      <c r="AB43" s="821"/>
      <c r="AC43" s="821"/>
      <c r="AD43" s="821"/>
      <c r="AE43" s="821"/>
      <c r="AF43" s="821"/>
      <c r="AG43" s="821"/>
      <c r="AH43" s="821"/>
      <c r="AI43" s="821"/>
      <c r="AJ43" s="821"/>
      <c r="AK43" s="821"/>
      <c r="AL43" s="821"/>
      <c r="AM43" s="844">
        <f t="shared" si="53"/>
        <v>0</v>
      </c>
      <c r="AN43" s="1212">
        <f>+AM43/AM42</f>
        <v>0</v>
      </c>
      <c r="AO43" s="845" t="s">
        <v>1424</v>
      </c>
      <c r="AP43" s="846"/>
      <c r="AQ43" s="1278"/>
      <c r="AT43" s="851">
        <f>+B43</f>
        <v>2.62</v>
      </c>
      <c r="AU43" s="3819"/>
      <c r="AV43" s="858" t="s">
        <v>1174</v>
      </c>
      <c r="AW43" s="821"/>
      <c r="AX43" s="821"/>
      <c r="AY43" s="821"/>
      <c r="AZ43" s="821"/>
      <c r="BA43" s="821"/>
      <c r="BB43" s="821"/>
      <c r="BC43" s="821"/>
      <c r="BD43" s="821"/>
      <c r="BE43" s="821"/>
      <c r="BF43" s="821"/>
      <c r="BG43" s="821"/>
      <c r="BH43" s="821"/>
      <c r="BI43" s="844">
        <f t="shared" si="54"/>
        <v>0</v>
      </c>
      <c r="BJ43" s="1212">
        <f>+BI43/BI42</f>
        <v>0</v>
      </c>
      <c r="BK43" s="845" t="s">
        <v>1424</v>
      </c>
      <c r="BL43" s="846"/>
      <c r="BM43" s="1278"/>
    </row>
    <row r="44" spans="1:65">
      <c r="A44" s="3826"/>
      <c r="B44" s="3796" t="s">
        <v>1188</v>
      </c>
      <c r="C44" s="2984">
        <f>+C5</f>
        <v>2024</v>
      </c>
      <c r="D44" s="829" t="s">
        <v>1184</v>
      </c>
      <c r="E44" s="813"/>
      <c r="F44" s="813"/>
      <c r="G44" s="813"/>
      <c r="H44" s="813"/>
      <c r="I44" s="813"/>
      <c r="J44" s="813"/>
      <c r="K44" s="813"/>
      <c r="L44" s="813"/>
      <c r="M44" s="813"/>
      <c r="N44" s="813"/>
      <c r="O44" s="813"/>
      <c r="P44" s="813"/>
      <c r="Q44" s="814">
        <f t="shared" si="52"/>
        <v>0</v>
      </c>
      <c r="R44" s="859">
        <f>+Q44/Q5</f>
        <v>0</v>
      </c>
      <c r="S44" s="831" t="str">
        <f>+"L/"&amp;D5</f>
        <v>L/千円</v>
      </c>
      <c r="T44">
        <f>+Q44*B47/Q5</f>
        <v>0</v>
      </c>
      <c r="U44" s="860" t="str">
        <f>+"kg-CO2/"&amp;D5</f>
        <v>kg-CO2/千円</v>
      </c>
      <c r="X44" s="3796" t="s">
        <v>1188</v>
      </c>
      <c r="Y44" s="1337">
        <v>2016</v>
      </c>
      <c r="Z44" s="829" t="s">
        <v>1033</v>
      </c>
      <c r="AA44" s="813"/>
      <c r="AB44" s="813"/>
      <c r="AC44" s="813"/>
      <c r="AD44" s="813"/>
      <c r="AE44" s="813"/>
      <c r="AF44" s="813"/>
      <c r="AG44" s="813"/>
      <c r="AH44" s="813"/>
      <c r="AI44" s="813"/>
      <c r="AJ44" s="813"/>
      <c r="AK44" s="813"/>
      <c r="AL44" s="813"/>
      <c r="AM44" s="814">
        <f t="shared" si="53"/>
        <v>0</v>
      </c>
      <c r="AN44" s="859">
        <f>+AM44/AM5</f>
        <v>0</v>
      </c>
      <c r="AO44" s="831" t="str">
        <f>+"L/"&amp;Z5</f>
        <v>L/千円</v>
      </c>
      <c r="AP44">
        <f>+AM44*X47/AM5</f>
        <v>0</v>
      </c>
      <c r="AQ44" s="860" t="str">
        <f>+"kg-CO2/"&amp;Z5</f>
        <v>kg-CO2/千円</v>
      </c>
      <c r="AT44" s="3796" t="s">
        <v>1188</v>
      </c>
      <c r="AU44" s="1337">
        <v>2016</v>
      </c>
      <c r="AV44" s="829" t="s">
        <v>1033</v>
      </c>
      <c r="AW44" s="813"/>
      <c r="AX44" s="813"/>
      <c r="AY44" s="813"/>
      <c r="AZ44" s="813"/>
      <c r="BA44" s="813"/>
      <c r="BB44" s="813"/>
      <c r="BC44" s="813"/>
      <c r="BD44" s="813"/>
      <c r="BE44" s="813"/>
      <c r="BF44" s="813"/>
      <c r="BG44" s="813"/>
      <c r="BH44" s="813"/>
      <c r="BI44" s="814">
        <f t="shared" si="54"/>
        <v>0</v>
      </c>
      <c r="BJ44" s="859">
        <f>+BI44/BI5</f>
        <v>0</v>
      </c>
      <c r="BK44" s="831" t="str">
        <f>+"L/"&amp;AV5</f>
        <v>L/千円</v>
      </c>
      <c r="BL44">
        <f>+BI44*AT47/BI5</f>
        <v>0</v>
      </c>
      <c r="BM44" s="860" t="str">
        <f>+"kg-CO2/"&amp;AV5</f>
        <v>kg-CO2/千円</v>
      </c>
    </row>
    <row r="45" spans="1:65">
      <c r="A45" s="3826"/>
      <c r="B45" s="3796"/>
      <c r="C45" s="1338" t="s">
        <v>1588</v>
      </c>
      <c r="D45" s="849" t="s">
        <v>1174</v>
      </c>
      <c r="E45" s="816"/>
      <c r="F45" s="816"/>
      <c r="G45" s="816"/>
      <c r="H45" s="816"/>
      <c r="I45" s="816"/>
      <c r="J45" s="816"/>
      <c r="K45" s="816"/>
      <c r="L45" s="816"/>
      <c r="M45" s="816"/>
      <c r="N45" s="816"/>
      <c r="O45" s="816"/>
      <c r="P45" s="816"/>
      <c r="Q45" s="817">
        <f t="shared" si="52"/>
        <v>0</v>
      </c>
      <c r="R45" s="1211" t="e">
        <f>+Q45/Q44</f>
        <v>#DIV/0!</v>
      </c>
      <c r="S45" s="1209" t="s">
        <v>1424</v>
      </c>
      <c r="T45" s="790"/>
      <c r="U45" s="790"/>
      <c r="X45" s="3796"/>
      <c r="Y45" s="1338" t="s">
        <v>1588</v>
      </c>
      <c r="Z45" s="849" t="s">
        <v>1174</v>
      </c>
      <c r="AA45" s="816"/>
      <c r="AB45" s="816"/>
      <c r="AC45" s="816"/>
      <c r="AD45" s="816"/>
      <c r="AE45" s="816"/>
      <c r="AF45" s="816"/>
      <c r="AG45" s="816"/>
      <c r="AH45" s="816"/>
      <c r="AI45" s="816"/>
      <c r="AJ45" s="816"/>
      <c r="AK45" s="816"/>
      <c r="AL45" s="816"/>
      <c r="AM45" s="817">
        <f t="shared" si="53"/>
        <v>0</v>
      </c>
      <c r="AN45" s="1211" t="e">
        <f>+AM45/AM44</f>
        <v>#DIV/0!</v>
      </c>
      <c r="AO45" s="1209" t="s">
        <v>1424</v>
      </c>
      <c r="AP45" s="790"/>
      <c r="AQ45" s="1371"/>
      <c r="AT45" s="3796"/>
      <c r="AU45" s="1338" t="s">
        <v>1588</v>
      </c>
      <c r="AV45" s="849" t="s">
        <v>1174</v>
      </c>
      <c r="AW45" s="816"/>
      <c r="AX45" s="816"/>
      <c r="AY45" s="816"/>
      <c r="AZ45" s="816"/>
      <c r="BA45" s="816"/>
      <c r="BB45" s="816"/>
      <c r="BC45" s="816"/>
      <c r="BD45" s="816"/>
      <c r="BE45" s="816"/>
      <c r="BF45" s="816"/>
      <c r="BG45" s="816"/>
      <c r="BH45" s="816"/>
      <c r="BI45" s="817">
        <f t="shared" si="54"/>
        <v>0</v>
      </c>
      <c r="BJ45" s="1211" t="e">
        <f>+BI45/BI44</f>
        <v>#DIV/0!</v>
      </c>
      <c r="BK45" s="1209" t="s">
        <v>1424</v>
      </c>
      <c r="BL45" s="790"/>
      <c r="BM45" s="1371"/>
    </row>
    <row r="46" spans="1:65">
      <c r="A46" s="3826"/>
      <c r="B46" s="850" t="s">
        <v>1175</v>
      </c>
      <c r="C46" s="3793" t="s">
        <v>1168</v>
      </c>
      <c r="D46" s="848" t="s">
        <v>1185</v>
      </c>
      <c r="E46" s="819"/>
      <c r="F46" s="819"/>
      <c r="G46" s="819"/>
      <c r="H46" s="819"/>
      <c r="I46" s="819"/>
      <c r="J46" s="819"/>
      <c r="K46" s="819"/>
      <c r="L46" s="819"/>
      <c r="M46" s="819"/>
      <c r="N46" s="819"/>
      <c r="O46" s="819"/>
      <c r="P46" s="819"/>
      <c r="Q46" s="838">
        <f t="shared" si="52"/>
        <v>0</v>
      </c>
      <c r="R46" s="830">
        <f>+Q46/Q7</f>
        <v>0</v>
      </c>
      <c r="S46" s="839" t="str">
        <f>+"L/"&amp;D5</f>
        <v>L/千円</v>
      </c>
      <c r="T46" s="832">
        <f>+Q46*B47/Q5</f>
        <v>0</v>
      </c>
      <c r="U46" s="833" t="str">
        <f>+"kg-CO2/"&amp;D5</f>
        <v>kg-CO2/千円</v>
      </c>
      <c r="X46" s="850" t="s">
        <v>1175</v>
      </c>
      <c r="Y46" s="3793" t="s">
        <v>1168</v>
      </c>
      <c r="Z46" s="848" t="s">
        <v>1033</v>
      </c>
      <c r="AA46" s="819"/>
      <c r="AB46" s="819"/>
      <c r="AC46" s="819"/>
      <c r="AD46" s="819"/>
      <c r="AE46" s="819"/>
      <c r="AF46" s="819"/>
      <c r="AG46" s="819"/>
      <c r="AH46" s="819"/>
      <c r="AI46" s="819"/>
      <c r="AJ46" s="819"/>
      <c r="AK46" s="819"/>
      <c r="AL46" s="819"/>
      <c r="AM46" s="838">
        <f t="shared" si="53"/>
        <v>0</v>
      </c>
      <c r="AN46" s="830">
        <f>+AM46/AM7</f>
        <v>0</v>
      </c>
      <c r="AO46" s="839" t="str">
        <f>+"L/"&amp;Z5</f>
        <v>L/千円</v>
      </c>
      <c r="AP46" s="832">
        <f>+AM46*X47/AM5</f>
        <v>0</v>
      </c>
      <c r="AQ46" s="833" t="str">
        <f>+"kg-CO2/"&amp;Z5</f>
        <v>kg-CO2/千円</v>
      </c>
      <c r="AT46" s="850" t="s">
        <v>1175</v>
      </c>
      <c r="AU46" s="3793" t="s">
        <v>1168</v>
      </c>
      <c r="AV46" s="848" t="s">
        <v>1033</v>
      </c>
      <c r="AW46" s="819"/>
      <c r="AX46" s="819"/>
      <c r="AY46" s="819"/>
      <c r="AZ46" s="819"/>
      <c r="BA46" s="819"/>
      <c r="BB46" s="819"/>
      <c r="BC46" s="819"/>
      <c r="BD46" s="819"/>
      <c r="BE46" s="819"/>
      <c r="BF46" s="819"/>
      <c r="BG46" s="819"/>
      <c r="BH46" s="819"/>
      <c r="BI46" s="838">
        <f t="shared" si="54"/>
        <v>0</v>
      </c>
      <c r="BJ46" s="830">
        <f>+BI46/BI7</f>
        <v>0</v>
      </c>
      <c r="BK46" s="839" t="str">
        <f>+"L/"&amp;AV5</f>
        <v>L/千円</v>
      </c>
      <c r="BL46" s="832">
        <f>+BI46*AT47/BI5</f>
        <v>0</v>
      </c>
      <c r="BM46" s="833" t="str">
        <f>+"kg-CO2/"&amp;AV5</f>
        <v>kg-CO2/千円</v>
      </c>
    </row>
    <row r="47" spans="1:65" ht="14.25" thickBot="1">
      <c r="A47" s="3826"/>
      <c r="B47" s="851">
        <f>+'4負荷'!J89</f>
        <v>2.75</v>
      </c>
      <c r="C47" s="3794"/>
      <c r="D47" s="857" t="s">
        <v>1174</v>
      </c>
      <c r="E47" s="821"/>
      <c r="F47" s="821"/>
      <c r="G47" s="821"/>
      <c r="H47" s="821"/>
      <c r="I47" s="821"/>
      <c r="J47" s="821"/>
      <c r="K47" s="821"/>
      <c r="L47" s="821"/>
      <c r="M47" s="821"/>
      <c r="N47" s="821"/>
      <c r="O47" s="821"/>
      <c r="P47" s="821"/>
      <c r="Q47" s="844">
        <f t="shared" si="52"/>
        <v>0</v>
      </c>
      <c r="R47" s="1212" t="e">
        <f>+Q47/Q46</f>
        <v>#DIV/0!</v>
      </c>
      <c r="S47" s="845" t="s">
        <v>1424</v>
      </c>
      <c r="T47" s="846"/>
      <c r="U47" s="122"/>
      <c r="X47" s="1792">
        <f>+B47</f>
        <v>2.75</v>
      </c>
      <c r="Y47" s="3794"/>
      <c r="Z47" s="857" t="s">
        <v>1174</v>
      </c>
      <c r="AA47" s="821"/>
      <c r="AB47" s="821"/>
      <c r="AC47" s="821"/>
      <c r="AD47" s="821"/>
      <c r="AE47" s="821"/>
      <c r="AF47" s="821"/>
      <c r="AG47" s="821"/>
      <c r="AH47" s="821"/>
      <c r="AI47" s="821"/>
      <c r="AJ47" s="821"/>
      <c r="AK47" s="821"/>
      <c r="AL47" s="821"/>
      <c r="AM47" s="844">
        <f t="shared" si="53"/>
        <v>0</v>
      </c>
      <c r="AN47" s="1212" t="e">
        <f>+AM47/AM46</f>
        <v>#DIV/0!</v>
      </c>
      <c r="AO47" s="845" t="s">
        <v>1424</v>
      </c>
      <c r="AP47" s="846"/>
      <c r="AQ47" s="861"/>
      <c r="AT47" s="851">
        <f>+B47</f>
        <v>2.75</v>
      </c>
      <c r="AU47" s="3794"/>
      <c r="AV47" s="857" t="s">
        <v>1174</v>
      </c>
      <c r="AW47" s="821"/>
      <c r="AX47" s="821"/>
      <c r="AY47" s="821"/>
      <c r="AZ47" s="821"/>
      <c r="BA47" s="821"/>
      <c r="BB47" s="821"/>
      <c r="BC47" s="821"/>
      <c r="BD47" s="821"/>
      <c r="BE47" s="821"/>
      <c r="BF47" s="821"/>
      <c r="BG47" s="821"/>
      <c r="BH47" s="821"/>
      <c r="BI47" s="844">
        <f t="shared" si="54"/>
        <v>0</v>
      </c>
      <c r="BJ47" s="1212" t="e">
        <f>+BI47/BI46</f>
        <v>#DIV/0!</v>
      </c>
      <c r="BK47" s="845" t="s">
        <v>1424</v>
      </c>
      <c r="BL47" s="846"/>
      <c r="BM47" s="861"/>
    </row>
    <row r="48" spans="1:65">
      <c r="A48" s="3826"/>
      <c r="B48" s="3796" t="s">
        <v>995</v>
      </c>
      <c r="C48" s="2984">
        <f>+C5</f>
        <v>2024</v>
      </c>
      <c r="D48" s="848" t="s">
        <v>1189</v>
      </c>
      <c r="E48" s="813"/>
      <c r="F48" s="813"/>
      <c r="G48" s="813"/>
      <c r="H48" s="813"/>
      <c r="I48" s="813"/>
      <c r="J48" s="813"/>
      <c r="K48" s="813"/>
      <c r="L48" s="813"/>
      <c r="M48" s="813"/>
      <c r="N48" s="813"/>
      <c r="O48" s="813"/>
      <c r="P48" s="813"/>
      <c r="Q48" s="814">
        <f t="shared" si="52"/>
        <v>0</v>
      </c>
      <c r="R48" s="830">
        <f>+Q48/Q5</f>
        <v>0</v>
      </c>
      <c r="S48" s="839" t="str">
        <f>+"L/"&amp;D5</f>
        <v>L/千円</v>
      </c>
      <c r="T48" s="832">
        <f>+Q48*B51/Q5</f>
        <v>0</v>
      </c>
      <c r="U48" s="833" t="str">
        <f>+"kg-CO2/"&amp;D5</f>
        <v>kg-CO2/千円</v>
      </c>
      <c r="X48" s="3796" t="s">
        <v>995</v>
      </c>
      <c r="Y48" s="1337">
        <v>2016</v>
      </c>
      <c r="Z48" s="848" t="s">
        <v>1033</v>
      </c>
      <c r="AA48" s="813"/>
      <c r="AB48" s="813"/>
      <c r="AC48" s="813"/>
      <c r="AD48" s="813"/>
      <c r="AE48" s="813"/>
      <c r="AF48" s="813"/>
      <c r="AG48" s="813"/>
      <c r="AH48" s="813"/>
      <c r="AI48" s="813"/>
      <c r="AJ48" s="813"/>
      <c r="AK48" s="813"/>
      <c r="AL48" s="813"/>
      <c r="AM48" s="814">
        <f t="shared" si="53"/>
        <v>0</v>
      </c>
      <c r="AN48" s="830">
        <f>+AM48/AM5</f>
        <v>0</v>
      </c>
      <c r="AO48" s="839" t="str">
        <f>+"L/"&amp;Z5</f>
        <v>L/千円</v>
      </c>
      <c r="AP48" s="832">
        <f>+AM48*X51/AM5</f>
        <v>0</v>
      </c>
      <c r="AQ48" s="833" t="str">
        <f>+"kg-CO2/"&amp;Z5</f>
        <v>kg-CO2/千円</v>
      </c>
      <c r="AT48" s="3796" t="s">
        <v>995</v>
      </c>
      <c r="AU48" s="1337">
        <v>2016</v>
      </c>
      <c r="AV48" s="848" t="s">
        <v>1033</v>
      </c>
      <c r="AW48" s="813"/>
      <c r="AX48" s="813"/>
      <c r="AY48" s="813"/>
      <c r="AZ48" s="813"/>
      <c r="BA48" s="813"/>
      <c r="BB48" s="813"/>
      <c r="BC48" s="813"/>
      <c r="BD48" s="813"/>
      <c r="BE48" s="813"/>
      <c r="BF48" s="813"/>
      <c r="BG48" s="813"/>
      <c r="BH48" s="813"/>
      <c r="BI48" s="814">
        <f t="shared" si="54"/>
        <v>0</v>
      </c>
      <c r="BJ48" s="830">
        <f>+BI48/BI5</f>
        <v>0</v>
      </c>
      <c r="BK48" s="839" t="str">
        <f>+"L/"&amp;AV5</f>
        <v>L/千円</v>
      </c>
      <c r="BL48" s="832">
        <f>+BI48*AT51/BI5</f>
        <v>0</v>
      </c>
      <c r="BM48" s="833" t="str">
        <f>+"kg-CO2/"&amp;AV5</f>
        <v>kg-CO2/千円</v>
      </c>
    </row>
    <row r="49" spans="1:65">
      <c r="A49" s="3826"/>
      <c r="B49" s="3796"/>
      <c r="C49" s="1338" t="s">
        <v>1588</v>
      </c>
      <c r="D49" s="849" t="s">
        <v>1174</v>
      </c>
      <c r="E49" s="816"/>
      <c r="F49" s="816"/>
      <c r="G49" s="816"/>
      <c r="H49" s="816"/>
      <c r="I49" s="816"/>
      <c r="J49" s="816"/>
      <c r="K49" s="816"/>
      <c r="L49" s="816"/>
      <c r="M49" s="816"/>
      <c r="N49" s="816"/>
      <c r="O49" s="816"/>
      <c r="P49" s="816"/>
      <c r="Q49" s="817">
        <f t="shared" si="52"/>
        <v>0</v>
      </c>
      <c r="R49" s="1211" t="e">
        <f>+Q49/Q48</f>
        <v>#DIV/0!</v>
      </c>
      <c r="S49" s="1209" t="s">
        <v>1424</v>
      </c>
      <c r="T49" s="790"/>
      <c r="U49" s="790"/>
      <c r="X49" s="3796"/>
      <c r="Y49" s="1338" t="s">
        <v>1588</v>
      </c>
      <c r="Z49" s="849" t="s">
        <v>1174</v>
      </c>
      <c r="AA49" s="816"/>
      <c r="AB49" s="816"/>
      <c r="AC49" s="816"/>
      <c r="AD49" s="816"/>
      <c r="AE49" s="816"/>
      <c r="AF49" s="816"/>
      <c r="AG49" s="816"/>
      <c r="AH49" s="816"/>
      <c r="AI49" s="816"/>
      <c r="AJ49" s="816"/>
      <c r="AK49" s="816"/>
      <c r="AL49" s="816"/>
      <c r="AM49" s="817">
        <f t="shared" si="53"/>
        <v>0</v>
      </c>
      <c r="AN49" s="1211" t="e">
        <f>+AM49/AM48</f>
        <v>#DIV/0!</v>
      </c>
      <c r="AO49" s="1209" t="s">
        <v>1424</v>
      </c>
      <c r="AP49" s="790"/>
      <c r="AQ49" s="1371"/>
      <c r="AT49" s="3796"/>
      <c r="AU49" s="1338" t="s">
        <v>1588</v>
      </c>
      <c r="AV49" s="849" t="s">
        <v>1174</v>
      </c>
      <c r="AW49" s="816"/>
      <c r="AX49" s="816"/>
      <c r="AY49" s="816"/>
      <c r="AZ49" s="816"/>
      <c r="BA49" s="816"/>
      <c r="BB49" s="816"/>
      <c r="BC49" s="816"/>
      <c r="BD49" s="816"/>
      <c r="BE49" s="816"/>
      <c r="BF49" s="816"/>
      <c r="BG49" s="816"/>
      <c r="BH49" s="816"/>
      <c r="BI49" s="817">
        <f t="shared" si="54"/>
        <v>0</v>
      </c>
      <c r="BJ49" s="1211" t="e">
        <f>+BI49/BI48</f>
        <v>#DIV/0!</v>
      </c>
      <c r="BK49" s="1209" t="s">
        <v>1424</v>
      </c>
      <c r="BL49" s="790"/>
      <c r="BM49" s="1371"/>
    </row>
    <row r="50" spans="1:65">
      <c r="A50" s="3826"/>
      <c r="B50" s="850" t="s">
        <v>1175</v>
      </c>
      <c r="C50" s="3793" t="s">
        <v>1168</v>
      </c>
      <c r="D50" s="848" t="s">
        <v>1185</v>
      </c>
      <c r="E50" s="819"/>
      <c r="F50" s="819"/>
      <c r="G50" s="819"/>
      <c r="H50" s="819"/>
      <c r="I50" s="819"/>
      <c r="J50" s="819"/>
      <c r="K50" s="819"/>
      <c r="L50" s="819"/>
      <c r="M50" s="819"/>
      <c r="N50" s="819"/>
      <c r="O50" s="819"/>
      <c r="P50" s="819"/>
      <c r="Q50" s="838">
        <f t="shared" si="52"/>
        <v>0</v>
      </c>
      <c r="R50" s="830">
        <f>+Q50/Q7</f>
        <v>0</v>
      </c>
      <c r="S50" s="839" t="str">
        <f>+"L/"&amp;D5</f>
        <v>L/千円</v>
      </c>
      <c r="T50" s="832">
        <f>+Q50*B51/Q7</f>
        <v>0</v>
      </c>
      <c r="U50" s="833" t="str">
        <f>+"kg-CO2/"&amp;D5</f>
        <v>kg-CO2/千円</v>
      </c>
      <c r="X50" s="850" t="s">
        <v>1175</v>
      </c>
      <c r="Y50" s="3793" t="s">
        <v>1168</v>
      </c>
      <c r="Z50" s="848" t="s">
        <v>1033</v>
      </c>
      <c r="AA50" s="819"/>
      <c r="AB50" s="819"/>
      <c r="AC50" s="819"/>
      <c r="AD50" s="819"/>
      <c r="AE50" s="819"/>
      <c r="AF50" s="819"/>
      <c r="AG50" s="819"/>
      <c r="AH50" s="819"/>
      <c r="AI50" s="819"/>
      <c r="AJ50" s="819"/>
      <c r="AK50" s="819"/>
      <c r="AL50" s="819"/>
      <c r="AM50" s="838">
        <f t="shared" si="53"/>
        <v>0</v>
      </c>
      <c r="AN50" s="830">
        <f>+AM50/AM7</f>
        <v>0</v>
      </c>
      <c r="AO50" s="839" t="str">
        <f>+"L/"&amp;Z5</f>
        <v>L/千円</v>
      </c>
      <c r="AP50" s="832">
        <f>+AM50*X51/AM7</f>
        <v>0</v>
      </c>
      <c r="AQ50" s="833" t="str">
        <f>+"kg-CO2/"&amp;Z5</f>
        <v>kg-CO2/千円</v>
      </c>
      <c r="AT50" s="850" t="s">
        <v>1175</v>
      </c>
      <c r="AU50" s="3793" t="s">
        <v>1168</v>
      </c>
      <c r="AV50" s="848" t="s">
        <v>1033</v>
      </c>
      <c r="AW50" s="819"/>
      <c r="AX50" s="819"/>
      <c r="AY50" s="819"/>
      <c r="AZ50" s="819"/>
      <c r="BA50" s="819"/>
      <c r="BB50" s="819"/>
      <c r="BC50" s="819"/>
      <c r="BD50" s="819"/>
      <c r="BE50" s="819"/>
      <c r="BF50" s="819"/>
      <c r="BG50" s="819"/>
      <c r="BH50" s="819"/>
      <c r="BI50" s="838">
        <f t="shared" si="54"/>
        <v>0</v>
      </c>
      <c r="BJ50" s="830">
        <f>+BI50/BI7</f>
        <v>0</v>
      </c>
      <c r="BK50" s="839" t="str">
        <f>+"L/"&amp;AV5</f>
        <v>L/千円</v>
      </c>
      <c r="BL50" s="832">
        <f>+BI50*AT51/BI7</f>
        <v>0</v>
      </c>
      <c r="BM50" s="833" t="str">
        <f>+"kg-CO2/"&amp;AV5</f>
        <v>kg-CO2/千円</v>
      </c>
    </row>
    <row r="51" spans="1:65" ht="13.9" customHeight="1" thickBot="1">
      <c r="A51" s="3827"/>
      <c r="B51" s="2203">
        <f>+'4負荷'!J88</f>
        <v>2.5</v>
      </c>
      <c r="C51" s="3794"/>
      <c r="D51" s="857" t="s">
        <v>1174</v>
      </c>
      <c r="E51" s="821"/>
      <c r="F51" s="821"/>
      <c r="G51" s="821"/>
      <c r="H51" s="821"/>
      <c r="I51" s="821"/>
      <c r="J51" s="821"/>
      <c r="K51" s="821"/>
      <c r="L51" s="821"/>
      <c r="M51" s="821"/>
      <c r="N51" s="821"/>
      <c r="O51" s="821"/>
      <c r="P51" s="821"/>
      <c r="Q51" s="822">
        <f t="shared" si="52"/>
        <v>0</v>
      </c>
      <c r="R51" s="1212" t="e">
        <f>+Q51/Q50</f>
        <v>#DIV/0!</v>
      </c>
      <c r="S51" s="845" t="s">
        <v>1424</v>
      </c>
      <c r="T51" s="846"/>
      <c r="U51" s="861"/>
      <c r="X51" s="1792">
        <f>+B51</f>
        <v>2.5</v>
      </c>
      <c r="Y51" s="3794"/>
      <c r="Z51" s="857" t="s">
        <v>1174</v>
      </c>
      <c r="AA51" s="821"/>
      <c r="AB51" s="821"/>
      <c r="AC51" s="821"/>
      <c r="AD51" s="821"/>
      <c r="AE51" s="821"/>
      <c r="AF51" s="821"/>
      <c r="AG51" s="821"/>
      <c r="AH51" s="821"/>
      <c r="AI51" s="821"/>
      <c r="AJ51" s="821"/>
      <c r="AK51" s="821"/>
      <c r="AL51" s="821"/>
      <c r="AM51" s="822">
        <f t="shared" si="53"/>
        <v>0</v>
      </c>
      <c r="AN51" s="1212" t="e">
        <f>+AM51/AM50</f>
        <v>#DIV/0!</v>
      </c>
      <c r="AO51" s="845" t="s">
        <v>1424</v>
      </c>
      <c r="AP51" s="846"/>
      <c r="AQ51" s="861"/>
      <c r="AT51" s="851">
        <f>+B51</f>
        <v>2.5</v>
      </c>
      <c r="AU51" s="3794"/>
      <c r="AV51" s="857" t="s">
        <v>1174</v>
      </c>
      <c r="AW51" s="821"/>
      <c r="AX51" s="821"/>
      <c r="AY51" s="821"/>
      <c r="AZ51" s="821"/>
      <c r="BA51" s="821"/>
      <c r="BB51" s="821"/>
      <c r="BC51" s="821"/>
      <c r="BD51" s="821"/>
      <c r="BE51" s="821"/>
      <c r="BF51" s="821"/>
      <c r="BG51" s="821"/>
      <c r="BH51" s="821"/>
      <c r="BI51" s="822">
        <f t="shared" si="54"/>
        <v>0</v>
      </c>
      <c r="BJ51" s="1212" t="e">
        <f>+BI51/BI50</f>
        <v>#DIV/0!</v>
      </c>
      <c r="BK51" s="845" t="s">
        <v>1424</v>
      </c>
      <c r="BL51" s="846"/>
      <c r="BM51" s="861"/>
    </row>
    <row r="52" spans="1:65" ht="13.9" customHeight="1">
      <c r="E52" s="862"/>
      <c r="F52" s="862"/>
      <c r="G52" s="862"/>
      <c r="H52" s="862"/>
      <c r="I52" s="862"/>
      <c r="J52" s="862"/>
      <c r="K52" s="862"/>
      <c r="L52" s="862"/>
      <c r="M52" s="862"/>
      <c r="N52" s="862"/>
      <c r="O52" s="862"/>
      <c r="P52" s="862"/>
      <c r="Q52" s="862"/>
      <c r="R52" s="862"/>
      <c r="S52" s="862"/>
      <c r="AA52" s="862"/>
      <c r="AB52" s="862"/>
      <c r="AC52" s="862"/>
      <c r="AD52" s="862"/>
      <c r="AE52" s="862"/>
      <c r="AF52" s="862"/>
      <c r="AG52" s="862"/>
      <c r="AH52" s="862"/>
      <c r="AI52" s="862"/>
      <c r="AJ52" s="862"/>
      <c r="AK52" s="862"/>
      <c r="AL52" s="862"/>
      <c r="AM52" s="862"/>
      <c r="AN52" s="862"/>
      <c r="AO52" s="862"/>
      <c r="AW52" s="862"/>
      <c r="AX52" s="862"/>
      <c r="AY52" s="862"/>
      <c r="AZ52" s="862"/>
      <c r="BA52" s="862"/>
      <c r="BB52" s="862"/>
      <c r="BC52" s="862"/>
      <c r="BD52" s="862"/>
      <c r="BE52" s="862"/>
      <c r="BF52" s="862"/>
      <c r="BG52" s="862"/>
      <c r="BH52" s="862"/>
      <c r="BI52" s="862"/>
      <c r="BJ52" s="862"/>
      <c r="BK52" s="862"/>
    </row>
    <row r="53" spans="1:65" ht="13.9" customHeight="1" thickBot="1">
      <c r="A53" s="802" t="s">
        <v>1190</v>
      </c>
      <c r="C53" s="841" t="s">
        <v>3169</v>
      </c>
      <c r="D53" s="2977" t="s">
        <v>841</v>
      </c>
      <c r="E53" s="841" t="s">
        <v>3170</v>
      </c>
      <c r="F53" s="2977" t="s">
        <v>842</v>
      </c>
      <c r="G53" s="841" t="s">
        <v>3171</v>
      </c>
      <c r="W53" s="802" t="s">
        <v>1190</v>
      </c>
      <c r="AB53" s="863"/>
      <c r="AS53" s="802" t="s">
        <v>1190</v>
      </c>
      <c r="AX53" s="863"/>
    </row>
    <row r="54" spans="1:65" ht="13.9" customHeight="1" thickBot="1">
      <c r="B54" s="826"/>
      <c r="C54" s="807"/>
      <c r="D54" s="827" t="s">
        <v>130</v>
      </c>
      <c r="E54" s="918" t="str">
        <f t="shared" ref="E54:P54" si="61">+E4</f>
        <v>4月</v>
      </c>
      <c r="F54" s="918" t="str">
        <f t="shared" si="61"/>
        <v>5月</v>
      </c>
      <c r="G54" s="918" t="str">
        <f t="shared" si="61"/>
        <v>6月</v>
      </c>
      <c r="H54" s="918" t="str">
        <f t="shared" si="61"/>
        <v>7月</v>
      </c>
      <c r="I54" s="918" t="str">
        <f t="shared" si="61"/>
        <v>8月</v>
      </c>
      <c r="J54" s="918" t="str">
        <f t="shared" si="61"/>
        <v>9月</v>
      </c>
      <c r="K54" s="918" t="str">
        <f t="shared" si="61"/>
        <v>10月</v>
      </c>
      <c r="L54" s="918" t="str">
        <f t="shared" si="61"/>
        <v>11月</v>
      </c>
      <c r="M54" s="918" t="str">
        <f t="shared" si="61"/>
        <v>12月</v>
      </c>
      <c r="N54" s="918" t="str">
        <f t="shared" si="61"/>
        <v>1月</v>
      </c>
      <c r="O54" s="918" t="str">
        <f t="shared" si="61"/>
        <v>2月</v>
      </c>
      <c r="P54" s="918" t="str">
        <f t="shared" si="61"/>
        <v>3月</v>
      </c>
      <c r="Q54" s="810" t="s">
        <v>210</v>
      </c>
      <c r="R54" s="811"/>
      <c r="S54" s="811"/>
      <c r="X54" s="826"/>
      <c r="Y54" s="807"/>
      <c r="Z54" s="827" t="s">
        <v>130</v>
      </c>
      <c r="AA54" s="918" t="str">
        <f t="shared" ref="AA54:AL54" si="62">+AA4</f>
        <v>4月</v>
      </c>
      <c r="AB54" s="918" t="str">
        <f t="shared" si="62"/>
        <v>5月</v>
      </c>
      <c r="AC54" s="918" t="str">
        <f t="shared" si="62"/>
        <v>6月</v>
      </c>
      <c r="AD54" s="918" t="str">
        <f t="shared" si="62"/>
        <v>7月</v>
      </c>
      <c r="AE54" s="918" t="str">
        <f t="shared" si="62"/>
        <v>8月</v>
      </c>
      <c r="AF54" s="918" t="str">
        <f t="shared" si="62"/>
        <v>9月</v>
      </c>
      <c r="AG54" s="918" t="str">
        <f t="shared" si="62"/>
        <v>10月</v>
      </c>
      <c r="AH54" s="918" t="str">
        <f t="shared" si="62"/>
        <v>11月</v>
      </c>
      <c r="AI54" s="918" t="str">
        <f t="shared" si="62"/>
        <v>12月</v>
      </c>
      <c r="AJ54" s="918" t="str">
        <f t="shared" si="62"/>
        <v>1月</v>
      </c>
      <c r="AK54" s="918" t="str">
        <f t="shared" si="62"/>
        <v>2月</v>
      </c>
      <c r="AL54" s="918" t="str">
        <f t="shared" si="62"/>
        <v>3月</v>
      </c>
      <c r="AM54" s="810" t="s">
        <v>210</v>
      </c>
      <c r="AN54" s="811"/>
      <c r="AO54" s="811"/>
      <c r="AT54" s="826"/>
      <c r="AU54" s="807"/>
      <c r="AV54" s="827" t="s">
        <v>130</v>
      </c>
      <c r="AW54" s="918" t="str">
        <f t="shared" ref="AW54:BH54" si="63">+AW4</f>
        <v>4月</v>
      </c>
      <c r="AX54" s="918" t="str">
        <f t="shared" si="63"/>
        <v>5月</v>
      </c>
      <c r="AY54" s="918" t="str">
        <f t="shared" si="63"/>
        <v>6月</v>
      </c>
      <c r="AZ54" s="918" t="str">
        <f t="shared" si="63"/>
        <v>7月</v>
      </c>
      <c r="BA54" s="918" t="str">
        <f t="shared" si="63"/>
        <v>8月</v>
      </c>
      <c r="BB54" s="918" t="str">
        <f t="shared" si="63"/>
        <v>9月</v>
      </c>
      <c r="BC54" s="918" t="str">
        <f t="shared" si="63"/>
        <v>10月</v>
      </c>
      <c r="BD54" s="918" t="str">
        <f t="shared" si="63"/>
        <v>11月</v>
      </c>
      <c r="BE54" s="918" t="str">
        <f t="shared" si="63"/>
        <v>12月</v>
      </c>
      <c r="BF54" s="918" t="str">
        <f t="shared" si="63"/>
        <v>1月</v>
      </c>
      <c r="BG54" s="918" t="str">
        <f t="shared" si="63"/>
        <v>2月</v>
      </c>
      <c r="BH54" s="918" t="str">
        <f t="shared" si="63"/>
        <v>3月</v>
      </c>
      <c r="BI54" s="810" t="s">
        <v>210</v>
      </c>
      <c r="BJ54" s="811"/>
      <c r="BK54" s="811"/>
    </row>
    <row r="55" spans="1:65" ht="13.9" customHeight="1">
      <c r="B55" s="3799" t="s">
        <v>250</v>
      </c>
      <c r="C55" s="2984">
        <f>+C5</f>
        <v>2024</v>
      </c>
      <c r="D55" s="829" t="s">
        <v>1173</v>
      </c>
      <c r="E55" s="813"/>
      <c r="F55" s="813"/>
      <c r="G55" s="813"/>
      <c r="H55" s="813"/>
      <c r="I55" s="813"/>
      <c r="J55" s="813"/>
      <c r="K55" s="813"/>
      <c r="L55" s="813"/>
      <c r="M55" s="813"/>
      <c r="N55" s="813"/>
      <c r="O55" s="813"/>
      <c r="P55" s="813"/>
      <c r="Q55" s="814">
        <f>SUM(E55:P55)</f>
        <v>0</v>
      </c>
      <c r="R55" s="815"/>
      <c r="S55" s="815"/>
      <c r="X55" s="3799" t="s">
        <v>250</v>
      </c>
      <c r="Y55" s="1337">
        <v>2016</v>
      </c>
      <c r="Z55" s="829" t="s">
        <v>1173</v>
      </c>
      <c r="AA55" s="813"/>
      <c r="AB55" s="813"/>
      <c r="AC55" s="813"/>
      <c r="AD55" s="813"/>
      <c r="AE55" s="813"/>
      <c r="AF55" s="813"/>
      <c r="AG55" s="813"/>
      <c r="AH55" s="813"/>
      <c r="AI55" s="813"/>
      <c r="AJ55" s="813"/>
      <c r="AK55" s="813"/>
      <c r="AL55" s="813"/>
      <c r="AM55" s="814">
        <f>SUM(AA55:AL55)</f>
        <v>0</v>
      </c>
      <c r="AN55" s="815"/>
      <c r="AO55" s="815"/>
      <c r="AT55" s="3799" t="s">
        <v>250</v>
      </c>
      <c r="AU55" s="1337">
        <v>2016</v>
      </c>
      <c r="AV55" s="829" t="s">
        <v>1173</v>
      </c>
      <c r="AW55" s="813"/>
      <c r="AX55" s="813"/>
      <c r="AY55" s="813"/>
      <c r="AZ55" s="813"/>
      <c r="BA55" s="813"/>
      <c r="BB55" s="813"/>
      <c r="BC55" s="813"/>
      <c r="BD55" s="813"/>
      <c r="BE55" s="813"/>
      <c r="BF55" s="813"/>
      <c r="BG55" s="813"/>
      <c r="BH55" s="813"/>
      <c r="BI55" s="814">
        <f>SUM(AW55:BH55)</f>
        <v>0</v>
      </c>
      <c r="BJ55" s="815"/>
      <c r="BK55" s="815"/>
    </row>
    <row r="56" spans="1:65" ht="13.9" customHeight="1">
      <c r="B56" s="3800"/>
      <c r="C56" s="1338" t="s">
        <v>1589</v>
      </c>
      <c r="D56" s="834" t="s">
        <v>1174</v>
      </c>
      <c r="E56" s="816"/>
      <c r="F56" s="816"/>
      <c r="G56" s="816"/>
      <c r="H56" s="816"/>
      <c r="I56" s="816"/>
      <c r="J56" s="816"/>
      <c r="K56" s="816"/>
      <c r="L56" s="816"/>
      <c r="M56" s="816"/>
      <c r="N56" s="816"/>
      <c r="O56" s="816"/>
      <c r="P56" s="816"/>
      <c r="Q56" s="817">
        <f>SUM(E56:P56)</f>
        <v>0</v>
      </c>
      <c r="R56" s="815"/>
      <c r="S56" s="815"/>
      <c r="X56" s="3800"/>
      <c r="Y56" s="1338" t="s">
        <v>1589</v>
      </c>
      <c r="Z56" s="834" t="s">
        <v>1174</v>
      </c>
      <c r="AA56" s="816"/>
      <c r="AB56" s="816"/>
      <c r="AC56" s="816"/>
      <c r="AD56" s="816"/>
      <c r="AE56" s="816"/>
      <c r="AF56" s="816"/>
      <c r="AG56" s="816"/>
      <c r="AH56" s="816"/>
      <c r="AI56" s="816"/>
      <c r="AJ56" s="816"/>
      <c r="AK56" s="816"/>
      <c r="AL56" s="816"/>
      <c r="AM56" s="817">
        <f>SUM(AA56:AL56)</f>
        <v>0</v>
      </c>
      <c r="AN56" s="815"/>
      <c r="AO56" s="815"/>
      <c r="AT56" s="3800"/>
      <c r="AU56" s="1338" t="s">
        <v>1589</v>
      </c>
      <c r="AV56" s="834" t="s">
        <v>1174</v>
      </c>
      <c r="AW56" s="816"/>
      <c r="AX56" s="816"/>
      <c r="AY56" s="816"/>
      <c r="AZ56" s="816"/>
      <c r="BA56" s="816"/>
      <c r="BB56" s="816"/>
      <c r="BC56" s="816"/>
      <c r="BD56" s="816"/>
      <c r="BE56" s="816"/>
      <c r="BF56" s="816"/>
      <c r="BG56" s="816"/>
      <c r="BH56" s="816"/>
      <c r="BI56" s="817">
        <f>SUM(AW56:BH56)</f>
        <v>0</v>
      </c>
      <c r="BJ56" s="815"/>
      <c r="BK56" s="815"/>
    </row>
    <row r="57" spans="1:65" ht="13.9" customHeight="1">
      <c r="B57" s="3800"/>
      <c r="C57" s="3793" t="s">
        <v>1168</v>
      </c>
      <c r="D57" s="837" t="s">
        <v>1176</v>
      </c>
      <c r="E57" s="819"/>
      <c r="F57" s="819"/>
      <c r="G57" s="819"/>
      <c r="H57" s="819"/>
      <c r="I57" s="819"/>
      <c r="J57" s="819"/>
      <c r="K57" s="819"/>
      <c r="L57" s="819"/>
      <c r="M57" s="819"/>
      <c r="N57" s="819"/>
      <c r="O57" s="819"/>
      <c r="P57" s="819"/>
      <c r="Q57" s="838">
        <f>SUM(E57:P57)</f>
        <v>0</v>
      </c>
      <c r="R57" s="815"/>
      <c r="S57" s="815"/>
      <c r="X57" s="3800"/>
      <c r="Y57" s="3793" t="s">
        <v>1168</v>
      </c>
      <c r="Z57" s="837" t="s">
        <v>1173</v>
      </c>
      <c r="AA57" s="819"/>
      <c r="AB57" s="819"/>
      <c r="AC57" s="819"/>
      <c r="AD57" s="819"/>
      <c r="AE57" s="819"/>
      <c r="AF57" s="819"/>
      <c r="AG57" s="819"/>
      <c r="AH57" s="819"/>
      <c r="AI57" s="819"/>
      <c r="AJ57" s="819"/>
      <c r="AK57" s="819"/>
      <c r="AL57" s="819"/>
      <c r="AM57" s="838">
        <f>SUM(AA57:AL57)</f>
        <v>0</v>
      </c>
      <c r="AN57" s="815"/>
      <c r="AO57" s="815"/>
      <c r="AT57" s="3800"/>
      <c r="AU57" s="3793" t="s">
        <v>1168</v>
      </c>
      <c r="AV57" s="837" t="s">
        <v>1173</v>
      </c>
      <c r="AW57" s="819"/>
      <c r="AX57" s="819"/>
      <c r="AY57" s="819"/>
      <c r="AZ57" s="819"/>
      <c r="BA57" s="819"/>
      <c r="BB57" s="819"/>
      <c r="BC57" s="819"/>
      <c r="BD57" s="819"/>
      <c r="BE57" s="819"/>
      <c r="BF57" s="819"/>
      <c r="BG57" s="819"/>
      <c r="BH57" s="819"/>
      <c r="BI57" s="838">
        <f>SUM(AW57:BH57)</f>
        <v>0</v>
      </c>
      <c r="BJ57" s="815"/>
      <c r="BK57" s="815"/>
    </row>
    <row r="58" spans="1:65" ht="13.9" customHeight="1" thickBot="1">
      <c r="B58" s="3802"/>
      <c r="C58" s="3794"/>
      <c r="D58" s="843" t="s">
        <v>1174</v>
      </c>
      <c r="E58" s="821"/>
      <c r="F58" s="821"/>
      <c r="G58" s="821"/>
      <c r="H58" s="821"/>
      <c r="I58" s="821"/>
      <c r="J58" s="821"/>
      <c r="K58" s="821"/>
      <c r="L58" s="821"/>
      <c r="M58" s="821"/>
      <c r="N58" s="821"/>
      <c r="O58" s="821"/>
      <c r="P58" s="821"/>
      <c r="Q58" s="822">
        <f>SUM(E58:P58)</f>
        <v>0</v>
      </c>
      <c r="R58" s="815"/>
      <c r="S58" s="815"/>
      <c r="X58" s="3802"/>
      <c r="Y58" s="3794"/>
      <c r="Z58" s="843" t="s">
        <v>1174</v>
      </c>
      <c r="AA58" s="821"/>
      <c r="AB58" s="821"/>
      <c r="AC58" s="821"/>
      <c r="AD58" s="821"/>
      <c r="AE58" s="821"/>
      <c r="AF58" s="821"/>
      <c r="AG58" s="821"/>
      <c r="AH58" s="821"/>
      <c r="AI58" s="821"/>
      <c r="AJ58" s="821"/>
      <c r="AK58" s="821"/>
      <c r="AL58" s="821"/>
      <c r="AM58" s="822">
        <f>SUM(AA58:AL58)</f>
        <v>0</v>
      </c>
      <c r="AN58" s="815"/>
      <c r="AO58" s="815"/>
      <c r="AT58" s="3802"/>
      <c r="AU58" s="3794"/>
      <c r="AV58" s="843" t="s">
        <v>1174</v>
      </c>
      <c r="AW58" s="821"/>
      <c r="AX58" s="821"/>
      <c r="AY58" s="821"/>
      <c r="AZ58" s="821"/>
      <c r="BA58" s="821"/>
      <c r="BB58" s="821"/>
      <c r="BC58" s="821"/>
      <c r="BD58" s="821"/>
      <c r="BE58" s="821"/>
      <c r="BF58" s="821"/>
      <c r="BG58" s="821"/>
      <c r="BH58" s="821"/>
      <c r="BI58" s="822">
        <f>SUM(AW58:BH58)</f>
        <v>0</v>
      </c>
      <c r="BJ58" s="815"/>
      <c r="BK58" s="815"/>
    </row>
    <row r="59" spans="1:65" ht="13.9" customHeight="1">
      <c r="B59" s="823"/>
      <c r="C59" s="823"/>
      <c r="D59" s="824"/>
      <c r="E59" s="864"/>
      <c r="F59" s="864"/>
      <c r="G59" s="864"/>
      <c r="H59" s="864"/>
      <c r="I59" s="864"/>
      <c r="J59" s="864"/>
      <c r="K59" s="864"/>
      <c r="L59" s="864"/>
      <c r="M59" s="864"/>
      <c r="N59" s="864"/>
      <c r="O59" s="864"/>
      <c r="P59" s="864"/>
      <c r="Q59" s="865"/>
      <c r="R59" s="865"/>
      <c r="S59" s="865"/>
      <c r="X59" s="823"/>
      <c r="Y59" s="823"/>
      <c r="Z59" s="824"/>
      <c r="AA59" s="864"/>
      <c r="AB59" s="864"/>
      <c r="AC59" s="864"/>
      <c r="AD59" s="864"/>
      <c r="AE59" s="864"/>
      <c r="AF59" s="864"/>
      <c r="AG59" s="864"/>
      <c r="AH59" s="864"/>
      <c r="AI59" s="864"/>
      <c r="AJ59" s="864"/>
      <c r="AK59" s="864"/>
      <c r="AL59" s="864"/>
      <c r="AM59" s="865"/>
      <c r="AN59" s="865"/>
      <c r="AO59" s="865"/>
      <c r="AT59" s="823"/>
      <c r="AU59" s="823"/>
      <c r="AV59" s="824"/>
      <c r="AW59" s="864"/>
      <c r="AX59" s="864"/>
      <c r="AY59" s="864"/>
      <c r="AZ59" s="864"/>
      <c r="BA59" s="864"/>
      <c r="BB59" s="864"/>
      <c r="BC59" s="864"/>
      <c r="BD59" s="864"/>
      <c r="BE59" s="864"/>
      <c r="BF59" s="864"/>
      <c r="BG59" s="864"/>
      <c r="BH59" s="864"/>
      <c r="BI59" s="865"/>
      <c r="BJ59" s="865"/>
      <c r="BK59" s="865"/>
    </row>
    <row r="60" spans="1:65" ht="14.25" thickBot="1">
      <c r="A60" s="802" t="s">
        <v>1283</v>
      </c>
      <c r="B60" s="802"/>
      <c r="C60" s="802" t="s">
        <v>1649</v>
      </c>
      <c r="D60" s="802"/>
      <c r="E60" s="862"/>
      <c r="G60" s="862"/>
      <c r="H60" s="862"/>
      <c r="I60" s="862"/>
      <c r="J60" s="862"/>
      <c r="K60" s="862"/>
      <c r="L60" s="862"/>
      <c r="M60" s="862"/>
      <c r="N60" s="862"/>
      <c r="O60" s="862"/>
      <c r="P60" s="862"/>
      <c r="Q60" s="862"/>
      <c r="R60" s="862"/>
      <c r="S60" s="862"/>
      <c r="W60" s="802" t="s">
        <v>1283</v>
      </c>
      <c r="X60" s="802"/>
      <c r="Y60" s="802"/>
      <c r="Z60" s="802"/>
      <c r="AA60" s="862"/>
      <c r="AC60" s="862"/>
      <c r="AD60" s="862"/>
      <c r="AE60" s="862"/>
      <c r="AF60" s="862"/>
      <c r="AG60" s="862"/>
      <c r="AH60" s="862"/>
      <c r="AI60" s="862"/>
      <c r="AJ60" s="862"/>
      <c r="AK60" s="862"/>
      <c r="AL60" s="862"/>
      <c r="AM60" s="862"/>
      <c r="AN60" s="862"/>
      <c r="AO60" s="862"/>
      <c r="AS60" s="802" t="s">
        <v>1283</v>
      </c>
      <c r="AT60" s="802"/>
      <c r="AU60" s="802"/>
      <c r="AV60" s="802"/>
      <c r="AW60" s="862"/>
      <c r="AY60" s="862"/>
      <c r="AZ60" s="862"/>
      <c r="BA60" s="862"/>
      <c r="BB60" s="862"/>
      <c r="BC60" s="862"/>
      <c r="BD60" s="862"/>
      <c r="BE60" s="862"/>
      <c r="BF60" s="862"/>
      <c r="BG60" s="862"/>
      <c r="BH60" s="862"/>
      <c r="BI60" s="862"/>
      <c r="BJ60" s="862"/>
      <c r="BK60" s="862"/>
    </row>
    <row r="61" spans="1:65" ht="14.25" thickBot="1">
      <c r="B61" s="866"/>
      <c r="C61" s="867"/>
      <c r="D61" s="868" t="s">
        <v>130</v>
      </c>
      <c r="E61" s="868" t="str">
        <f t="shared" ref="E61:P61" si="64">+E13</f>
        <v>4月</v>
      </c>
      <c r="F61" s="868" t="str">
        <f t="shared" si="64"/>
        <v>5月</v>
      </c>
      <c r="G61" s="868" t="str">
        <f t="shared" si="64"/>
        <v>6月</v>
      </c>
      <c r="H61" s="868" t="str">
        <f t="shared" si="64"/>
        <v>7月</v>
      </c>
      <c r="I61" s="868" t="str">
        <f t="shared" si="64"/>
        <v>8月</v>
      </c>
      <c r="J61" s="868" t="str">
        <f t="shared" si="64"/>
        <v>9月</v>
      </c>
      <c r="K61" s="868" t="str">
        <f t="shared" si="64"/>
        <v>10月</v>
      </c>
      <c r="L61" s="868" t="str">
        <f t="shared" si="64"/>
        <v>11月</v>
      </c>
      <c r="M61" s="868" t="str">
        <f t="shared" si="64"/>
        <v>12月</v>
      </c>
      <c r="N61" s="868" t="str">
        <f t="shared" si="64"/>
        <v>1月</v>
      </c>
      <c r="O61" s="868" t="str">
        <f t="shared" si="64"/>
        <v>2月</v>
      </c>
      <c r="P61" s="868" t="str">
        <f t="shared" si="64"/>
        <v>3月</v>
      </c>
      <c r="Q61" s="869" t="s">
        <v>210</v>
      </c>
      <c r="R61" s="811"/>
      <c r="S61" s="811"/>
      <c r="T61" s="811"/>
      <c r="U61" s="811"/>
      <c r="V61" s="804"/>
      <c r="X61" s="866"/>
      <c r="Y61" s="867"/>
      <c r="Z61" s="868" t="s">
        <v>130</v>
      </c>
      <c r="AA61" s="868" t="str">
        <f t="shared" ref="AA61:AL61" si="65">+AA13</f>
        <v>4月</v>
      </c>
      <c r="AB61" s="868" t="str">
        <f t="shared" si="65"/>
        <v>5月</v>
      </c>
      <c r="AC61" s="868" t="str">
        <f t="shared" si="65"/>
        <v>6月</v>
      </c>
      <c r="AD61" s="868" t="str">
        <f t="shared" si="65"/>
        <v>7月</v>
      </c>
      <c r="AE61" s="868" t="str">
        <f t="shared" si="65"/>
        <v>8月</v>
      </c>
      <c r="AF61" s="868" t="str">
        <f t="shared" si="65"/>
        <v>9月</v>
      </c>
      <c r="AG61" s="868" t="str">
        <f t="shared" si="65"/>
        <v>10月</v>
      </c>
      <c r="AH61" s="868" t="str">
        <f t="shared" si="65"/>
        <v>11月</v>
      </c>
      <c r="AI61" s="868" t="str">
        <f t="shared" si="65"/>
        <v>12月</v>
      </c>
      <c r="AJ61" s="868" t="str">
        <f t="shared" si="65"/>
        <v>1月</v>
      </c>
      <c r="AK61" s="868" t="str">
        <f t="shared" si="65"/>
        <v>2月</v>
      </c>
      <c r="AL61" s="868" t="str">
        <f t="shared" si="65"/>
        <v>3月</v>
      </c>
      <c r="AM61" s="869" t="s">
        <v>210</v>
      </c>
      <c r="AN61" s="811"/>
      <c r="AO61" s="811"/>
      <c r="AP61" s="811"/>
      <c r="AQ61" s="811"/>
      <c r="AT61" s="866"/>
      <c r="AU61" s="867"/>
      <c r="AV61" s="868" t="s">
        <v>130</v>
      </c>
      <c r="AW61" s="868" t="str">
        <f t="shared" ref="AW61:BH61" si="66">+AW13</f>
        <v>4月</v>
      </c>
      <c r="AX61" s="868" t="str">
        <f t="shared" si="66"/>
        <v>5月</v>
      </c>
      <c r="AY61" s="868" t="str">
        <f t="shared" si="66"/>
        <v>6月</v>
      </c>
      <c r="AZ61" s="868" t="str">
        <f t="shared" si="66"/>
        <v>7月</v>
      </c>
      <c r="BA61" s="868" t="str">
        <f t="shared" si="66"/>
        <v>8月</v>
      </c>
      <c r="BB61" s="868" t="str">
        <f t="shared" si="66"/>
        <v>9月</v>
      </c>
      <c r="BC61" s="868" t="str">
        <f t="shared" si="66"/>
        <v>10月</v>
      </c>
      <c r="BD61" s="868" t="str">
        <f t="shared" si="66"/>
        <v>11月</v>
      </c>
      <c r="BE61" s="868" t="str">
        <f t="shared" si="66"/>
        <v>12月</v>
      </c>
      <c r="BF61" s="868" t="str">
        <f t="shared" si="66"/>
        <v>1月</v>
      </c>
      <c r="BG61" s="868" t="str">
        <f t="shared" si="66"/>
        <v>2月</v>
      </c>
      <c r="BH61" s="868" t="str">
        <f t="shared" si="66"/>
        <v>3月</v>
      </c>
      <c r="BI61" s="869" t="s">
        <v>210</v>
      </c>
      <c r="BJ61" s="811"/>
      <c r="BK61" s="811"/>
      <c r="BL61" s="811"/>
      <c r="BM61" s="811"/>
    </row>
    <row r="62" spans="1:65">
      <c r="B62" s="3801" t="s">
        <v>1829</v>
      </c>
      <c r="C62" s="2984">
        <f>+C5</f>
        <v>2024</v>
      </c>
      <c r="D62" s="829" t="s">
        <v>1191</v>
      </c>
      <c r="E62" s="813">
        <v>100</v>
      </c>
      <c r="F62" s="813">
        <v>100</v>
      </c>
      <c r="G62" s="813">
        <v>100</v>
      </c>
      <c r="H62" s="813">
        <v>100</v>
      </c>
      <c r="I62" s="813">
        <v>100</v>
      </c>
      <c r="J62" s="813">
        <v>100</v>
      </c>
      <c r="K62" s="813">
        <v>100</v>
      </c>
      <c r="L62" s="813">
        <v>100</v>
      </c>
      <c r="M62" s="813">
        <v>100</v>
      </c>
      <c r="N62" s="813">
        <v>100</v>
      </c>
      <c r="O62" s="813">
        <v>100</v>
      </c>
      <c r="P62" s="813">
        <v>100</v>
      </c>
      <c r="Q62" s="814">
        <f t="shared" ref="Q62:Q77" si="67">SUM(E62:P62)</f>
        <v>1200</v>
      </c>
      <c r="R62" s="815"/>
      <c r="S62" s="815"/>
      <c r="T62" s="815"/>
      <c r="U62" s="815"/>
      <c r="V62" s="804"/>
      <c r="X62" s="3801" t="s">
        <v>1281</v>
      </c>
      <c r="Y62" s="1337">
        <v>2016</v>
      </c>
      <c r="Z62" s="829" t="s">
        <v>581</v>
      </c>
      <c r="AA62" s="813">
        <v>100</v>
      </c>
      <c r="AB62" s="813"/>
      <c r="AC62" s="813"/>
      <c r="AD62" s="813"/>
      <c r="AE62" s="813"/>
      <c r="AF62" s="813"/>
      <c r="AG62" s="813"/>
      <c r="AH62" s="813"/>
      <c r="AI62" s="813"/>
      <c r="AJ62" s="813"/>
      <c r="AK62" s="813"/>
      <c r="AL62" s="813"/>
      <c r="AM62" s="814">
        <f t="shared" ref="AM62:AM77" si="68">SUM(AA62:AL62)</f>
        <v>100</v>
      </c>
      <c r="AN62" s="815"/>
      <c r="AO62" s="815"/>
      <c r="AP62" s="815"/>
      <c r="AQ62" s="815"/>
      <c r="AT62" s="3801" t="s">
        <v>1281</v>
      </c>
      <c r="AU62" s="1337">
        <v>2016</v>
      </c>
      <c r="AV62" s="829" t="s">
        <v>581</v>
      </c>
      <c r="AW62" s="813">
        <v>100</v>
      </c>
      <c r="AX62" s="813"/>
      <c r="AY62" s="813"/>
      <c r="AZ62" s="813"/>
      <c r="BA62" s="813"/>
      <c r="BB62" s="813"/>
      <c r="BC62" s="813"/>
      <c r="BD62" s="813"/>
      <c r="BE62" s="813"/>
      <c r="BF62" s="813"/>
      <c r="BG62" s="813"/>
      <c r="BH62" s="813"/>
      <c r="BI62" s="814">
        <f t="shared" ref="BI62:BI77" si="69">SUM(AW62:BH62)</f>
        <v>100</v>
      </c>
      <c r="BJ62" s="815"/>
      <c r="BK62" s="815"/>
      <c r="BL62" s="815"/>
      <c r="BM62" s="815"/>
    </row>
    <row r="63" spans="1:65">
      <c r="B63" s="3800"/>
      <c r="C63" s="1338" t="s">
        <v>1588</v>
      </c>
      <c r="D63" s="849" t="s">
        <v>1174</v>
      </c>
      <c r="E63" s="816"/>
      <c r="F63" s="816"/>
      <c r="G63" s="816"/>
      <c r="H63" s="816"/>
      <c r="I63" s="816"/>
      <c r="J63" s="816"/>
      <c r="K63" s="816"/>
      <c r="L63" s="816"/>
      <c r="M63" s="816"/>
      <c r="N63" s="816"/>
      <c r="O63" s="816"/>
      <c r="P63" s="816"/>
      <c r="Q63" s="817">
        <f t="shared" si="67"/>
        <v>0</v>
      </c>
      <c r="R63" s="815"/>
      <c r="S63" s="815"/>
      <c r="T63" s="815"/>
      <c r="U63" s="815"/>
      <c r="X63" s="3800"/>
      <c r="Y63" s="1338" t="s">
        <v>1588</v>
      </c>
      <c r="Z63" s="849" t="s">
        <v>1174</v>
      </c>
      <c r="AA63" s="816"/>
      <c r="AB63" s="816"/>
      <c r="AC63" s="816"/>
      <c r="AD63" s="816"/>
      <c r="AE63" s="816"/>
      <c r="AF63" s="816"/>
      <c r="AG63" s="816"/>
      <c r="AH63" s="816"/>
      <c r="AI63" s="816"/>
      <c r="AJ63" s="816"/>
      <c r="AK63" s="816"/>
      <c r="AL63" s="816"/>
      <c r="AM63" s="817">
        <f t="shared" si="68"/>
        <v>0</v>
      </c>
      <c r="AN63" s="815"/>
      <c r="AO63" s="815"/>
      <c r="AP63" s="815"/>
      <c r="AQ63" s="815"/>
      <c r="AT63" s="3800"/>
      <c r="AU63" s="1338" t="s">
        <v>1588</v>
      </c>
      <c r="AV63" s="849" t="s">
        <v>1174</v>
      </c>
      <c r="AW63" s="816"/>
      <c r="AX63" s="816"/>
      <c r="AY63" s="816"/>
      <c r="AZ63" s="816"/>
      <c r="BA63" s="816"/>
      <c r="BB63" s="816"/>
      <c r="BC63" s="816"/>
      <c r="BD63" s="816"/>
      <c r="BE63" s="816"/>
      <c r="BF63" s="816"/>
      <c r="BG63" s="816"/>
      <c r="BH63" s="816"/>
      <c r="BI63" s="817">
        <f t="shared" si="69"/>
        <v>0</v>
      </c>
      <c r="BJ63" s="815"/>
      <c r="BK63" s="815"/>
      <c r="BL63" s="815"/>
      <c r="BM63" s="815"/>
    </row>
    <row r="64" spans="1:65">
      <c r="B64" s="3800"/>
      <c r="C64" s="3793" t="s">
        <v>1168</v>
      </c>
      <c r="D64" s="848" t="s">
        <v>1178</v>
      </c>
      <c r="E64" s="819">
        <v>90</v>
      </c>
      <c r="F64" s="819">
        <v>90</v>
      </c>
      <c r="G64" s="819">
        <v>90</v>
      </c>
      <c r="H64" s="819">
        <v>90</v>
      </c>
      <c r="I64" s="819">
        <v>90</v>
      </c>
      <c r="J64" s="819">
        <v>90</v>
      </c>
      <c r="K64" s="819">
        <v>90</v>
      </c>
      <c r="L64" s="819">
        <v>90</v>
      </c>
      <c r="M64" s="819">
        <v>90</v>
      </c>
      <c r="N64" s="819">
        <v>90</v>
      </c>
      <c r="O64" s="819">
        <v>90</v>
      </c>
      <c r="P64" s="819">
        <v>90</v>
      </c>
      <c r="Q64" s="838">
        <f t="shared" si="67"/>
        <v>1080</v>
      </c>
      <c r="R64" s="815"/>
      <c r="S64" s="815"/>
      <c r="X64" s="3800"/>
      <c r="Y64" s="3793" t="s">
        <v>1168</v>
      </c>
      <c r="Z64" s="848" t="s">
        <v>581</v>
      </c>
      <c r="AA64" s="819">
        <v>90</v>
      </c>
      <c r="AB64" s="819"/>
      <c r="AC64" s="819"/>
      <c r="AD64" s="819"/>
      <c r="AE64" s="819"/>
      <c r="AF64" s="819"/>
      <c r="AG64" s="819"/>
      <c r="AH64" s="819"/>
      <c r="AI64" s="819"/>
      <c r="AJ64" s="819"/>
      <c r="AK64" s="819"/>
      <c r="AL64" s="819"/>
      <c r="AM64" s="838">
        <f t="shared" si="68"/>
        <v>90</v>
      </c>
      <c r="AN64" s="815"/>
      <c r="AO64" s="815"/>
      <c r="AT64" s="3800"/>
      <c r="AU64" s="3793" t="s">
        <v>1168</v>
      </c>
      <c r="AV64" s="848" t="s">
        <v>581</v>
      </c>
      <c r="AW64" s="819">
        <v>90</v>
      </c>
      <c r="AX64" s="819"/>
      <c r="AY64" s="819"/>
      <c r="AZ64" s="819"/>
      <c r="BA64" s="819"/>
      <c r="BB64" s="819"/>
      <c r="BC64" s="819"/>
      <c r="BD64" s="819"/>
      <c r="BE64" s="819"/>
      <c r="BF64" s="819"/>
      <c r="BG64" s="819"/>
      <c r="BH64" s="819"/>
      <c r="BI64" s="838">
        <f t="shared" si="69"/>
        <v>90</v>
      </c>
      <c r="BJ64" s="815"/>
      <c r="BK64" s="815"/>
    </row>
    <row r="65" spans="1:64" ht="14.25" thickBot="1">
      <c r="B65" s="3802"/>
      <c r="C65" s="3794"/>
      <c r="D65" s="843" t="s">
        <v>1174</v>
      </c>
      <c r="E65" s="821"/>
      <c r="F65" s="821"/>
      <c r="G65" s="821"/>
      <c r="H65" s="821"/>
      <c r="I65" s="821"/>
      <c r="J65" s="821"/>
      <c r="K65" s="821"/>
      <c r="L65" s="821"/>
      <c r="M65" s="821"/>
      <c r="N65" s="821"/>
      <c r="O65" s="821"/>
      <c r="P65" s="821"/>
      <c r="Q65" s="822">
        <f t="shared" si="67"/>
        <v>0</v>
      </c>
      <c r="R65" s="815"/>
      <c r="S65" s="815"/>
      <c r="X65" s="3802"/>
      <c r="Y65" s="3794"/>
      <c r="Z65" s="843" t="s">
        <v>1174</v>
      </c>
      <c r="AA65" s="821"/>
      <c r="AB65" s="821"/>
      <c r="AC65" s="821"/>
      <c r="AD65" s="821"/>
      <c r="AE65" s="821"/>
      <c r="AF65" s="821"/>
      <c r="AG65" s="821"/>
      <c r="AH65" s="821"/>
      <c r="AI65" s="821"/>
      <c r="AJ65" s="821"/>
      <c r="AK65" s="821"/>
      <c r="AL65" s="821"/>
      <c r="AM65" s="822">
        <f t="shared" si="68"/>
        <v>0</v>
      </c>
      <c r="AN65" s="815"/>
      <c r="AO65" s="815"/>
      <c r="AT65" s="3802"/>
      <c r="AU65" s="3794"/>
      <c r="AV65" s="843" t="s">
        <v>1174</v>
      </c>
      <c r="AW65" s="821"/>
      <c r="AX65" s="821"/>
      <c r="AY65" s="821"/>
      <c r="AZ65" s="821"/>
      <c r="BA65" s="821"/>
      <c r="BB65" s="821"/>
      <c r="BC65" s="821"/>
      <c r="BD65" s="821"/>
      <c r="BE65" s="821"/>
      <c r="BF65" s="821"/>
      <c r="BG65" s="821"/>
      <c r="BH65" s="821"/>
      <c r="BI65" s="822">
        <f t="shared" si="69"/>
        <v>0</v>
      </c>
      <c r="BJ65" s="815"/>
      <c r="BK65" s="815"/>
    </row>
    <row r="66" spans="1:64">
      <c r="B66" s="3801" t="s">
        <v>1824</v>
      </c>
      <c r="C66" s="2984">
        <f>+C5</f>
        <v>2024</v>
      </c>
      <c r="D66" s="829" t="s">
        <v>1825</v>
      </c>
      <c r="E66" s="813"/>
      <c r="F66" s="813"/>
      <c r="G66" s="813"/>
      <c r="H66" s="813"/>
      <c r="I66" s="813"/>
      <c r="J66" s="813"/>
      <c r="K66" s="813"/>
      <c r="L66" s="813"/>
      <c r="M66" s="813"/>
      <c r="N66" s="813"/>
      <c r="O66" s="813"/>
      <c r="P66" s="813"/>
      <c r="Q66" s="814">
        <f t="shared" ref="Q66:Q69" si="70">SUM(E66:P66)</f>
        <v>0</v>
      </c>
      <c r="R66" s="815"/>
      <c r="S66" s="815"/>
      <c r="T66" s="815"/>
      <c r="U66" s="815"/>
      <c r="V66" s="804"/>
      <c r="W66" s="799" t="s">
        <v>1826</v>
      </c>
      <c r="Y66" s="1823" t="s">
        <v>1827</v>
      </c>
      <c r="Z66" s="862"/>
    </row>
    <row r="67" spans="1:64">
      <c r="B67" s="3800"/>
      <c r="C67" s="1338" t="s">
        <v>1588</v>
      </c>
      <c r="D67" s="849" t="s">
        <v>1174</v>
      </c>
      <c r="E67" s="816"/>
      <c r="F67" s="816"/>
      <c r="G67" s="816"/>
      <c r="H67" s="816"/>
      <c r="I67" s="816"/>
      <c r="J67" s="816"/>
      <c r="K67" s="816"/>
      <c r="L67" s="816"/>
      <c r="M67" s="816"/>
      <c r="N67" s="816"/>
      <c r="O67" s="816"/>
      <c r="P67" s="816"/>
      <c r="Q67" s="817">
        <f t="shared" si="70"/>
        <v>0</v>
      </c>
      <c r="R67" s="815"/>
      <c r="S67" s="815"/>
      <c r="T67" s="815"/>
      <c r="U67" s="815"/>
    </row>
    <row r="68" spans="1:64">
      <c r="B68" s="3800"/>
      <c r="C68" s="3793" t="s">
        <v>1168</v>
      </c>
      <c r="D68" s="848" t="s">
        <v>1828</v>
      </c>
      <c r="E68" s="819"/>
      <c r="F68" s="819"/>
      <c r="G68" s="819"/>
      <c r="H68" s="819"/>
      <c r="I68" s="819"/>
      <c r="J68" s="819"/>
      <c r="K68" s="819"/>
      <c r="L68" s="819"/>
      <c r="M68" s="819"/>
      <c r="N68" s="819"/>
      <c r="O68" s="819"/>
      <c r="P68" s="819"/>
      <c r="Q68" s="838">
        <f t="shared" si="70"/>
        <v>0</v>
      </c>
      <c r="R68" s="815"/>
      <c r="S68" s="815"/>
    </row>
    <row r="69" spans="1:64" ht="14.25" thickBot="1">
      <c r="B69" s="3802"/>
      <c r="C69" s="3794"/>
      <c r="D69" s="843" t="s">
        <v>1174</v>
      </c>
      <c r="E69" s="821"/>
      <c r="F69" s="821"/>
      <c r="G69" s="821"/>
      <c r="H69" s="821"/>
      <c r="I69" s="821"/>
      <c r="J69" s="821"/>
      <c r="K69" s="821"/>
      <c r="L69" s="821"/>
      <c r="M69" s="821"/>
      <c r="N69" s="821"/>
      <c r="O69" s="821"/>
      <c r="P69" s="821"/>
      <c r="Q69" s="822">
        <f t="shared" si="70"/>
        <v>0</v>
      </c>
      <c r="R69" s="815"/>
      <c r="S69" s="815"/>
    </row>
    <row r="70" spans="1:64">
      <c r="B70" s="3801" t="s">
        <v>49</v>
      </c>
      <c r="C70" s="2984">
        <f>+C5</f>
        <v>2024</v>
      </c>
      <c r="D70" s="829" t="s">
        <v>1192</v>
      </c>
      <c r="E70" s="813"/>
      <c r="F70" s="813"/>
      <c r="G70" s="813"/>
      <c r="H70" s="813"/>
      <c r="I70" s="813"/>
      <c r="J70" s="813"/>
      <c r="K70" s="813"/>
      <c r="L70" s="813"/>
      <c r="M70" s="813"/>
      <c r="N70" s="813"/>
      <c r="O70" s="813"/>
      <c r="P70" s="813"/>
      <c r="Q70" s="814">
        <f t="shared" si="67"/>
        <v>0</v>
      </c>
      <c r="R70" s="815"/>
      <c r="S70" s="815"/>
      <c r="T70" s="804"/>
      <c r="X70" s="3801" t="s">
        <v>49</v>
      </c>
      <c r="Y70" s="1337">
        <v>2016</v>
      </c>
      <c r="Z70" s="829" t="s">
        <v>581</v>
      </c>
      <c r="AA70" s="813"/>
      <c r="AB70" s="813"/>
      <c r="AC70" s="813"/>
      <c r="AD70" s="813"/>
      <c r="AE70" s="813"/>
      <c r="AF70" s="813"/>
      <c r="AG70" s="813"/>
      <c r="AH70" s="813"/>
      <c r="AI70" s="813"/>
      <c r="AJ70" s="813"/>
      <c r="AK70" s="813"/>
      <c r="AL70" s="813"/>
      <c r="AM70" s="814">
        <f t="shared" si="68"/>
        <v>0</v>
      </c>
      <c r="AN70" s="815"/>
      <c r="AO70" s="815"/>
      <c r="AP70" s="804"/>
      <c r="AT70" s="3801" t="s">
        <v>49</v>
      </c>
      <c r="AU70" s="1337">
        <v>2016</v>
      </c>
      <c r="AV70" s="829" t="s">
        <v>581</v>
      </c>
      <c r="AW70" s="813"/>
      <c r="AX70" s="813"/>
      <c r="AY70" s="813"/>
      <c r="AZ70" s="813"/>
      <c r="BA70" s="813"/>
      <c r="BB70" s="813"/>
      <c r="BC70" s="813"/>
      <c r="BD70" s="813"/>
      <c r="BE70" s="813"/>
      <c r="BF70" s="813"/>
      <c r="BG70" s="813"/>
      <c r="BH70" s="813"/>
      <c r="BI70" s="814">
        <f t="shared" si="69"/>
        <v>0</v>
      </c>
      <c r="BJ70" s="815"/>
      <c r="BK70" s="815"/>
      <c r="BL70" s="804"/>
    </row>
    <row r="71" spans="1:64">
      <c r="B71" s="3800"/>
      <c r="C71" s="1338" t="s">
        <v>1588</v>
      </c>
      <c r="D71" s="849" t="s">
        <v>1174</v>
      </c>
      <c r="E71" s="816"/>
      <c r="F71" s="816"/>
      <c r="G71" s="816"/>
      <c r="H71" s="816"/>
      <c r="I71" s="816"/>
      <c r="J71" s="816"/>
      <c r="K71" s="816"/>
      <c r="L71" s="816"/>
      <c r="M71" s="816"/>
      <c r="N71" s="816"/>
      <c r="O71" s="816"/>
      <c r="P71" s="816"/>
      <c r="Q71" s="817">
        <f t="shared" si="67"/>
        <v>0</v>
      </c>
      <c r="R71" s="815"/>
      <c r="S71" s="815"/>
      <c r="X71" s="3800"/>
      <c r="Y71" s="1338" t="s">
        <v>1588</v>
      </c>
      <c r="Z71" s="849" t="s">
        <v>1174</v>
      </c>
      <c r="AA71" s="816"/>
      <c r="AB71" s="816"/>
      <c r="AC71" s="816"/>
      <c r="AD71" s="816"/>
      <c r="AE71" s="816"/>
      <c r="AF71" s="816"/>
      <c r="AG71" s="816"/>
      <c r="AH71" s="816"/>
      <c r="AI71" s="816"/>
      <c r="AJ71" s="816"/>
      <c r="AK71" s="816"/>
      <c r="AL71" s="816"/>
      <c r="AM71" s="817">
        <f t="shared" si="68"/>
        <v>0</v>
      </c>
      <c r="AN71" s="815"/>
      <c r="AO71" s="815"/>
      <c r="AT71" s="3800"/>
      <c r="AU71" s="1338" t="s">
        <v>1588</v>
      </c>
      <c r="AV71" s="849" t="s">
        <v>1174</v>
      </c>
      <c r="AW71" s="816"/>
      <c r="AX71" s="816"/>
      <c r="AY71" s="816"/>
      <c r="AZ71" s="816"/>
      <c r="BA71" s="816"/>
      <c r="BB71" s="816"/>
      <c r="BC71" s="816"/>
      <c r="BD71" s="816"/>
      <c r="BE71" s="816"/>
      <c r="BF71" s="816"/>
      <c r="BG71" s="816"/>
      <c r="BH71" s="816"/>
      <c r="BI71" s="817">
        <f t="shared" si="69"/>
        <v>0</v>
      </c>
      <c r="BJ71" s="815"/>
      <c r="BK71" s="815"/>
    </row>
    <row r="72" spans="1:64">
      <c r="B72" s="3800"/>
      <c r="C72" s="3793" t="s">
        <v>1168</v>
      </c>
      <c r="D72" s="848" t="s">
        <v>1178</v>
      </c>
      <c r="E72" s="819"/>
      <c r="F72" s="819"/>
      <c r="G72" s="819"/>
      <c r="H72" s="819"/>
      <c r="I72" s="819"/>
      <c r="J72" s="819"/>
      <c r="K72" s="819"/>
      <c r="L72" s="819"/>
      <c r="M72" s="819"/>
      <c r="N72" s="819"/>
      <c r="O72" s="819"/>
      <c r="P72" s="819"/>
      <c r="Q72" s="838">
        <f t="shared" si="67"/>
        <v>0</v>
      </c>
      <c r="R72" s="815"/>
      <c r="S72" s="815"/>
      <c r="X72" s="3800"/>
      <c r="Y72" s="3793" t="s">
        <v>1168</v>
      </c>
      <c r="Z72" s="848" t="s">
        <v>581</v>
      </c>
      <c r="AA72" s="819"/>
      <c r="AB72" s="819"/>
      <c r="AC72" s="819"/>
      <c r="AD72" s="819"/>
      <c r="AE72" s="819"/>
      <c r="AF72" s="819"/>
      <c r="AG72" s="819"/>
      <c r="AH72" s="819"/>
      <c r="AI72" s="819"/>
      <c r="AJ72" s="819"/>
      <c r="AK72" s="819"/>
      <c r="AL72" s="819"/>
      <c r="AM72" s="838">
        <f t="shared" si="68"/>
        <v>0</v>
      </c>
      <c r="AN72" s="815"/>
      <c r="AO72" s="815"/>
      <c r="AT72" s="3800"/>
      <c r="AU72" s="3793" t="s">
        <v>1168</v>
      </c>
      <c r="AV72" s="848" t="s">
        <v>581</v>
      </c>
      <c r="AW72" s="819"/>
      <c r="AX72" s="819"/>
      <c r="AY72" s="819"/>
      <c r="AZ72" s="819"/>
      <c r="BA72" s="819"/>
      <c r="BB72" s="819"/>
      <c r="BC72" s="819"/>
      <c r="BD72" s="819"/>
      <c r="BE72" s="819"/>
      <c r="BF72" s="819"/>
      <c r="BG72" s="819"/>
      <c r="BH72" s="819"/>
      <c r="BI72" s="838">
        <f t="shared" si="69"/>
        <v>0</v>
      </c>
      <c r="BJ72" s="815"/>
      <c r="BK72" s="815"/>
    </row>
    <row r="73" spans="1:64" ht="14.25" thickBot="1">
      <c r="B73" s="3802"/>
      <c r="C73" s="3794"/>
      <c r="D73" s="843" t="s">
        <v>1174</v>
      </c>
      <c r="E73" s="821"/>
      <c r="F73" s="821"/>
      <c r="G73" s="821"/>
      <c r="H73" s="821"/>
      <c r="I73" s="821"/>
      <c r="J73" s="821"/>
      <c r="K73" s="821"/>
      <c r="L73" s="821"/>
      <c r="M73" s="821"/>
      <c r="N73" s="821"/>
      <c r="O73" s="821"/>
      <c r="P73" s="821"/>
      <c r="Q73" s="822">
        <f t="shared" si="67"/>
        <v>0</v>
      </c>
      <c r="R73" s="815"/>
      <c r="S73" s="815"/>
      <c r="X73" s="3802"/>
      <c r="Y73" s="3794"/>
      <c r="Z73" s="843" t="s">
        <v>1174</v>
      </c>
      <c r="AA73" s="821"/>
      <c r="AB73" s="821"/>
      <c r="AC73" s="821"/>
      <c r="AD73" s="821"/>
      <c r="AE73" s="821"/>
      <c r="AF73" s="821"/>
      <c r="AG73" s="821"/>
      <c r="AH73" s="821"/>
      <c r="AI73" s="821"/>
      <c r="AJ73" s="821"/>
      <c r="AK73" s="821"/>
      <c r="AL73" s="821"/>
      <c r="AM73" s="822">
        <f t="shared" si="68"/>
        <v>0</v>
      </c>
      <c r="AN73" s="815"/>
      <c r="AO73" s="815"/>
      <c r="AT73" s="3802"/>
      <c r="AU73" s="3794"/>
      <c r="AV73" s="843" t="s">
        <v>1174</v>
      </c>
      <c r="AW73" s="821"/>
      <c r="AX73" s="821"/>
      <c r="AY73" s="821"/>
      <c r="AZ73" s="821"/>
      <c r="BA73" s="821"/>
      <c r="BB73" s="821"/>
      <c r="BC73" s="821"/>
      <c r="BD73" s="821"/>
      <c r="BE73" s="821"/>
      <c r="BF73" s="821"/>
      <c r="BG73" s="821"/>
      <c r="BH73" s="821"/>
      <c r="BI73" s="822">
        <f t="shared" si="69"/>
        <v>0</v>
      </c>
      <c r="BJ73" s="815"/>
      <c r="BK73" s="815"/>
    </row>
    <row r="74" spans="1:64">
      <c r="B74" s="3801" t="s">
        <v>1282</v>
      </c>
      <c r="C74" s="2984">
        <f>+C5</f>
        <v>2024</v>
      </c>
      <c r="D74" s="829" t="s">
        <v>1193</v>
      </c>
      <c r="E74" s="813"/>
      <c r="F74" s="813"/>
      <c r="G74" s="813"/>
      <c r="H74" s="813"/>
      <c r="I74" s="813"/>
      <c r="J74" s="813"/>
      <c r="K74" s="813"/>
      <c r="L74" s="813"/>
      <c r="M74" s="813"/>
      <c r="N74" s="813"/>
      <c r="O74" s="813"/>
      <c r="P74" s="813"/>
      <c r="Q74" s="814">
        <f t="shared" si="67"/>
        <v>0</v>
      </c>
      <c r="R74" s="815"/>
      <c r="S74" s="815"/>
      <c r="T74" s="804"/>
      <c r="X74" s="3801" t="s">
        <v>1282</v>
      </c>
      <c r="Y74" s="1337">
        <v>2016</v>
      </c>
      <c r="Z74" s="829" t="s">
        <v>581</v>
      </c>
      <c r="AA74" s="813"/>
      <c r="AB74" s="813"/>
      <c r="AC74" s="813"/>
      <c r="AD74" s="813"/>
      <c r="AE74" s="813"/>
      <c r="AF74" s="813"/>
      <c r="AG74" s="813"/>
      <c r="AH74" s="813"/>
      <c r="AI74" s="813"/>
      <c r="AJ74" s="813"/>
      <c r="AK74" s="813"/>
      <c r="AL74" s="813"/>
      <c r="AM74" s="814">
        <f t="shared" si="68"/>
        <v>0</v>
      </c>
      <c r="AN74" s="815"/>
      <c r="AO74" s="815"/>
      <c r="AP74" s="804"/>
      <c r="AT74" s="3801" t="s">
        <v>1282</v>
      </c>
      <c r="AU74" s="1337">
        <v>2016</v>
      </c>
      <c r="AV74" s="829" t="s">
        <v>581</v>
      </c>
      <c r="AW74" s="813"/>
      <c r="AX74" s="813"/>
      <c r="AY74" s="813"/>
      <c r="AZ74" s="813"/>
      <c r="BA74" s="813"/>
      <c r="BB74" s="813"/>
      <c r="BC74" s="813"/>
      <c r="BD74" s="813"/>
      <c r="BE74" s="813"/>
      <c r="BF74" s="813"/>
      <c r="BG74" s="813"/>
      <c r="BH74" s="813"/>
      <c r="BI74" s="814">
        <f t="shared" si="69"/>
        <v>0</v>
      </c>
      <c r="BJ74" s="815"/>
      <c r="BK74" s="815"/>
      <c r="BL74" s="804"/>
    </row>
    <row r="75" spans="1:64">
      <c r="B75" s="3800"/>
      <c r="C75" s="1338" t="s">
        <v>1588</v>
      </c>
      <c r="D75" s="849" t="s">
        <v>1174</v>
      </c>
      <c r="E75" s="816"/>
      <c r="F75" s="816"/>
      <c r="G75" s="816"/>
      <c r="H75" s="816"/>
      <c r="I75" s="816"/>
      <c r="J75" s="816"/>
      <c r="K75" s="816"/>
      <c r="L75" s="816"/>
      <c r="M75" s="816"/>
      <c r="N75" s="816"/>
      <c r="O75" s="816"/>
      <c r="P75" s="816"/>
      <c r="Q75" s="817">
        <f t="shared" si="67"/>
        <v>0</v>
      </c>
      <c r="R75" s="815"/>
      <c r="S75" s="815"/>
      <c r="X75" s="3800"/>
      <c r="Y75" s="1338" t="s">
        <v>1588</v>
      </c>
      <c r="Z75" s="849" t="s">
        <v>1174</v>
      </c>
      <c r="AA75" s="816"/>
      <c r="AB75" s="816"/>
      <c r="AC75" s="816"/>
      <c r="AD75" s="816"/>
      <c r="AE75" s="816"/>
      <c r="AF75" s="816"/>
      <c r="AG75" s="816"/>
      <c r="AH75" s="816"/>
      <c r="AI75" s="816"/>
      <c r="AJ75" s="816"/>
      <c r="AK75" s="816"/>
      <c r="AL75" s="816"/>
      <c r="AM75" s="817">
        <f t="shared" si="68"/>
        <v>0</v>
      </c>
      <c r="AN75" s="815"/>
      <c r="AO75" s="815"/>
      <c r="AT75" s="3800"/>
      <c r="AU75" s="1338" t="s">
        <v>1588</v>
      </c>
      <c r="AV75" s="849" t="s">
        <v>1174</v>
      </c>
      <c r="AW75" s="816"/>
      <c r="AX75" s="816"/>
      <c r="AY75" s="816"/>
      <c r="AZ75" s="816"/>
      <c r="BA75" s="816"/>
      <c r="BB75" s="816"/>
      <c r="BC75" s="816"/>
      <c r="BD75" s="816"/>
      <c r="BE75" s="816"/>
      <c r="BF75" s="816"/>
      <c r="BG75" s="816"/>
      <c r="BH75" s="816"/>
      <c r="BI75" s="817">
        <f t="shared" si="69"/>
        <v>0</v>
      </c>
      <c r="BJ75" s="815"/>
      <c r="BK75" s="815"/>
    </row>
    <row r="76" spans="1:64">
      <c r="B76" s="3800"/>
      <c r="C76" s="3793" t="s">
        <v>1168</v>
      </c>
      <c r="D76" s="848" t="s">
        <v>1178</v>
      </c>
      <c r="E76" s="819"/>
      <c r="F76" s="819"/>
      <c r="G76" s="819"/>
      <c r="H76" s="819"/>
      <c r="I76" s="819"/>
      <c r="J76" s="819"/>
      <c r="K76" s="819"/>
      <c r="L76" s="819"/>
      <c r="M76" s="819"/>
      <c r="N76" s="819"/>
      <c r="O76" s="819"/>
      <c r="P76" s="819"/>
      <c r="Q76" s="838">
        <f t="shared" si="67"/>
        <v>0</v>
      </c>
      <c r="R76" s="815"/>
      <c r="S76" s="815"/>
      <c r="X76" s="3800"/>
      <c r="Y76" s="3793" t="s">
        <v>1168</v>
      </c>
      <c r="Z76" s="848" t="s">
        <v>581</v>
      </c>
      <c r="AA76" s="819"/>
      <c r="AB76" s="819"/>
      <c r="AC76" s="819"/>
      <c r="AD76" s="819"/>
      <c r="AE76" s="819"/>
      <c r="AF76" s="819"/>
      <c r="AG76" s="819"/>
      <c r="AH76" s="819"/>
      <c r="AI76" s="819"/>
      <c r="AJ76" s="819"/>
      <c r="AK76" s="819"/>
      <c r="AL76" s="819"/>
      <c r="AM76" s="838">
        <f t="shared" si="68"/>
        <v>0</v>
      </c>
      <c r="AN76" s="815"/>
      <c r="AO76" s="815"/>
      <c r="AT76" s="3800"/>
      <c r="AU76" s="3793" t="s">
        <v>1168</v>
      </c>
      <c r="AV76" s="848" t="s">
        <v>581</v>
      </c>
      <c r="AW76" s="819"/>
      <c r="AX76" s="819"/>
      <c r="AY76" s="819"/>
      <c r="AZ76" s="819"/>
      <c r="BA76" s="819"/>
      <c r="BB76" s="819"/>
      <c r="BC76" s="819"/>
      <c r="BD76" s="819"/>
      <c r="BE76" s="819"/>
      <c r="BF76" s="819"/>
      <c r="BG76" s="819"/>
      <c r="BH76" s="819"/>
      <c r="BI76" s="838">
        <f t="shared" si="69"/>
        <v>0</v>
      </c>
      <c r="BJ76" s="815"/>
      <c r="BK76" s="815"/>
    </row>
    <row r="77" spans="1:64" ht="14.25" thickBot="1">
      <c r="B77" s="3802"/>
      <c r="C77" s="3794"/>
      <c r="D77" s="843" t="s">
        <v>1174</v>
      </c>
      <c r="E77" s="821"/>
      <c r="F77" s="821"/>
      <c r="G77" s="821"/>
      <c r="H77" s="821"/>
      <c r="I77" s="821"/>
      <c r="J77" s="821"/>
      <c r="K77" s="821"/>
      <c r="L77" s="821"/>
      <c r="M77" s="821"/>
      <c r="N77" s="821"/>
      <c r="O77" s="821"/>
      <c r="P77" s="821"/>
      <c r="Q77" s="822">
        <f t="shared" si="67"/>
        <v>0</v>
      </c>
      <c r="R77" s="815"/>
      <c r="S77" s="815"/>
      <c r="X77" s="3802"/>
      <c r="Y77" s="3794"/>
      <c r="Z77" s="843" t="s">
        <v>1174</v>
      </c>
      <c r="AA77" s="821"/>
      <c r="AB77" s="821"/>
      <c r="AC77" s="821"/>
      <c r="AD77" s="821"/>
      <c r="AE77" s="821"/>
      <c r="AF77" s="821"/>
      <c r="AG77" s="821"/>
      <c r="AH77" s="821"/>
      <c r="AI77" s="821"/>
      <c r="AJ77" s="821"/>
      <c r="AK77" s="821"/>
      <c r="AL77" s="821"/>
      <c r="AM77" s="822">
        <f t="shared" si="68"/>
        <v>0</v>
      </c>
      <c r="AN77" s="815"/>
      <c r="AO77" s="815"/>
      <c r="AT77" s="3802"/>
      <c r="AU77" s="3794"/>
      <c r="AV77" s="843" t="s">
        <v>1174</v>
      </c>
      <c r="AW77" s="821"/>
      <c r="AX77" s="821"/>
      <c r="AY77" s="821"/>
      <c r="AZ77" s="821"/>
      <c r="BA77" s="821"/>
      <c r="BB77" s="821"/>
      <c r="BC77" s="821"/>
      <c r="BD77" s="821"/>
      <c r="BE77" s="821"/>
      <c r="BF77" s="821"/>
      <c r="BG77" s="821"/>
      <c r="BH77" s="821"/>
      <c r="BI77" s="822">
        <f t="shared" si="69"/>
        <v>0</v>
      </c>
      <c r="BJ77" s="815"/>
      <c r="BK77" s="815"/>
    </row>
    <row r="78" spans="1:64">
      <c r="E78" s="862"/>
      <c r="F78" s="862"/>
      <c r="G78" s="862"/>
      <c r="H78" s="862"/>
      <c r="I78" s="862"/>
      <c r="J78" s="862"/>
      <c r="K78" s="862"/>
      <c r="L78" s="862"/>
      <c r="M78" s="862"/>
      <c r="N78" s="862"/>
      <c r="O78" s="862"/>
      <c r="P78" s="862"/>
      <c r="Q78" s="862"/>
      <c r="R78" s="862"/>
      <c r="S78" s="862"/>
      <c r="AA78" s="862"/>
      <c r="AB78" s="862"/>
      <c r="AC78" s="862"/>
      <c r="AD78" s="862"/>
      <c r="AE78" s="862"/>
      <c r="AF78" s="862"/>
      <c r="AG78" s="862"/>
      <c r="AH78" s="862"/>
      <c r="AI78" s="862"/>
      <c r="AJ78" s="862"/>
      <c r="AK78" s="862"/>
      <c r="AL78" s="862"/>
      <c r="AM78" s="862"/>
      <c r="AN78" s="862"/>
      <c r="AO78" s="862"/>
      <c r="AW78" s="862"/>
      <c r="AX78" s="862"/>
      <c r="AY78" s="862"/>
      <c r="AZ78" s="862"/>
      <c r="BA78" s="862"/>
      <c r="BB78" s="862"/>
      <c r="BC78" s="862"/>
      <c r="BD78" s="862"/>
      <c r="BE78" s="862"/>
      <c r="BF78" s="862"/>
      <c r="BG78" s="862"/>
      <c r="BH78" s="862"/>
      <c r="BI78" s="862"/>
      <c r="BJ78" s="862"/>
      <c r="BK78" s="862"/>
    </row>
    <row r="79" spans="1:64">
      <c r="A79" s="802" t="s">
        <v>1194</v>
      </c>
      <c r="C79" s="870" t="s">
        <v>223</v>
      </c>
      <c r="D79" t="s">
        <v>678</v>
      </c>
      <c r="E79" s="862"/>
      <c r="F79" s="862"/>
      <c r="G79" s="862"/>
      <c r="H79" s="862"/>
      <c r="I79" s="862"/>
      <c r="J79" s="862"/>
      <c r="K79" s="862"/>
      <c r="L79" s="862"/>
      <c r="M79" s="862"/>
      <c r="N79" s="862"/>
      <c r="O79" s="862"/>
      <c r="P79" s="862"/>
      <c r="Q79" s="862"/>
      <c r="R79" s="862"/>
      <c r="S79" s="862"/>
      <c r="W79" s="802" t="s">
        <v>1194</v>
      </c>
      <c r="Y79" s="870" t="s">
        <v>223</v>
      </c>
      <c r="Z79" t="s">
        <v>678</v>
      </c>
      <c r="AA79" s="862"/>
      <c r="AB79" s="862"/>
      <c r="AC79" s="862"/>
      <c r="AD79" s="862"/>
      <c r="AE79" s="862"/>
      <c r="AF79" s="862"/>
      <c r="AG79" s="862"/>
      <c r="AH79" s="862"/>
      <c r="AI79" s="862"/>
      <c r="AJ79" s="862"/>
      <c r="AK79" s="862"/>
      <c r="AL79" s="862"/>
      <c r="AM79" s="862"/>
      <c r="AN79" s="862"/>
      <c r="AO79" s="862"/>
      <c r="AS79" s="802" t="s">
        <v>1194</v>
      </c>
      <c r="AU79" s="870" t="s">
        <v>223</v>
      </c>
      <c r="AV79" t="s">
        <v>678</v>
      </c>
      <c r="AW79" s="862"/>
      <c r="AX79" s="862"/>
      <c r="AY79" s="862"/>
      <c r="AZ79" s="862"/>
      <c r="BA79" s="862"/>
      <c r="BB79" s="862"/>
      <c r="BC79" s="862"/>
      <c r="BD79" s="862"/>
      <c r="BE79" s="862"/>
      <c r="BF79" s="862"/>
      <c r="BG79" s="862"/>
      <c r="BH79" s="862"/>
      <c r="BI79" s="862"/>
      <c r="BJ79" s="862"/>
      <c r="BK79" s="862"/>
    </row>
    <row r="80" spans="1:64" ht="14.25" thickBot="1">
      <c r="A80" s="802" t="s">
        <v>1195</v>
      </c>
      <c r="B80" s="802"/>
      <c r="C80" s="802"/>
      <c r="D80" s="802"/>
      <c r="E80" s="871"/>
      <c r="F80" s="871"/>
      <c r="G80" s="862"/>
      <c r="H80" s="862"/>
      <c r="I80" s="862"/>
      <c r="J80" s="862"/>
      <c r="K80" s="862"/>
      <c r="L80" s="862"/>
      <c r="M80" s="862"/>
      <c r="N80" s="862"/>
      <c r="O80" s="862"/>
      <c r="P80" s="862"/>
      <c r="Q80" s="862"/>
      <c r="R80" s="862"/>
      <c r="S80" s="862"/>
      <c r="W80" s="802" t="s">
        <v>1195</v>
      </c>
      <c r="X80" s="802"/>
      <c r="Y80" s="802"/>
      <c r="Z80" s="802"/>
      <c r="AA80" s="871"/>
      <c r="AB80" s="871"/>
      <c r="AC80" s="862"/>
      <c r="AD80" s="862"/>
      <c r="AE80" s="862"/>
      <c r="AF80" s="862"/>
      <c r="AG80" s="862"/>
      <c r="AH80" s="862"/>
      <c r="AI80" s="862"/>
      <c r="AJ80" s="862"/>
      <c r="AK80" s="862"/>
      <c r="AL80" s="862"/>
      <c r="AM80" s="862"/>
      <c r="AN80" s="862"/>
      <c r="AO80" s="862"/>
      <c r="AS80" s="802" t="s">
        <v>1195</v>
      </c>
      <c r="AT80" s="802"/>
      <c r="AU80" s="802"/>
      <c r="AV80" s="802"/>
      <c r="AW80" s="871"/>
      <c r="AX80" s="871"/>
      <c r="AY80" s="862"/>
      <c r="AZ80" s="862"/>
      <c r="BA80" s="862"/>
      <c r="BB80" s="862"/>
      <c r="BC80" s="862"/>
      <c r="BD80" s="862"/>
      <c r="BE80" s="862"/>
      <c r="BF80" s="862"/>
      <c r="BG80" s="862"/>
      <c r="BH80" s="862"/>
      <c r="BI80" s="862"/>
      <c r="BJ80" s="862"/>
      <c r="BK80" s="862"/>
    </row>
    <row r="81" spans="1:65" ht="14.25" thickBot="1">
      <c r="B81" s="866"/>
      <c r="C81" s="867"/>
      <c r="D81" s="868" t="s">
        <v>130</v>
      </c>
      <c r="E81" s="868" t="str">
        <f t="shared" ref="E81:P81" si="71">+E13</f>
        <v>4月</v>
      </c>
      <c r="F81" s="868" t="str">
        <f t="shared" si="71"/>
        <v>5月</v>
      </c>
      <c r="G81" s="868" t="str">
        <f t="shared" si="71"/>
        <v>6月</v>
      </c>
      <c r="H81" s="868" t="str">
        <f t="shared" si="71"/>
        <v>7月</v>
      </c>
      <c r="I81" s="868" t="str">
        <f t="shared" si="71"/>
        <v>8月</v>
      </c>
      <c r="J81" s="868" t="str">
        <f t="shared" si="71"/>
        <v>9月</v>
      </c>
      <c r="K81" s="868" t="str">
        <f t="shared" si="71"/>
        <v>10月</v>
      </c>
      <c r="L81" s="868" t="str">
        <f t="shared" si="71"/>
        <v>11月</v>
      </c>
      <c r="M81" s="868" t="str">
        <f t="shared" si="71"/>
        <v>12月</v>
      </c>
      <c r="N81" s="868" t="str">
        <f t="shared" si="71"/>
        <v>1月</v>
      </c>
      <c r="O81" s="868" t="str">
        <f t="shared" si="71"/>
        <v>2月</v>
      </c>
      <c r="P81" s="868" t="str">
        <f t="shared" si="71"/>
        <v>3月</v>
      </c>
      <c r="Q81" s="869" t="s">
        <v>210</v>
      </c>
      <c r="R81" s="811"/>
      <c r="S81" s="811"/>
      <c r="T81" s="811"/>
      <c r="X81" s="866"/>
      <c r="Y81" s="867"/>
      <c r="Z81" s="868" t="s">
        <v>130</v>
      </c>
      <c r="AA81" s="868" t="str">
        <f t="shared" ref="AA81:AL81" si="72">+AA13</f>
        <v>4月</v>
      </c>
      <c r="AB81" s="868" t="str">
        <f t="shared" si="72"/>
        <v>5月</v>
      </c>
      <c r="AC81" s="868" t="str">
        <f t="shared" si="72"/>
        <v>6月</v>
      </c>
      <c r="AD81" s="868" t="str">
        <f t="shared" si="72"/>
        <v>7月</v>
      </c>
      <c r="AE81" s="868" t="str">
        <f t="shared" si="72"/>
        <v>8月</v>
      </c>
      <c r="AF81" s="868" t="str">
        <f t="shared" si="72"/>
        <v>9月</v>
      </c>
      <c r="AG81" s="868" t="str">
        <f t="shared" si="72"/>
        <v>10月</v>
      </c>
      <c r="AH81" s="868" t="str">
        <f t="shared" si="72"/>
        <v>11月</v>
      </c>
      <c r="AI81" s="868" t="str">
        <f t="shared" si="72"/>
        <v>12月</v>
      </c>
      <c r="AJ81" s="868" t="str">
        <f t="shared" si="72"/>
        <v>1月</v>
      </c>
      <c r="AK81" s="868" t="str">
        <f t="shared" si="72"/>
        <v>2月</v>
      </c>
      <c r="AL81" s="868" t="str">
        <f t="shared" si="72"/>
        <v>3月</v>
      </c>
      <c r="AM81" s="869" t="s">
        <v>210</v>
      </c>
      <c r="AN81" s="811"/>
      <c r="AO81" s="811"/>
      <c r="AP81" s="811"/>
      <c r="AT81" s="866"/>
      <c r="AU81" s="867"/>
      <c r="AV81" s="868" t="s">
        <v>130</v>
      </c>
      <c r="AW81" s="868" t="str">
        <f t="shared" ref="AW81:BH81" si="73">+AW13</f>
        <v>4月</v>
      </c>
      <c r="AX81" s="868" t="str">
        <f t="shared" si="73"/>
        <v>5月</v>
      </c>
      <c r="AY81" s="868" t="str">
        <f t="shared" si="73"/>
        <v>6月</v>
      </c>
      <c r="AZ81" s="868" t="str">
        <f t="shared" si="73"/>
        <v>7月</v>
      </c>
      <c r="BA81" s="868" t="str">
        <f t="shared" si="73"/>
        <v>8月</v>
      </c>
      <c r="BB81" s="868" t="str">
        <f t="shared" si="73"/>
        <v>9月</v>
      </c>
      <c r="BC81" s="868" t="str">
        <f t="shared" si="73"/>
        <v>10月</v>
      </c>
      <c r="BD81" s="868" t="str">
        <f t="shared" si="73"/>
        <v>11月</v>
      </c>
      <c r="BE81" s="868" t="str">
        <f t="shared" si="73"/>
        <v>12月</v>
      </c>
      <c r="BF81" s="868" t="str">
        <f t="shared" si="73"/>
        <v>1月</v>
      </c>
      <c r="BG81" s="868" t="str">
        <f t="shared" si="73"/>
        <v>2月</v>
      </c>
      <c r="BH81" s="868" t="str">
        <f t="shared" si="73"/>
        <v>3月</v>
      </c>
      <c r="BI81" s="869" t="s">
        <v>210</v>
      </c>
      <c r="BJ81" s="811"/>
      <c r="BK81" s="811"/>
      <c r="BL81" s="811"/>
    </row>
    <row r="82" spans="1:65">
      <c r="B82" s="3803" t="s">
        <v>1196</v>
      </c>
      <c r="C82" s="2984">
        <f>+C5</f>
        <v>2024</v>
      </c>
      <c r="D82" s="853" t="str">
        <f>+D79</f>
        <v>ｋｇ</v>
      </c>
      <c r="E82" s="813">
        <v>100</v>
      </c>
      <c r="F82" s="813">
        <v>100</v>
      </c>
      <c r="G82" s="813">
        <v>100</v>
      </c>
      <c r="H82" s="813">
        <v>100</v>
      </c>
      <c r="I82" s="813">
        <v>100</v>
      </c>
      <c r="J82" s="813">
        <v>100</v>
      </c>
      <c r="K82" s="813">
        <v>100</v>
      </c>
      <c r="L82" s="813">
        <v>100</v>
      </c>
      <c r="M82" s="813">
        <v>100</v>
      </c>
      <c r="N82" s="813">
        <v>100</v>
      </c>
      <c r="O82" s="813">
        <v>100</v>
      </c>
      <c r="P82" s="813">
        <v>100</v>
      </c>
      <c r="Q82" s="814">
        <f>SUM(E82:P82)</f>
        <v>1200</v>
      </c>
      <c r="R82" s="815"/>
      <c r="S82" s="815"/>
      <c r="T82" s="815"/>
      <c r="V82" s="824"/>
      <c r="X82" s="3803" t="s">
        <v>1196</v>
      </c>
      <c r="Y82" s="1337">
        <v>2016</v>
      </c>
      <c r="Z82" s="853" t="str">
        <f>+Z79</f>
        <v>ｋｇ</v>
      </c>
      <c r="AA82" s="813">
        <v>100</v>
      </c>
      <c r="AB82" s="813"/>
      <c r="AC82" s="813"/>
      <c r="AD82" s="813"/>
      <c r="AE82" s="813"/>
      <c r="AF82" s="813"/>
      <c r="AG82" s="813"/>
      <c r="AH82" s="813"/>
      <c r="AI82" s="813"/>
      <c r="AJ82" s="813"/>
      <c r="AK82" s="813"/>
      <c r="AL82" s="813"/>
      <c r="AM82" s="814">
        <f>SUM(AA82:AL82)</f>
        <v>100</v>
      </c>
      <c r="AN82" s="815"/>
      <c r="AO82" s="815"/>
      <c r="AP82" s="815"/>
      <c r="AT82" s="3803" t="s">
        <v>1196</v>
      </c>
      <c r="AU82" s="1337">
        <v>2016</v>
      </c>
      <c r="AV82" s="853" t="str">
        <f>+AV79</f>
        <v>ｋｇ</v>
      </c>
      <c r="AW82" s="813">
        <v>100</v>
      </c>
      <c r="AX82" s="813"/>
      <c r="AY82" s="813"/>
      <c r="AZ82" s="813"/>
      <c r="BA82" s="813"/>
      <c r="BB82" s="813"/>
      <c r="BC82" s="813"/>
      <c r="BD82" s="813"/>
      <c r="BE82" s="813"/>
      <c r="BF82" s="813"/>
      <c r="BG82" s="813"/>
      <c r="BH82" s="813"/>
      <c r="BI82" s="814">
        <f>SUM(AW82:BH82)</f>
        <v>100</v>
      </c>
      <c r="BJ82" s="815"/>
      <c r="BK82" s="815"/>
      <c r="BL82" s="815"/>
    </row>
    <row r="83" spans="1:65">
      <c r="B83" s="3800"/>
      <c r="C83" s="1338" t="s">
        <v>1588</v>
      </c>
      <c r="D83" s="849" t="s">
        <v>1174</v>
      </c>
      <c r="E83" s="816"/>
      <c r="F83" s="816"/>
      <c r="G83" s="816"/>
      <c r="H83" s="816"/>
      <c r="I83" s="816"/>
      <c r="J83" s="816"/>
      <c r="K83" s="816"/>
      <c r="L83" s="816"/>
      <c r="M83" s="816"/>
      <c r="N83" s="816"/>
      <c r="O83" s="816"/>
      <c r="P83" s="816"/>
      <c r="Q83" s="817">
        <f>SUM(E83:P83)</f>
        <v>0</v>
      </c>
      <c r="R83" s="815">
        <f>+Q83/Q82</f>
        <v>0</v>
      </c>
      <c r="S83" s="815" t="s">
        <v>1889</v>
      </c>
      <c r="T83" s="815"/>
      <c r="X83" s="3800"/>
      <c r="Y83" s="1338" t="s">
        <v>1588</v>
      </c>
      <c r="Z83" s="849" t="s">
        <v>1174</v>
      </c>
      <c r="AA83" s="816"/>
      <c r="AB83" s="816"/>
      <c r="AC83" s="816"/>
      <c r="AD83" s="816"/>
      <c r="AE83" s="816"/>
      <c r="AF83" s="816"/>
      <c r="AG83" s="816"/>
      <c r="AH83" s="816"/>
      <c r="AI83" s="816"/>
      <c r="AJ83" s="816"/>
      <c r="AK83" s="816"/>
      <c r="AL83" s="816"/>
      <c r="AM83" s="817">
        <f>SUM(AA83:AL83)</f>
        <v>0</v>
      </c>
      <c r="AN83" s="815"/>
      <c r="AO83" s="815"/>
      <c r="AP83" s="815"/>
      <c r="AT83" s="3800"/>
      <c r="AU83" s="1338" t="s">
        <v>1588</v>
      </c>
      <c r="AV83" s="849" t="s">
        <v>1174</v>
      </c>
      <c r="AW83" s="816"/>
      <c r="AX83" s="816"/>
      <c r="AY83" s="816"/>
      <c r="AZ83" s="816"/>
      <c r="BA83" s="816"/>
      <c r="BB83" s="816"/>
      <c r="BC83" s="816"/>
      <c r="BD83" s="816"/>
      <c r="BE83" s="816"/>
      <c r="BF83" s="816"/>
      <c r="BG83" s="816"/>
      <c r="BH83" s="816"/>
      <c r="BI83" s="817">
        <f>SUM(AW83:BH83)</f>
        <v>0</v>
      </c>
      <c r="BJ83" s="815"/>
      <c r="BK83" s="815"/>
      <c r="BL83" s="815"/>
    </row>
    <row r="84" spans="1:65">
      <c r="B84" s="3800"/>
      <c r="C84" s="3793" t="s">
        <v>1168</v>
      </c>
      <c r="D84" s="856" t="str">
        <f>+D79</f>
        <v>ｋｇ</v>
      </c>
      <c r="E84" s="819">
        <v>90</v>
      </c>
      <c r="F84" s="819">
        <v>90</v>
      </c>
      <c r="G84" s="819">
        <v>90</v>
      </c>
      <c r="H84" s="819">
        <v>90</v>
      </c>
      <c r="I84" s="819">
        <v>90</v>
      </c>
      <c r="J84" s="819">
        <v>90</v>
      </c>
      <c r="K84" s="819">
        <v>90</v>
      </c>
      <c r="L84" s="819">
        <v>90</v>
      </c>
      <c r="M84" s="819">
        <v>90</v>
      </c>
      <c r="N84" s="819">
        <v>90</v>
      </c>
      <c r="O84" s="819">
        <v>90</v>
      </c>
      <c r="P84" s="819">
        <v>90</v>
      </c>
      <c r="Q84" s="838">
        <f>SUM(E84:P84)</f>
        <v>1080</v>
      </c>
      <c r="R84" s="815"/>
      <c r="S84" s="815"/>
      <c r="T84" s="815"/>
      <c r="X84" s="3800"/>
      <c r="Y84" s="3793" t="s">
        <v>1168</v>
      </c>
      <c r="Z84" s="856" t="str">
        <f>+Z79</f>
        <v>ｋｇ</v>
      </c>
      <c r="AA84" s="819">
        <v>90</v>
      </c>
      <c r="AB84" s="819"/>
      <c r="AC84" s="819"/>
      <c r="AD84" s="819"/>
      <c r="AE84" s="819"/>
      <c r="AF84" s="819"/>
      <c r="AG84" s="819"/>
      <c r="AH84" s="819"/>
      <c r="AI84" s="819"/>
      <c r="AJ84" s="819"/>
      <c r="AK84" s="819"/>
      <c r="AL84" s="819"/>
      <c r="AM84" s="838">
        <f>SUM(AA84:AL84)</f>
        <v>90</v>
      </c>
      <c r="AN84" s="815"/>
      <c r="AO84" s="815"/>
      <c r="AP84" s="815"/>
      <c r="AT84" s="3800"/>
      <c r="AU84" s="3793" t="s">
        <v>1168</v>
      </c>
      <c r="AV84" s="856" t="str">
        <f>+AV79</f>
        <v>ｋｇ</v>
      </c>
      <c r="AW84" s="819">
        <v>90</v>
      </c>
      <c r="AX84" s="819"/>
      <c r="AY84" s="819"/>
      <c r="AZ84" s="819"/>
      <c r="BA84" s="819"/>
      <c r="BB84" s="819"/>
      <c r="BC84" s="819"/>
      <c r="BD84" s="819"/>
      <c r="BE84" s="819"/>
      <c r="BF84" s="819"/>
      <c r="BG84" s="819"/>
      <c r="BH84" s="819"/>
      <c r="BI84" s="838">
        <f>SUM(AW84:BH84)</f>
        <v>90</v>
      </c>
      <c r="BJ84" s="815"/>
      <c r="BK84" s="815"/>
      <c r="BL84" s="815"/>
    </row>
    <row r="85" spans="1:65" ht="14.25" thickBot="1">
      <c r="B85" s="3802"/>
      <c r="C85" s="3794"/>
      <c r="D85" s="843" t="s">
        <v>1174</v>
      </c>
      <c r="E85" s="821"/>
      <c r="F85" s="821"/>
      <c r="G85" s="821"/>
      <c r="H85" s="821"/>
      <c r="I85" s="821"/>
      <c r="J85" s="821"/>
      <c r="K85" s="821"/>
      <c r="L85" s="821"/>
      <c r="M85" s="821"/>
      <c r="N85" s="821"/>
      <c r="O85" s="821"/>
      <c r="P85" s="821"/>
      <c r="Q85" s="822">
        <f>SUM(E85:P85)</f>
        <v>0</v>
      </c>
      <c r="R85" s="815">
        <f>+Q85/Q84</f>
        <v>0</v>
      </c>
      <c r="S85" s="815" t="s">
        <v>1889</v>
      </c>
      <c r="T85" s="815"/>
      <c r="V85" s="804"/>
      <c r="X85" s="3802"/>
      <c r="Y85" s="3794"/>
      <c r="Z85" s="843" t="s">
        <v>1174</v>
      </c>
      <c r="AA85" s="821"/>
      <c r="AB85" s="821"/>
      <c r="AC85" s="821"/>
      <c r="AD85" s="821"/>
      <c r="AE85" s="821"/>
      <c r="AF85" s="821"/>
      <c r="AG85" s="821"/>
      <c r="AH85" s="821"/>
      <c r="AI85" s="821"/>
      <c r="AJ85" s="821"/>
      <c r="AK85" s="821"/>
      <c r="AL85" s="821"/>
      <c r="AM85" s="822">
        <f>SUM(AA85:AL85)</f>
        <v>0</v>
      </c>
      <c r="AN85" s="815"/>
      <c r="AO85" s="815"/>
      <c r="AP85" s="815"/>
      <c r="AT85" s="3802"/>
      <c r="AU85" s="3794"/>
      <c r="AV85" s="843" t="s">
        <v>1174</v>
      </c>
      <c r="AW85" s="821"/>
      <c r="AX85" s="821"/>
      <c r="AY85" s="821"/>
      <c r="AZ85" s="821"/>
      <c r="BA85" s="821"/>
      <c r="BB85" s="821"/>
      <c r="BC85" s="821"/>
      <c r="BD85" s="821"/>
      <c r="BE85" s="821"/>
      <c r="BF85" s="821"/>
      <c r="BG85" s="821"/>
      <c r="BH85" s="821"/>
      <c r="BI85" s="822">
        <f>SUM(AW85:BH85)</f>
        <v>0</v>
      </c>
      <c r="BJ85" s="815"/>
      <c r="BK85" s="815"/>
      <c r="BL85" s="815"/>
    </row>
    <row r="86" spans="1:65" hidden="1">
      <c r="A86" s="802" t="s">
        <v>1197</v>
      </c>
      <c r="U86" s="804"/>
      <c r="W86" s="802" t="s">
        <v>1197</v>
      </c>
      <c r="AQ86" s="804"/>
      <c r="AS86" s="802" t="s">
        <v>1197</v>
      </c>
      <c r="BM86" s="804"/>
    </row>
    <row r="87" spans="1:65" hidden="1">
      <c r="B87" s="866"/>
      <c r="C87" s="867"/>
      <c r="D87" s="868" t="s">
        <v>130</v>
      </c>
      <c r="E87" s="868" t="str">
        <f t="shared" ref="E87:P87" si="74">+E13</f>
        <v>4月</v>
      </c>
      <c r="F87" s="868" t="str">
        <f t="shared" si="74"/>
        <v>5月</v>
      </c>
      <c r="G87" s="868" t="str">
        <f t="shared" si="74"/>
        <v>6月</v>
      </c>
      <c r="H87" s="868" t="str">
        <f t="shared" si="74"/>
        <v>7月</v>
      </c>
      <c r="I87" s="868" t="str">
        <f t="shared" si="74"/>
        <v>8月</v>
      </c>
      <c r="J87" s="868" t="str">
        <f t="shared" si="74"/>
        <v>9月</v>
      </c>
      <c r="K87" s="868" t="str">
        <f t="shared" si="74"/>
        <v>10月</v>
      </c>
      <c r="L87" s="868" t="str">
        <f t="shared" si="74"/>
        <v>11月</v>
      </c>
      <c r="M87" s="868" t="str">
        <f t="shared" si="74"/>
        <v>12月</v>
      </c>
      <c r="N87" s="868" t="str">
        <f t="shared" si="74"/>
        <v>1月</v>
      </c>
      <c r="O87" s="868" t="str">
        <f t="shared" si="74"/>
        <v>2月</v>
      </c>
      <c r="P87" s="868" t="str">
        <f t="shared" si="74"/>
        <v>3月</v>
      </c>
      <c r="Q87" s="869" t="s">
        <v>210</v>
      </c>
      <c r="R87" s="811"/>
      <c r="S87" s="811"/>
      <c r="U87" s="804"/>
      <c r="X87" s="866"/>
      <c r="Y87" s="867"/>
      <c r="Z87" s="868" t="s">
        <v>130</v>
      </c>
      <c r="AA87" s="868" t="str">
        <f t="shared" ref="AA87:AL87" si="75">+AA13</f>
        <v>4月</v>
      </c>
      <c r="AB87" s="868" t="str">
        <f t="shared" si="75"/>
        <v>5月</v>
      </c>
      <c r="AC87" s="868" t="str">
        <f t="shared" si="75"/>
        <v>6月</v>
      </c>
      <c r="AD87" s="868" t="str">
        <f t="shared" si="75"/>
        <v>7月</v>
      </c>
      <c r="AE87" s="868" t="str">
        <f t="shared" si="75"/>
        <v>8月</v>
      </c>
      <c r="AF87" s="868" t="str">
        <f t="shared" si="75"/>
        <v>9月</v>
      </c>
      <c r="AG87" s="868" t="str">
        <f t="shared" si="75"/>
        <v>10月</v>
      </c>
      <c r="AH87" s="868" t="str">
        <f t="shared" si="75"/>
        <v>11月</v>
      </c>
      <c r="AI87" s="868" t="str">
        <f t="shared" si="75"/>
        <v>12月</v>
      </c>
      <c r="AJ87" s="868" t="str">
        <f t="shared" si="75"/>
        <v>1月</v>
      </c>
      <c r="AK87" s="868" t="str">
        <f t="shared" si="75"/>
        <v>2月</v>
      </c>
      <c r="AL87" s="868" t="str">
        <f t="shared" si="75"/>
        <v>3月</v>
      </c>
      <c r="AM87" s="869" t="s">
        <v>210</v>
      </c>
      <c r="AN87" s="811"/>
      <c r="AO87" s="811"/>
      <c r="AQ87" s="804"/>
      <c r="AT87" s="866"/>
      <c r="AU87" s="867"/>
      <c r="AV87" s="868" t="s">
        <v>130</v>
      </c>
      <c r="AW87" s="868" t="str">
        <f t="shared" ref="AW87:BH87" si="76">+AW13</f>
        <v>4月</v>
      </c>
      <c r="AX87" s="868" t="str">
        <f t="shared" si="76"/>
        <v>5月</v>
      </c>
      <c r="AY87" s="868" t="str">
        <f t="shared" si="76"/>
        <v>6月</v>
      </c>
      <c r="AZ87" s="868" t="str">
        <f t="shared" si="76"/>
        <v>7月</v>
      </c>
      <c r="BA87" s="868" t="str">
        <f t="shared" si="76"/>
        <v>8月</v>
      </c>
      <c r="BB87" s="868" t="str">
        <f t="shared" si="76"/>
        <v>9月</v>
      </c>
      <c r="BC87" s="868" t="str">
        <f t="shared" si="76"/>
        <v>10月</v>
      </c>
      <c r="BD87" s="868" t="str">
        <f t="shared" si="76"/>
        <v>11月</v>
      </c>
      <c r="BE87" s="868" t="str">
        <f t="shared" si="76"/>
        <v>12月</v>
      </c>
      <c r="BF87" s="868" t="str">
        <f t="shared" si="76"/>
        <v>1月</v>
      </c>
      <c r="BG87" s="868" t="str">
        <f t="shared" si="76"/>
        <v>2月</v>
      </c>
      <c r="BH87" s="868" t="str">
        <f t="shared" si="76"/>
        <v>3月</v>
      </c>
      <c r="BI87" s="869" t="s">
        <v>210</v>
      </c>
      <c r="BJ87" s="811"/>
      <c r="BK87" s="811"/>
      <c r="BM87" s="804"/>
    </row>
    <row r="88" spans="1:65" hidden="1">
      <c r="B88" s="876" t="s">
        <v>1198</v>
      </c>
      <c r="C88" s="877"/>
      <c r="D88" s="878" t="s">
        <v>1199</v>
      </c>
      <c r="E88" s="879">
        <f>+E90+E91+E92+E93+E94</f>
        <v>230</v>
      </c>
      <c r="F88" s="879">
        <f t="shared" ref="F88:P88" si="77">+F90+F91+F92+F93+F94</f>
        <v>0</v>
      </c>
      <c r="G88" s="879">
        <f t="shared" si="77"/>
        <v>0</v>
      </c>
      <c r="H88" s="879">
        <f t="shared" si="77"/>
        <v>0</v>
      </c>
      <c r="I88" s="879">
        <f t="shared" si="77"/>
        <v>0</v>
      </c>
      <c r="J88" s="879">
        <f t="shared" si="77"/>
        <v>0</v>
      </c>
      <c r="K88" s="879">
        <f t="shared" si="77"/>
        <v>0</v>
      </c>
      <c r="L88" s="879">
        <f t="shared" si="77"/>
        <v>0</v>
      </c>
      <c r="M88" s="879">
        <f t="shared" si="77"/>
        <v>0</v>
      </c>
      <c r="N88" s="879">
        <f t="shared" si="77"/>
        <v>0</v>
      </c>
      <c r="O88" s="879">
        <f t="shared" si="77"/>
        <v>0</v>
      </c>
      <c r="P88" s="879">
        <f t="shared" si="77"/>
        <v>0</v>
      </c>
      <c r="Q88" s="880">
        <f t="shared" ref="Q88:Q94" si="78">SUM(E88:P88)</f>
        <v>230</v>
      </c>
      <c r="R88" s="881"/>
      <c r="S88" s="881"/>
      <c r="U88" s="804"/>
      <c r="X88" s="876" t="s">
        <v>1198</v>
      </c>
      <c r="Y88" s="877"/>
      <c r="Z88" s="878" t="s">
        <v>678</v>
      </c>
      <c r="AA88" s="879">
        <f>+AA90+AA91+AA92+AA93+AA94</f>
        <v>230</v>
      </c>
      <c r="AB88" s="879">
        <f t="shared" ref="AB88:AL88" si="79">+AB90+AB91+AB92+AB93+AB94</f>
        <v>0</v>
      </c>
      <c r="AC88" s="879">
        <f t="shared" si="79"/>
        <v>0</v>
      </c>
      <c r="AD88" s="879">
        <f t="shared" si="79"/>
        <v>0</v>
      </c>
      <c r="AE88" s="879">
        <f t="shared" si="79"/>
        <v>0</v>
      </c>
      <c r="AF88" s="879">
        <f t="shared" si="79"/>
        <v>0</v>
      </c>
      <c r="AG88" s="879">
        <f t="shared" si="79"/>
        <v>0</v>
      </c>
      <c r="AH88" s="879">
        <f t="shared" si="79"/>
        <v>0</v>
      </c>
      <c r="AI88" s="879">
        <f t="shared" si="79"/>
        <v>0</v>
      </c>
      <c r="AJ88" s="879">
        <f t="shared" si="79"/>
        <v>0</v>
      </c>
      <c r="AK88" s="879">
        <f t="shared" si="79"/>
        <v>0</v>
      </c>
      <c r="AL88" s="879">
        <f t="shared" si="79"/>
        <v>0</v>
      </c>
      <c r="AM88" s="880">
        <f t="shared" ref="AM88:AM94" si="80">SUM(AA88:AL88)</f>
        <v>230</v>
      </c>
      <c r="AN88" s="881"/>
      <c r="AO88" s="881"/>
      <c r="AQ88" s="804"/>
      <c r="AT88" s="876" t="s">
        <v>1198</v>
      </c>
      <c r="AU88" s="877"/>
      <c r="AV88" s="878" t="s">
        <v>678</v>
      </c>
      <c r="AW88" s="879">
        <f>+AW90+AW91+AW92+AW93+AW94</f>
        <v>230</v>
      </c>
      <c r="AX88" s="879">
        <f t="shared" ref="AX88:BH88" si="81">+AX90+AX91+AX92+AX93+AX94</f>
        <v>0</v>
      </c>
      <c r="AY88" s="879">
        <f t="shared" si="81"/>
        <v>0</v>
      </c>
      <c r="AZ88" s="879">
        <f t="shared" si="81"/>
        <v>0</v>
      </c>
      <c r="BA88" s="879">
        <f t="shared" si="81"/>
        <v>0</v>
      </c>
      <c r="BB88" s="879">
        <f t="shared" si="81"/>
        <v>0</v>
      </c>
      <c r="BC88" s="879">
        <f t="shared" si="81"/>
        <v>0</v>
      </c>
      <c r="BD88" s="879">
        <f t="shared" si="81"/>
        <v>0</v>
      </c>
      <c r="BE88" s="879">
        <f t="shared" si="81"/>
        <v>0</v>
      </c>
      <c r="BF88" s="879">
        <f t="shared" si="81"/>
        <v>0</v>
      </c>
      <c r="BG88" s="879">
        <f t="shared" si="81"/>
        <v>0</v>
      </c>
      <c r="BH88" s="879">
        <f t="shared" si="81"/>
        <v>0</v>
      </c>
      <c r="BI88" s="880">
        <f t="shared" ref="BI88:BI94" si="82">SUM(AW88:BH88)</f>
        <v>230</v>
      </c>
      <c r="BJ88" s="881"/>
      <c r="BK88" s="881"/>
      <c r="BM88" s="804"/>
    </row>
    <row r="89" spans="1:65" hidden="1">
      <c r="B89" s="882" t="s">
        <v>1200</v>
      </c>
      <c r="C89" s="883"/>
      <c r="D89" s="884" t="s">
        <v>1199</v>
      </c>
      <c r="E89" s="885">
        <v>40</v>
      </c>
      <c r="F89" s="885"/>
      <c r="G89" s="885"/>
      <c r="H89" s="885"/>
      <c r="I89" s="885"/>
      <c r="J89" s="885"/>
      <c r="K89" s="885"/>
      <c r="L89" s="885"/>
      <c r="M89" s="885"/>
      <c r="N89" s="885"/>
      <c r="O89" s="885"/>
      <c r="P89" s="885"/>
      <c r="Q89" s="886">
        <f t="shared" si="78"/>
        <v>40</v>
      </c>
      <c r="R89" s="881"/>
      <c r="S89" s="881"/>
      <c r="U89" s="804"/>
      <c r="X89" s="882" t="s">
        <v>1200</v>
      </c>
      <c r="Y89" s="883"/>
      <c r="Z89" s="884" t="s">
        <v>678</v>
      </c>
      <c r="AA89" s="885">
        <v>40</v>
      </c>
      <c r="AB89" s="885"/>
      <c r="AC89" s="885"/>
      <c r="AD89" s="885"/>
      <c r="AE89" s="885"/>
      <c r="AF89" s="885"/>
      <c r="AG89" s="885"/>
      <c r="AH89" s="885"/>
      <c r="AI89" s="885"/>
      <c r="AJ89" s="885"/>
      <c r="AK89" s="885"/>
      <c r="AL89" s="885"/>
      <c r="AM89" s="886">
        <f t="shared" si="80"/>
        <v>40</v>
      </c>
      <c r="AN89" s="881"/>
      <c r="AO89" s="881"/>
      <c r="AQ89" s="804"/>
      <c r="AT89" s="882" t="s">
        <v>1200</v>
      </c>
      <c r="AU89" s="883"/>
      <c r="AV89" s="884" t="s">
        <v>678</v>
      </c>
      <c r="AW89" s="885">
        <v>40</v>
      </c>
      <c r="AX89" s="885"/>
      <c r="AY89" s="885"/>
      <c r="AZ89" s="885"/>
      <c r="BA89" s="885"/>
      <c r="BB89" s="885"/>
      <c r="BC89" s="885"/>
      <c r="BD89" s="885"/>
      <c r="BE89" s="885"/>
      <c r="BF89" s="885"/>
      <c r="BG89" s="885"/>
      <c r="BH89" s="885"/>
      <c r="BI89" s="886">
        <f t="shared" si="82"/>
        <v>40</v>
      </c>
      <c r="BJ89" s="881"/>
      <c r="BK89" s="881"/>
      <c r="BM89" s="804"/>
    </row>
    <row r="90" spans="1:65" hidden="1">
      <c r="B90" s="882" t="s">
        <v>1201</v>
      </c>
      <c r="C90" s="883"/>
      <c r="D90" s="884" t="s">
        <v>1199</v>
      </c>
      <c r="E90" s="885">
        <v>100</v>
      </c>
      <c r="F90" s="885"/>
      <c r="G90" s="885"/>
      <c r="H90" s="885"/>
      <c r="I90" s="885"/>
      <c r="J90" s="885"/>
      <c r="K90" s="885"/>
      <c r="L90" s="885"/>
      <c r="M90" s="885"/>
      <c r="N90" s="885"/>
      <c r="O90" s="885"/>
      <c r="P90" s="885"/>
      <c r="Q90" s="886">
        <f t="shared" si="78"/>
        <v>100</v>
      </c>
      <c r="R90" s="881"/>
      <c r="S90" s="881"/>
      <c r="U90" s="804"/>
      <c r="X90" s="882" t="s">
        <v>1201</v>
      </c>
      <c r="Y90" s="883"/>
      <c r="Z90" s="884" t="s">
        <v>678</v>
      </c>
      <c r="AA90" s="885">
        <v>100</v>
      </c>
      <c r="AB90" s="885"/>
      <c r="AC90" s="885"/>
      <c r="AD90" s="885"/>
      <c r="AE90" s="885"/>
      <c r="AF90" s="885"/>
      <c r="AG90" s="885"/>
      <c r="AH90" s="885"/>
      <c r="AI90" s="885"/>
      <c r="AJ90" s="885"/>
      <c r="AK90" s="885"/>
      <c r="AL90" s="885"/>
      <c r="AM90" s="886">
        <f t="shared" si="80"/>
        <v>100</v>
      </c>
      <c r="AN90" s="881"/>
      <c r="AO90" s="881"/>
      <c r="AQ90" s="804"/>
      <c r="AT90" s="882" t="s">
        <v>1201</v>
      </c>
      <c r="AU90" s="883"/>
      <c r="AV90" s="884" t="s">
        <v>678</v>
      </c>
      <c r="AW90" s="885">
        <v>100</v>
      </c>
      <c r="AX90" s="885"/>
      <c r="AY90" s="885"/>
      <c r="AZ90" s="885"/>
      <c r="BA90" s="885"/>
      <c r="BB90" s="885"/>
      <c r="BC90" s="885"/>
      <c r="BD90" s="885"/>
      <c r="BE90" s="885"/>
      <c r="BF90" s="885"/>
      <c r="BG90" s="885"/>
      <c r="BH90" s="885"/>
      <c r="BI90" s="886">
        <f t="shared" si="82"/>
        <v>100</v>
      </c>
      <c r="BJ90" s="881"/>
      <c r="BK90" s="881"/>
      <c r="BM90" s="804"/>
    </row>
    <row r="91" spans="1:65" hidden="1">
      <c r="B91" s="882" t="s">
        <v>1202</v>
      </c>
      <c r="C91" s="883"/>
      <c r="D91" s="884" t="s">
        <v>1199</v>
      </c>
      <c r="E91" s="885">
        <v>0</v>
      </c>
      <c r="F91" s="885"/>
      <c r="G91" s="885"/>
      <c r="H91" s="885"/>
      <c r="I91" s="885"/>
      <c r="J91" s="885"/>
      <c r="K91" s="885"/>
      <c r="L91" s="885"/>
      <c r="M91" s="885"/>
      <c r="N91" s="885"/>
      <c r="O91" s="885"/>
      <c r="P91" s="885"/>
      <c r="Q91" s="886">
        <f t="shared" si="78"/>
        <v>0</v>
      </c>
      <c r="R91" s="881"/>
      <c r="S91" s="881"/>
      <c r="U91" s="804"/>
      <c r="X91" s="882" t="s">
        <v>1202</v>
      </c>
      <c r="Y91" s="883"/>
      <c r="Z91" s="884" t="s">
        <v>678</v>
      </c>
      <c r="AA91" s="885">
        <v>0</v>
      </c>
      <c r="AB91" s="885"/>
      <c r="AC91" s="885"/>
      <c r="AD91" s="885"/>
      <c r="AE91" s="885"/>
      <c r="AF91" s="885"/>
      <c r="AG91" s="885"/>
      <c r="AH91" s="885"/>
      <c r="AI91" s="885"/>
      <c r="AJ91" s="885"/>
      <c r="AK91" s="885"/>
      <c r="AL91" s="885"/>
      <c r="AM91" s="886">
        <f t="shared" si="80"/>
        <v>0</v>
      </c>
      <c r="AN91" s="881"/>
      <c r="AO91" s="881"/>
      <c r="AQ91" s="804"/>
      <c r="AT91" s="882" t="s">
        <v>1202</v>
      </c>
      <c r="AU91" s="883"/>
      <c r="AV91" s="884" t="s">
        <v>678</v>
      </c>
      <c r="AW91" s="885">
        <v>0</v>
      </c>
      <c r="AX91" s="885"/>
      <c r="AY91" s="885"/>
      <c r="AZ91" s="885"/>
      <c r="BA91" s="885"/>
      <c r="BB91" s="885"/>
      <c r="BC91" s="885"/>
      <c r="BD91" s="885"/>
      <c r="BE91" s="885"/>
      <c r="BF91" s="885"/>
      <c r="BG91" s="885"/>
      <c r="BH91" s="885"/>
      <c r="BI91" s="886">
        <f t="shared" si="82"/>
        <v>0</v>
      </c>
      <c r="BJ91" s="881"/>
      <c r="BK91" s="881"/>
      <c r="BM91" s="804"/>
    </row>
    <row r="92" spans="1:65" hidden="1">
      <c r="B92" s="882" t="s">
        <v>1203</v>
      </c>
      <c r="C92" s="883"/>
      <c r="D92" s="884" t="s">
        <v>1199</v>
      </c>
      <c r="E92" s="885">
        <v>10</v>
      </c>
      <c r="F92" s="885"/>
      <c r="G92" s="885"/>
      <c r="H92" s="885"/>
      <c r="I92" s="885"/>
      <c r="J92" s="885"/>
      <c r="K92" s="885"/>
      <c r="L92" s="885"/>
      <c r="M92" s="885"/>
      <c r="N92" s="885"/>
      <c r="O92" s="885"/>
      <c r="P92" s="885"/>
      <c r="Q92" s="886">
        <f t="shared" si="78"/>
        <v>10</v>
      </c>
      <c r="R92" s="881"/>
      <c r="S92" s="881"/>
      <c r="U92" s="804"/>
      <c r="X92" s="882" t="s">
        <v>1203</v>
      </c>
      <c r="Y92" s="883"/>
      <c r="Z92" s="884" t="s">
        <v>678</v>
      </c>
      <c r="AA92" s="885">
        <v>10</v>
      </c>
      <c r="AB92" s="885"/>
      <c r="AC92" s="885"/>
      <c r="AD92" s="885"/>
      <c r="AE92" s="885"/>
      <c r="AF92" s="885"/>
      <c r="AG92" s="885"/>
      <c r="AH92" s="885"/>
      <c r="AI92" s="885"/>
      <c r="AJ92" s="885"/>
      <c r="AK92" s="885"/>
      <c r="AL92" s="885"/>
      <c r="AM92" s="886">
        <f t="shared" si="80"/>
        <v>10</v>
      </c>
      <c r="AN92" s="881"/>
      <c r="AO92" s="881"/>
      <c r="AQ92" s="804"/>
      <c r="AT92" s="882" t="s">
        <v>1203</v>
      </c>
      <c r="AU92" s="883"/>
      <c r="AV92" s="884" t="s">
        <v>678</v>
      </c>
      <c r="AW92" s="885">
        <v>10</v>
      </c>
      <c r="AX92" s="885"/>
      <c r="AY92" s="885"/>
      <c r="AZ92" s="885"/>
      <c r="BA92" s="885"/>
      <c r="BB92" s="885"/>
      <c r="BC92" s="885"/>
      <c r="BD92" s="885"/>
      <c r="BE92" s="885"/>
      <c r="BF92" s="885"/>
      <c r="BG92" s="885"/>
      <c r="BH92" s="885"/>
      <c r="BI92" s="886">
        <f t="shared" si="82"/>
        <v>10</v>
      </c>
      <c r="BJ92" s="881"/>
      <c r="BK92" s="881"/>
      <c r="BM92" s="804"/>
    </row>
    <row r="93" spans="1:65" hidden="1">
      <c r="B93" s="882" t="s">
        <v>1204</v>
      </c>
      <c r="C93" s="883"/>
      <c r="D93" s="884" t="s">
        <v>1199</v>
      </c>
      <c r="E93" s="885">
        <v>0</v>
      </c>
      <c r="F93" s="885"/>
      <c r="G93" s="885"/>
      <c r="H93" s="885"/>
      <c r="I93" s="885"/>
      <c r="J93" s="885"/>
      <c r="K93" s="885"/>
      <c r="L93" s="885"/>
      <c r="M93" s="885"/>
      <c r="N93" s="885"/>
      <c r="O93" s="885"/>
      <c r="P93" s="885"/>
      <c r="Q93" s="886">
        <f t="shared" si="78"/>
        <v>0</v>
      </c>
      <c r="R93" s="881"/>
      <c r="S93" s="881"/>
      <c r="U93" s="804"/>
      <c r="X93" s="882" t="s">
        <v>1204</v>
      </c>
      <c r="Y93" s="883"/>
      <c r="Z93" s="884" t="s">
        <v>678</v>
      </c>
      <c r="AA93" s="885">
        <v>0</v>
      </c>
      <c r="AB93" s="885"/>
      <c r="AC93" s="885"/>
      <c r="AD93" s="885"/>
      <c r="AE93" s="885"/>
      <c r="AF93" s="885"/>
      <c r="AG93" s="885"/>
      <c r="AH93" s="885"/>
      <c r="AI93" s="885"/>
      <c r="AJ93" s="885"/>
      <c r="AK93" s="885"/>
      <c r="AL93" s="885"/>
      <c r="AM93" s="886">
        <f t="shared" si="80"/>
        <v>0</v>
      </c>
      <c r="AN93" s="881"/>
      <c r="AO93" s="881"/>
      <c r="AQ93" s="804"/>
      <c r="AT93" s="882" t="s">
        <v>1204</v>
      </c>
      <c r="AU93" s="883"/>
      <c r="AV93" s="884" t="s">
        <v>678</v>
      </c>
      <c r="AW93" s="885">
        <v>0</v>
      </c>
      <c r="AX93" s="885"/>
      <c r="AY93" s="885"/>
      <c r="AZ93" s="885"/>
      <c r="BA93" s="885"/>
      <c r="BB93" s="885"/>
      <c r="BC93" s="885"/>
      <c r="BD93" s="885"/>
      <c r="BE93" s="885"/>
      <c r="BF93" s="885"/>
      <c r="BG93" s="885"/>
      <c r="BH93" s="885"/>
      <c r="BI93" s="886">
        <f t="shared" si="82"/>
        <v>0</v>
      </c>
      <c r="BJ93" s="881"/>
      <c r="BK93" s="881"/>
      <c r="BM93" s="804"/>
    </row>
    <row r="94" spans="1:65" ht="12.6" hidden="1" customHeight="1" thickBot="1">
      <c r="B94" s="887" t="s">
        <v>1205</v>
      </c>
      <c r="C94" s="888"/>
      <c r="D94" s="889" t="s">
        <v>1199</v>
      </c>
      <c r="E94" s="890" ph="1">
        <v>120</v>
      </c>
      <c r="F94" s="891" ph="1"/>
      <c r="G94" s="891" ph="1"/>
      <c r="H94" s="891" ph="1"/>
      <c r="I94" s="891" ph="1"/>
      <c r="J94" s="891" ph="1"/>
      <c r="K94" s="891" ph="1"/>
      <c r="L94" s="891" ph="1"/>
      <c r="M94" s="891" ph="1"/>
      <c r="N94" s="891" ph="1"/>
      <c r="O94" s="891" ph="1"/>
      <c r="P94" s="891" ph="1"/>
      <c r="Q94" s="892">
        <f t="shared" si="78"/>
        <v>120</v>
      </c>
      <c r="R94" s="893"/>
      <c r="S94" s="893"/>
      <c r="U94" s="804"/>
      <c r="X94" s="887" t="s">
        <v>1205</v>
      </c>
      <c r="Y94" s="888"/>
      <c r="Z94" s="889" t="s">
        <v>678</v>
      </c>
      <c r="AA94" s="890" ph="1">
        <v>120</v>
      </c>
      <c r="AB94" s="891" ph="1"/>
      <c r="AC94" s="891" ph="1"/>
      <c r="AD94" s="891" ph="1"/>
      <c r="AE94" s="891" ph="1"/>
      <c r="AF94" s="891" ph="1"/>
      <c r="AG94" s="891" ph="1"/>
      <c r="AH94" s="891" ph="1"/>
      <c r="AI94" s="891" ph="1"/>
      <c r="AJ94" s="891" ph="1"/>
      <c r="AK94" s="891" ph="1"/>
      <c r="AL94" s="891" ph="1"/>
      <c r="AM94" s="892">
        <f t="shared" si="80"/>
        <v>120</v>
      </c>
      <c r="AN94" s="893"/>
      <c r="AO94" s="893"/>
      <c r="AQ94" s="804"/>
      <c r="AT94" s="887" t="s">
        <v>1205</v>
      </c>
      <c r="AU94" s="888"/>
      <c r="AV94" s="889" t="s">
        <v>678</v>
      </c>
      <c r="AW94" s="890" ph="1">
        <v>120</v>
      </c>
      <c r="AX94" s="891" ph="1"/>
      <c r="AY94" s="891" ph="1"/>
      <c r="AZ94" s="891" ph="1"/>
      <c r="BA94" s="891" ph="1"/>
      <c r="BB94" s="891" ph="1"/>
      <c r="BC94" s="891" ph="1"/>
      <c r="BD94" s="891" ph="1"/>
      <c r="BE94" s="891" ph="1"/>
      <c r="BF94" s="891" ph="1"/>
      <c r="BG94" s="891" ph="1"/>
      <c r="BH94" s="891" ph="1"/>
      <c r="BI94" s="892">
        <f t="shared" si="82"/>
        <v>120</v>
      </c>
      <c r="BJ94" s="893"/>
      <c r="BK94" s="893"/>
      <c r="BM94" s="804"/>
    </row>
    <row r="95" spans="1:65" ht="14.25" hidden="1" thickBot="1">
      <c r="B95" s="894" t="s">
        <v>1206</v>
      </c>
      <c r="C95" s="807"/>
      <c r="D95" s="895" t="s">
        <v>1207</v>
      </c>
      <c r="E95" s="896">
        <f>+IF(E88=0,"",(E89+E90+E91*0.95+E92)/(E88+E89))</f>
        <v>0.55555555555555558</v>
      </c>
      <c r="F95" s="896" t="str">
        <f t="shared" ref="F95:Q95" si="83">+IF(F88=0,"",(F89+F90+F91*0.95+F92)/(F88+F89))</f>
        <v/>
      </c>
      <c r="G95" s="896" t="str">
        <f t="shared" si="83"/>
        <v/>
      </c>
      <c r="H95" s="896" t="str">
        <f t="shared" si="83"/>
        <v/>
      </c>
      <c r="I95" s="896" t="str">
        <f t="shared" si="83"/>
        <v/>
      </c>
      <c r="J95" s="896" t="str">
        <f t="shared" si="83"/>
        <v/>
      </c>
      <c r="K95" s="896" t="str">
        <f t="shared" si="83"/>
        <v/>
      </c>
      <c r="L95" s="896" t="str">
        <f t="shared" si="83"/>
        <v/>
      </c>
      <c r="M95" s="896" t="str">
        <f t="shared" si="83"/>
        <v/>
      </c>
      <c r="N95" s="896" t="str">
        <f t="shared" si="83"/>
        <v/>
      </c>
      <c r="O95" s="896" t="str">
        <f t="shared" si="83"/>
        <v/>
      </c>
      <c r="P95" s="896" t="str">
        <f t="shared" si="83"/>
        <v/>
      </c>
      <c r="Q95" s="897">
        <f t="shared" si="83"/>
        <v>0.55555555555555558</v>
      </c>
      <c r="R95" s="898"/>
      <c r="S95" s="898"/>
      <c r="U95" s="804"/>
      <c r="X95" s="894" t="s">
        <v>1206</v>
      </c>
      <c r="Y95" s="807"/>
      <c r="Z95" s="895" t="s">
        <v>1207</v>
      </c>
      <c r="AA95" s="896">
        <f>+IF(AA88=0,"",(AA89+AA90+AA91*0.95+AA92)/(AA88+AA89))</f>
        <v>0.55555555555555558</v>
      </c>
      <c r="AB95" s="896" t="str">
        <f t="shared" ref="AB95:AM95" si="84">+IF(AB88=0,"",(AB89+AB90+AB91*0.95+AB92)/(AB88+AB89))</f>
        <v/>
      </c>
      <c r="AC95" s="896" t="str">
        <f t="shared" si="84"/>
        <v/>
      </c>
      <c r="AD95" s="896" t="str">
        <f t="shared" si="84"/>
        <v/>
      </c>
      <c r="AE95" s="896" t="str">
        <f t="shared" si="84"/>
        <v/>
      </c>
      <c r="AF95" s="896" t="str">
        <f t="shared" si="84"/>
        <v/>
      </c>
      <c r="AG95" s="896" t="str">
        <f t="shared" si="84"/>
        <v/>
      </c>
      <c r="AH95" s="896" t="str">
        <f t="shared" si="84"/>
        <v/>
      </c>
      <c r="AI95" s="896" t="str">
        <f t="shared" si="84"/>
        <v/>
      </c>
      <c r="AJ95" s="896" t="str">
        <f t="shared" si="84"/>
        <v/>
      </c>
      <c r="AK95" s="896" t="str">
        <f t="shared" si="84"/>
        <v/>
      </c>
      <c r="AL95" s="896" t="str">
        <f t="shared" si="84"/>
        <v/>
      </c>
      <c r="AM95" s="897">
        <f t="shared" si="84"/>
        <v>0.55555555555555558</v>
      </c>
      <c r="AN95" s="898"/>
      <c r="AO95" s="898"/>
      <c r="AQ95" s="804"/>
      <c r="AT95" s="894" t="s">
        <v>1206</v>
      </c>
      <c r="AU95" s="807"/>
      <c r="AV95" s="895" t="s">
        <v>1207</v>
      </c>
      <c r="AW95" s="896">
        <f>+IF(AW88=0,"",(AW89+AW90+AW91*0.95+AW92)/(AW88+AW89))</f>
        <v>0.55555555555555558</v>
      </c>
      <c r="AX95" s="896" t="str">
        <f t="shared" ref="AX95:BI95" si="85">+IF(AX88=0,"",(AX89+AX90+AX91*0.95+AX92)/(AX88+AX89))</f>
        <v/>
      </c>
      <c r="AY95" s="896" t="str">
        <f t="shared" si="85"/>
        <v/>
      </c>
      <c r="AZ95" s="896" t="str">
        <f t="shared" si="85"/>
        <v/>
      </c>
      <c r="BA95" s="896" t="str">
        <f t="shared" si="85"/>
        <v/>
      </c>
      <c r="BB95" s="896" t="str">
        <f t="shared" si="85"/>
        <v/>
      </c>
      <c r="BC95" s="896" t="str">
        <f t="shared" si="85"/>
        <v/>
      </c>
      <c r="BD95" s="896" t="str">
        <f t="shared" si="85"/>
        <v/>
      </c>
      <c r="BE95" s="896" t="str">
        <f t="shared" si="85"/>
        <v/>
      </c>
      <c r="BF95" s="896" t="str">
        <f t="shared" si="85"/>
        <v/>
      </c>
      <c r="BG95" s="896" t="str">
        <f t="shared" si="85"/>
        <v/>
      </c>
      <c r="BH95" s="896" t="str">
        <f t="shared" si="85"/>
        <v/>
      </c>
      <c r="BI95" s="897">
        <f t="shared" si="85"/>
        <v>0.55555555555555558</v>
      </c>
      <c r="BJ95" s="898"/>
      <c r="BK95" s="898"/>
      <c r="BM95" s="804"/>
    </row>
    <row r="96" spans="1:65">
      <c r="B96" s="3012" t="s">
        <v>3202</v>
      </c>
      <c r="D96" s="3011"/>
      <c r="E96" s="898"/>
      <c r="F96" s="898"/>
      <c r="G96" s="898"/>
      <c r="H96" s="898"/>
      <c r="I96" s="898"/>
      <c r="J96" s="898"/>
      <c r="K96" s="898"/>
      <c r="L96" s="898"/>
      <c r="M96" s="898"/>
      <c r="N96" s="898"/>
      <c r="O96" s="898"/>
      <c r="P96" s="898"/>
      <c r="Q96" s="898"/>
      <c r="R96" s="898"/>
      <c r="S96" s="898"/>
      <c r="U96" s="804"/>
      <c r="X96" s="3010"/>
      <c r="Z96" s="3011"/>
      <c r="AA96" s="898"/>
      <c r="AB96" s="898"/>
      <c r="AC96" s="898"/>
      <c r="AD96" s="898"/>
      <c r="AE96" s="898"/>
      <c r="AF96" s="898"/>
      <c r="AG96" s="898"/>
      <c r="AH96" s="898"/>
      <c r="AI96" s="898"/>
      <c r="AJ96" s="898"/>
      <c r="AK96" s="898"/>
      <c r="AL96" s="898"/>
      <c r="AM96" s="898"/>
      <c r="AN96" s="898"/>
      <c r="AO96" s="898"/>
      <c r="AQ96" s="804"/>
      <c r="AT96" s="3010"/>
      <c r="AV96" s="3011"/>
      <c r="AW96" s="898"/>
      <c r="AX96" s="898"/>
      <c r="AY96" s="898"/>
      <c r="AZ96" s="898"/>
      <c r="BA96" s="898"/>
      <c r="BB96" s="898"/>
      <c r="BC96" s="898"/>
      <c r="BD96" s="898"/>
      <c r="BE96" s="898"/>
      <c r="BF96" s="898"/>
      <c r="BG96" s="898"/>
      <c r="BH96" s="898"/>
      <c r="BI96" s="898"/>
      <c r="BJ96" s="898"/>
      <c r="BK96" s="898"/>
      <c r="BM96" s="804"/>
    </row>
    <row r="97" spans="1:65">
      <c r="B97" s="3010"/>
      <c r="D97" s="3011"/>
      <c r="E97" s="898"/>
      <c r="F97" s="898"/>
      <c r="G97" s="898"/>
      <c r="H97" s="898"/>
      <c r="I97" s="898"/>
      <c r="J97" s="898"/>
      <c r="K97" s="898"/>
      <c r="L97" s="898"/>
      <c r="M97" s="898"/>
      <c r="N97" s="898"/>
      <c r="O97" s="898"/>
      <c r="P97" s="898"/>
      <c r="Q97" s="898"/>
      <c r="R97" s="898"/>
      <c r="S97" s="898"/>
      <c r="U97" s="804"/>
      <c r="X97" s="3010"/>
      <c r="Z97" s="3011"/>
      <c r="AA97" s="898"/>
      <c r="AB97" s="898"/>
      <c r="AC97" s="898"/>
      <c r="AD97" s="898"/>
      <c r="AE97" s="898"/>
      <c r="AF97" s="898"/>
      <c r="AG97" s="898"/>
      <c r="AH97" s="898"/>
      <c r="AI97" s="898"/>
      <c r="AJ97" s="898"/>
      <c r="AK97" s="898"/>
      <c r="AL97" s="898"/>
      <c r="AM97" s="898"/>
      <c r="AN97" s="898"/>
      <c r="AO97" s="898"/>
      <c r="AQ97" s="804"/>
      <c r="AT97" s="3010"/>
      <c r="AV97" s="3011"/>
      <c r="AW97" s="898"/>
      <c r="AX97" s="898"/>
      <c r="AY97" s="898"/>
      <c r="AZ97" s="898"/>
      <c r="BA97" s="898"/>
      <c r="BB97" s="898"/>
      <c r="BC97" s="898"/>
      <c r="BD97" s="898"/>
      <c r="BE97" s="898"/>
      <c r="BF97" s="898"/>
      <c r="BG97" s="898"/>
      <c r="BH97" s="898"/>
      <c r="BI97" s="898"/>
      <c r="BJ97" s="898"/>
      <c r="BK97" s="898"/>
      <c r="BM97" s="804"/>
    </row>
    <row r="98" spans="1:65" ht="14.25" thickBot="1">
      <c r="A98" s="802" t="s">
        <v>1208</v>
      </c>
      <c r="B98" s="802"/>
      <c r="C98" s="802"/>
      <c r="D98" s="802"/>
      <c r="E98" s="802"/>
      <c r="F98" s="802"/>
      <c r="G98" s="802"/>
      <c r="W98" s="802" t="s">
        <v>1208</v>
      </c>
      <c r="X98" s="802"/>
      <c r="Y98" s="802"/>
      <c r="Z98" s="802"/>
      <c r="AA98" s="802"/>
      <c r="AB98" s="802"/>
      <c r="AC98" s="802"/>
      <c r="AS98" s="802" t="s">
        <v>1208</v>
      </c>
      <c r="AT98" s="802"/>
      <c r="AU98" s="802"/>
      <c r="AV98" s="802"/>
      <c r="AW98" s="802"/>
      <c r="AX98" s="802"/>
      <c r="AY98" s="802"/>
    </row>
    <row r="99" spans="1:65" ht="14.25" thickBot="1">
      <c r="B99" s="826"/>
      <c r="C99" s="807"/>
      <c r="D99" s="899" t="s">
        <v>130</v>
      </c>
      <c r="E99" s="827" t="str">
        <f t="shared" ref="E99:P99" si="86">+E13</f>
        <v>4月</v>
      </c>
      <c r="F99" s="827" t="str">
        <f t="shared" si="86"/>
        <v>5月</v>
      </c>
      <c r="G99" s="827" t="str">
        <f t="shared" si="86"/>
        <v>6月</v>
      </c>
      <c r="H99" s="827" t="str">
        <f t="shared" si="86"/>
        <v>7月</v>
      </c>
      <c r="I99" s="827" t="str">
        <f t="shared" si="86"/>
        <v>8月</v>
      </c>
      <c r="J99" s="827" t="str">
        <f t="shared" si="86"/>
        <v>9月</v>
      </c>
      <c r="K99" s="827" t="str">
        <f t="shared" si="86"/>
        <v>10月</v>
      </c>
      <c r="L99" s="827" t="str">
        <f t="shared" si="86"/>
        <v>11月</v>
      </c>
      <c r="M99" s="827" t="str">
        <f t="shared" si="86"/>
        <v>12月</v>
      </c>
      <c r="N99" s="827" t="str">
        <f t="shared" si="86"/>
        <v>1月</v>
      </c>
      <c r="O99" s="827" t="str">
        <f t="shared" si="86"/>
        <v>2月</v>
      </c>
      <c r="P99" s="827" t="str">
        <f t="shared" si="86"/>
        <v>3月</v>
      </c>
      <c r="Q99" s="810" t="s">
        <v>210</v>
      </c>
      <c r="R99" s="811"/>
      <c r="S99" s="811"/>
      <c r="T99" s="811"/>
      <c r="U99" s="811"/>
      <c r="X99" s="826"/>
      <c r="Y99" s="807"/>
      <c r="Z99" s="899" t="s">
        <v>130</v>
      </c>
      <c r="AA99" s="827" t="str">
        <f t="shared" ref="AA99:AL99" si="87">+AA13</f>
        <v>4月</v>
      </c>
      <c r="AB99" s="827" t="str">
        <f t="shared" si="87"/>
        <v>5月</v>
      </c>
      <c r="AC99" s="827" t="str">
        <f t="shared" si="87"/>
        <v>6月</v>
      </c>
      <c r="AD99" s="827" t="str">
        <f t="shared" si="87"/>
        <v>7月</v>
      </c>
      <c r="AE99" s="827" t="str">
        <f t="shared" si="87"/>
        <v>8月</v>
      </c>
      <c r="AF99" s="827" t="str">
        <f t="shared" si="87"/>
        <v>9月</v>
      </c>
      <c r="AG99" s="827" t="str">
        <f t="shared" si="87"/>
        <v>10月</v>
      </c>
      <c r="AH99" s="827" t="str">
        <f t="shared" si="87"/>
        <v>11月</v>
      </c>
      <c r="AI99" s="827" t="str">
        <f t="shared" si="87"/>
        <v>12月</v>
      </c>
      <c r="AJ99" s="827" t="str">
        <f t="shared" si="87"/>
        <v>1月</v>
      </c>
      <c r="AK99" s="827" t="str">
        <f t="shared" si="87"/>
        <v>2月</v>
      </c>
      <c r="AL99" s="827" t="str">
        <f t="shared" si="87"/>
        <v>3月</v>
      </c>
      <c r="AM99" s="810" t="s">
        <v>210</v>
      </c>
      <c r="AN99" s="811"/>
      <c r="AO99" s="811"/>
      <c r="AP99" s="811"/>
      <c r="AQ99" s="811"/>
      <c r="AT99" s="826"/>
      <c r="AU99" s="807"/>
      <c r="AV99" s="899" t="s">
        <v>130</v>
      </c>
      <c r="AW99" s="827" t="str">
        <f t="shared" ref="AW99:BH99" si="88">+AW13</f>
        <v>4月</v>
      </c>
      <c r="AX99" s="827" t="str">
        <f t="shared" si="88"/>
        <v>5月</v>
      </c>
      <c r="AY99" s="827" t="str">
        <f t="shared" si="88"/>
        <v>6月</v>
      </c>
      <c r="AZ99" s="827" t="str">
        <f t="shared" si="88"/>
        <v>7月</v>
      </c>
      <c r="BA99" s="827" t="str">
        <f t="shared" si="88"/>
        <v>8月</v>
      </c>
      <c r="BB99" s="827" t="str">
        <f t="shared" si="88"/>
        <v>9月</v>
      </c>
      <c r="BC99" s="827" t="str">
        <f t="shared" si="88"/>
        <v>10月</v>
      </c>
      <c r="BD99" s="827" t="str">
        <f t="shared" si="88"/>
        <v>11月</v>
      </c>
      <c r="BE99" s="827" t="str">
        <f t="shared" si="88"/>
        <v>12月</v>
      </c>
      <c r="BF99" s="827" t="str">
        <f t="shared" si="88"/>
        <v>1月</v>
      </c>
      <c r="BG99" s="827" t="str">
        <f t="shared" si="88"/>
        <v>2月</v>
      </c>
      <c r="BH99" s="827" t="str">
        <f t="shared" si="88"/>
        <v>3月</v>
      </c>
      <c r="BI99" s="810" t="s">
        <v>210</v>
      </c>
      <c r="BJ99" s="811"/>
      <c r="BK99" s="811"/>
      <c r="BL99" s="811"/>
      <c r="BM99" s="811"/>
    </row>
    <row r="100" spans="1:65">
      <c r="B100" s="900" t="s">
        <v>2378</v>
      </c>
      <c r="C100" s="2984">
        <f>+C5</f>
        <v>2024</v>
      </c>
      <c r="D100" s="922" t="str">
        <f>+D79</f>
        <v>ｋｇ</v>
      </c>
      <c r="E100" s="1926">
        <v>2000</v>
      </c>
      <c r="F100" s="1926">
        <v>2000</v>
      </c>
      <c r="G100" s="1926">
        <v>2000</v>
      </c>
      <c r="H100" s="1926">
        <v>2000</v>
      </c>
      <c r="I100" s="1926">
        <v>2000</v>
      </c>
      <c r="J100" s="1926">
        <v>2000</v>
      </c>
      <c r="K100" s="1926">
        <v>2000</v>
      </c>
      <c r="L100" s="1926">
        <v>2000</v>
      </c>
      <c r="M100" s="1926">
        <v>2000</v>
      </c>
      <c r="N100" s="1926">
        <v>2000</v>
      </c>
      <c r="O100" s="1926">
        <v>2000</v>
      </c>
      <c r="P100" s="1926">
        <v>2000</v>
      </c>
      <c r="Q100" s="901">
        <f>SUM(E100:P100)</f>
        <v>24000</v>
      </c>
      <c r="R100" s="828"/>
      <c r="S100" s="828"/>
      <c r="T100" s="828"/>
      <c r="U100" s="828"/>
      <c r="V100" s="902"/>
      <c r="X100" s="900" t="s">
        <v>1209</v>
      </c>
      <c r="Y100" s="1337">
        <v>2016</v>
      </c>
      <c r="Z100" s="922" t="str">
        <f>+Z79</f>
        <v>ｋｇ</v>
      </c>
      <c r="AA100" s="919">
        <v>2000</v>
      </c>
      <c r="AB100" s="919">
        <v>3000</v>
      </c>
      <c r="AC100" s="919">
        <f t="shared" ref="AC100:AL100" si="89">SUM(AC102:AC108)</f>
        <v>0</v>
      </c>
      <c r="AD100" s="919">
        <f t="shared" si="89"/>
        <v>0</v>
      </c>
      <c r="AE100" s="919">
        <f t="shared" si="89"/>
        <v>0</v>
      </c>
      <c r="AF100" s="919">
        <f t="shared" si="89"/>
        <v>0</v>
      </c>
      <c r="AG100" s="919">
        <f t="shared" si="89"/>
        <v>0</v>
      </c>
      <c r="AH100" s="919">
        <f t="shared" si="89"/>
        <v>0</v>
      </c>
      <c r="AI100" s="919">
        <f t="shared" si="89"/>
        <v>0</v>
      </c>
      <c r="AJ100" s="919">
        <f t="shared" si="89"/>
        <v>0</v>
      </c>
      <c r="AK100" s="919">
        <f t="shared" si="89"/>
        <v>0</v>
      </c>
      <c r="AL100" s="919">
        <f t="shared" si="89"/>
        <v>0</v>
      </c>
      <c r="AM100" s="901">
        <f>SUM(AA100:AL100)</f>
        <v>5000</v>
      </c>
      <c r="AN100" s="828"/>
      <c r="AO100" s="828"/>
      <c r="AP100" s="828"/>
      <c r="AQ100" s="828"/>
      <c r="AT100" s="900" t="s">
        <v>1209</v>
      </c>
      <c r="AU100" s="1337">
        <v>2016</v>
      </c>
      <c r="AV100" s="922" t="str">
        <f>+AV79</f>
        <v>ｋｇ</v>
      </c>
      <c r="AW100" s="919">
        <v>2000</v>
      </c>
      <c r="AX100" s="919">
        <v>3000</v>
      </c>
      <c r="AY100" s="919">
        <f t="shared" ref="AY100:BH100" si="90">SUM(AY102:AY108)</f>
        <v>0</v>
      </c>
      <c r="AZ100" s="919">
        <f t="shared" si="90"/>
        <v>0</v>
      </c>
      <c r="BA100" s="919">
        <f t="shared" si="90"/>
        <v>0</v>
      </c>
      <c r="BB100" s="919">
        <f t="shared" si="90"/>
        <v>0</v>
      </c>
      <c r="BC100" s="919">
        <f t="shared" si="90"/>
        <v>0</v>
      </c>
      <c r="BD100" s="919">
        <f t="shared" si="90"/>
        <v>0</v>
      </c>
      <c r="BE100" s="919">
        <f t="shared" si="90"/>
        <v>0</v>
      </c>
      <c r="BF100" s="919">
        <f t="shared" si="90"/>
        <v>0</v>
      </c>
      <c r="BG100" s="919">
        <f t="shared" si="90"/>
        <v>0</v>
      </c>
      <c r="BH100" s="919">
        <f t="shared" si="90"/>
        <v>0</v>
      </c>
      <c r="BI100" s="901">
        <f>SUM(AW100:BH100)</f>
        <v>5000</v>
      </c>
      <c r="BJ100" s="828"/>
      <c r="BK100" s="828"/>
      <c r="BL100" s="828"/>
      <c r="BM100" s="828"/>
    </row>
    <row r="101" spans="1:65">
      <c r="B101" s="903"/>
      <c r="C101" s="1338" t="s">
        <v>1588</v>
      </c>
      <c r="D101" s="793" t="s">
        <v>1174</v>
      </c>
      <c r="E101" s="1927">
        <v>2000</v>
      </c>
      <c r="F101" s="1927"/>
      <c r="G101" s="1927"/>
      <c r="H101" s="1927"/>
      <c r="I101" s="1927"/>
      <c r="J101" s="1927"/>
      <c r="K101" s="1927"/>
      <c r="L101" s="1927"/>
      <c r="M101" s="1927"/>
      <c r="N101" s="1927"/>
      <c r="O101" s="1927"/>
      <c r="P101" s="1927"/>
      <c r="Q101" s="794">
        <f t="shared" ref="Q101:Q108" si="91">SUM(E101:P101)</f>
        <v>2000</v>
      </c>
      <c r="R101" s="815">
        <f>+Q101/Q100</f>
        <v>8.3333333333333329E-2</v>
      </c>
      <c r="S101" s="815" t="s">
        <v>1889</v>
      </c>
      <c r="T101" s="904"/>
      <c r="U101" s="904"/>
      <c r="V101" s="902"/>
      <c r="X101" s="903"/>
      <c r="Y101" s="1338" t="s">
        <v>1588</v>
      </c>
      <c r="Z101" s="793" t="s">
        <v>1174</v>
      </c>
      <c r="AA101" s="1339">
        <v>-2000</v>
      </c>
      <c r="AB101" s="1339"/>
      <c r="AC101" s="1339"/>
      <c r="AD101" s="1339"/>
      <c r="AE101" s="1339"/>
      <c r="AF101" s="1339"/>
      <c r="AG101" s="1339"/>
      <c r="AH101" s="1339"/>
      <c r="AI101" s="1339"/>
      <c r="AJ101" s="1339"/>
      <c r="AK101" s="1339"/>
      <c r="AL101" s="1339"/>
      <c r="AM101" s="794">
        <f t="shared" ref="AM101:AM103" si="92">SUM(AA101:AL101)</f>
        <v>-2000</v>
      </c>
      <c r="AN101" s="904"/>
      <c r="AO101" s="904"/>
      <c r="AP101" s="904"/>
      <c r="AQ101" s="904"/>
      <c r="AT101" s="903"/>
      <c r="AU101" s="1338" t="s">
        <v>1588</v>
      </c>
      <c r="AV101" s="793" t="s">
        <v>1174</v>
      </c>
      <c r="AW101" s="1339">
        <v>-2000</v>
      </c>
      <c r="AX101" s="1339"/>
      <c r="AY101" s="1339"/>
      <c r="AZ101" s="1339"/>
      <c r="BA101" s="1339"/>
      <c r="BB101" s="1339"/>
      <c r="BC101" s="1339"/>
      <c r="BD101" s="1339"/>
      <c r="BE101" s="1339"/>
      <c r="BF101" s="1339"/>
      <c r="BG101" s="1339"/>
      <c r="BH101" s="1339"/>
      <c r="BI101" s="794">
        <f t="shared" ref="BI101:BI103" si="93">SUM(AW101:BH101)</f>
        <v>-2000</v>
      </c>
      <c r="BJ101" s="904"/>
      <c r="BK101" s="904"/>
      <c r="BL101" s="904"/>
      <c r="BM101" s="904"/>
    </row>
    <row r="102" spans="1:65">
      <c r="B102" s="3782" t="s">
        <v>1210</v>
      </c>
      <c r="C102" s="3784" t="s">
        <v>1168</v>
      </c>
      <c r="D102" s="792" t="str">
        <f>+D79</f>
        <v>ｋｇ</v>
      </c>
      <c r="E102" s="1928"/>
      <c r="F102" s="1928"/>
      <c r="G102" s="1928"/>
      <c r="H102" s="1928"/>
      <c r="I102" s="1928"/>
      <c r="J102" s="1928"/>
      <c r="K102" s="1928"/>
      <c r="L102" s="1928"/>
      <c r="M102" s="1928"/>
      <c r="N102" s="1928"/>
      <c r="O102" s="1928"/>
      <c r="P102" s="1928"/>
      <c r="Q102" s="910">
        <f t="shared" si="91"/>
        <v>0</v>
      </c>
      <c r="R102" s="828"/>
      <c r="S102" s="828"/>
      <c r="T102" s="828"/>
      <c r="U102" s="828"/>
      <c r="V102" s="804"/>
      <c r="X102" s="3782" t="s">
        <v>1210</v>
      </c>
      <c r="Y102" s="3784" t="s">
        <v>1168</v>
      </c>
      <c r="Z102" s="792" t="str">
        <f>+Z79</f>
        <v>ｋｇ</v>
      </c>
      <c r="AA102" s="41"/>
      <c r="AB102" s="41"/>
      <c r="AC102" s="41"/>
      <c r="AD102" s="41"/>
      <c r="AE102" s="41"/>
      <c r="AF102" s="41"/>
      <c r="AG102" s="41"/>
      <c r="AH102" s="41"/>
      <c r="AI102" s="41"/>
      <c r="AJ102" s="41"/>
      <c r="AK102" s="41"/>
      <c r="AL102" s="41"/>
      <c r="AM102" s="910">
        <f t="shared" si="92"/>
        <v>0</v>
      </c>
      <c r="AN102" s="828"/>
      <c r="AO102" s="828"/>
      <c r="AP102" s="828"/>
      <c r="AQ102" s="828"/>
      <c r="AT102" s="3782" t="s">
        <v>1210</v>
      </c>
      <c r="AU102" s="3784" t="s">
        <v>1168</v>
      </c>
      <c r="AV102" s="792" t="str">
        <f>+AV79</f>
        <v>ｋｇ</v>
      </c>
      <c r="AW102" s="41"/>
      <c r="AX102" s="41"/>
      <c r="AY102" s="41"/>
      <c r="AZ102" s="41"/>
      <c r="BA102" s="41"/>
      <c r="BB102" s="41"/>
      <c r="BC102" s="41"/>
      <c r="BD102" s="41"/>
      <c r="BE102" s="41"/>
      <c r="BF102" s="41"/>
      <c r="BG102" s="41"/>
      <c r="BH102" s="41"/>
      <c r="BI102" s="910">
        <f t="shared" si="93"/>
        <v>0</v>
      </c>
      <c r="BJ102" s="828"/>
      <c r="BK102" s="828"/>
      <c r="BL102" s="828"/>
      <c r="BM102" s="828"/>
    </row>
    <row r="103" spans="1:65">
      <c r="B103" s="3783"/>
      <c r="C103" s="3784"/>
      <c r="D103" s="793" t="s">
        <v>1174</v>
      </c>
      <c r="E103" s="1927"/>
      <c r="F103" s="1927"/>
      <c r="G103" s="1927"/>
      <c r="H103" s="1927"/>
      <c r="I103" s="1927"/>
      <c r="J103" s="1927"/>
      <c r="K103" s="1927"/>
      <c r="L103" s="1927"/>
      <c r="M103" s="1927"/>
      <c r="N103" s="1927"/>
      <c r="O103" s="1927"/>
      <c r="P103" s="1927"/>
      <c r="Q103" s="906">
        <f t="shared" si="91"/>
        <v>0</v>
      </c>
      <c r="R103" s="904"/>
      <c r="S103" s="904"/>
      <c r="T103" s="904"/>
      <c r="U103" s="904"/>
      <c r="V103" s="804"/>
      <c r="X103" s="3783"/>
      <c r="Y103" s="3784"/>
      <c r="Z103" s="793" t="s">
        <v>1174</v>
      </c>
      <c r="AA103" s="1339"/>
      <c r="AB103" s="1339"/>
      <c r="AC103" s="1339"/>
      <c r="AD103" s="1339"/>
      <c r="AE103" s="1339"/>
      <c r="AF103" s="1339"/>
      <c r="AG103" s="1339"/>
      <c r="AH103" s="1339"/>
      <c r="AI103" s="1339"/>
      <c r="AJ103" s="1339"/>
      <c r="AK103" s="1339"/>
      <c r="AL103" s="1339"/>
      <c r="AM103" s="906">
        <f t="shared" si="92"/>
        <v>0</v>
      </c>
      <c r="AN103" s="904"/>
      <c r="AO103" s="904"/>
      <c r="AP103" s="904"/>
      <c r="AQ103" s="904"/>
      <c r="AT103" s="3783"/>
      <c r="AU103" s="3784"/>
      <c r="AV103" s="793" t="s">
        <v>1174</v>
      </c>
      <c r="AW103" s="1339"/>
      <c r="AX103" s="1339"/>
      <c r="AY103" s="1339"/>
      <c r="AZ103" s="1339"/>
      <c r="BA103" s="1339"/>
      <c r="BB103" s="1339"/>
      <c r="BC103" s="1339"/>
      <c r="BD103" s="1339"/>
      <c r="BE103" s="1339"/>
      <c r="BF103" s="1339"/>
      <c r="BG103" s="1339"/>
      <c r="BH103" s="1339"/>
      <c r="BI103" s="906">
        <f t="shared" si="93"/>
        <v>0</v>
      </c>
      <c r="BJ103" s="904"/>
      <c r="BK103" s="904"/>
      <c r="BL103" s="904"/>
      <c r="BM103" s="904"/>
    </row>
    <row r="104" spans="1:65">
      <c r="B104" s="3782" t="s">
        <v>1211</v>
      </c>
      <c r="C104" s="3784"/>
      <c r="D104" s="792" t="str">
        <f>+D79</f>
        <v>ｋｇ</v>
      </c>
      <c r="E104" s="1928"/>
      <c r="F104" s="1928"/>
      <c r="G104" s="1928"/>
      <c r="H104" s="1928"/>
      <c r="I104" s="1928"/>
      <c r="J104" s="1928"/>
      <c r="K104" s="1928"/>
      <c r="L104" s="1928"/>
      <c r="M104" s="1928"/>
      <c r="N104" s="1928"/>
      <c r="O104" s="1928"/>
      <c r="P104" s="1928"/>
      <c r="Q104" s="795">
        <f>SUM(E104:P104)</f>
        <v>0</v>
      </c>
      <c r="R104" s="828"/>
      <c r="S104" s="828"/>
      <c r="T104" s="828"/>
      <c r="U104" s="828"/>
      <c r="V104" s="804"/>
      <c r="X104" s="3782" t="s">
        <v>1211</v>
      </c>
      <c r="Y104" s="3784"/>
      <c r="Z104" s="792" t="str">
        <f>+Z79</f>
        <v>ｋｇ</v>
      </c>
      <c r="AA104" s="41"/>
      <c r="AB104" s="41"/>
      <c r="AC104" s="41"/>
      <c r="AD104" s="41"/>
      <c r="AE104" s="41"/>
      <c r="AF104" s="41"/>
      <c r="AG104" s="41"/>
      <c r="AH104" s="41"/>
      <c r="AI104" s="41"/>
      <c r="AJ104" s="41"/>
      <c r="AK104" s="41"/>
      <c r="AL104" s="41"/>
      <c r="AM104" s="795">
        <f>SUM(AA104:AL104)</f>
        <v>0</v>
      </c>
      <c r="AN104" s="828"/>
      <c r="AO104" s="828"/>
      <c r="AP104" s="828"/>
      <c r="AQ104" s="828"/>
      <c r="AT104" s="3782" t="s">
        <v>1211</v>
      </c>
      <c r="AU104" s="3784"/>
      <c r="AV104" s="792" t="str">
        <f>+AV79</f>
        <v>ｋｇ</v>
      </c>
      <c r="AW104" s="41"/>
      <c r="AX104" s="41"/>
      <c r="AY104" s="41"/>
      <c r="AZ104" s="41"/>
      <c r="BA104" s="41"/>
      <c r="BB104" s="41"/>
      <c r="BC104" s="41"/>
      <c r="BD104" s="41"/>
      <c r="BE104" s="41"/>
      <c r="BF104" s="41"/>
      <c r="BG104" s="41"/>
      <c r="BH104" s="41"/>
      <c r="BI104" s="795">
        <f>SUM(AW104:BH104)</f>
        <v>0</v>
      </c>
      <c r="BJ104" s="828"/>
      <c r="BK104" s="828"/>
      <c r="BL104" s="828"/>
      <c r="BM104" s="828"/>
    </row>
    <row r="105" spans="1:65">
      <c r="B105" s="3783"/>
      <c r="C105" s="3784"/>
      <c r="D105" s="793" t="s">
        <v>1174</v>
      </c>
      <c r="E105" s="1927"/>
      <c r="F105" s="1927"/>
      <c r="G105" s="1927"/>
      <c r="H105" s="1927"/>
      <c r="I105" s="1927"/>
      <c r="J105" s="1927"/>
      <c r="K105" s="1927"/>
      <c r="L105" s="1927"/>
      <c r="M105" s="1927"/>
      <c r="N105" s="1927"/>
      <c r="O105" s="1927"/>
      <c r="P105" s="1927"/>
      <c r="Q105" s="906">
        <f>SUM(E105:P105)</f>
        <v>0</v>
      </c>
      <c r="R105" s="904"/>
      <c r="S105" s="904"/>
      <c r="T105" s="904"/>
      <c r="U105" s="904"/>
      <c r="V105" s="804"/>
      <c r="X105" s="3783"/>
      <c r="Y105" s="3784"/>
      <c r="Z105" s="793" t="s">
        <v>1174</v>
      </c>
      <c r="AA105" s="1339"/>
      <c r="AB105" s="1339"/>
      <c r="AC105" s="1339"/>
      <c r="AD105" s="1339"/>
      <c r="AE105" s="1339"/>
      <c r="AF105" s="1339"/>
      <c r="AG105" s="1339"/>
      <c r="AH105" s="1339"/>
      <c r="AI105" s="1339"/>
      <c r="AJ105" s="1339"/>
      <c r="AK105" s="1339"/>
      <c r="AL105" s="1339"/>
      <c r="AM105" s="906">
        <f>SUM(AA105:AL105)</f>
        <v>0</v>
      </c>
      <c r="AN105" s="904"/>
      <c r="AO105" s="904"/>
      <c r="AP105" s="904"/>
      <c r="AQ105" s="904"/>
      <c r="AT105" s="3783"/>
      <c r="AU105" s="3784"/>
      <c r="AV105" s="793" t="s">
        <v>1174</v>
      </c>
      <c r="AW105" s="1339"/>
      <c r="AX105" s="1339"/>
      <c r="AY105" s="1339"/>
      <c r="AZ105" s="1339"/>
      <c r="BA105" s="1339"/>
      <c r="BB105" s="1339"/>
      <c r="BC105" s="1339"/>
      <c r="BD105" s="1339"/>
      <c r="BE105" s="1339"/>
      <c r="BF105" s="1339"/>
      <c r="BG105" s="1339"/>
      <c r="BH105" s="1339"/>
      <c r="BI105" s="906">
        <f>SUM(AW105:BH105)</f>
        <v>0</v>
      </c>
      <c r="BJ105" s="904"/>
      <c r="BK105" s="904"/>
      <c r="BL105" s="904"/>
      <c r="BM105" s="904"/>
    </row>
    <row r="106" spans="1:65">
      <c r="B106" s="907" t="s">
        <v>1212</v>
      </c>
      <c r="C106" s="3784"/>
      <c r="D106" s="792" t="str">
        <f>+D79</f>
        <v>ｋｇ</v>
      </c>
      <c r="E106" s="1928"/>
      <c r="F106" s="1928"/>
      <c r="G106" s="1928"/>
      <c r="H106" s="1928"/>
      <c r="I106" s="1928"/>
      <c r="J106" s="1928"/>
      <c r="K106" s="1928"/>
      <c r="L106" s="1928"/>
      <c r="M106" s="1928"/>
      <c r="N106" s="1928"/>
      <c r="O106" s="1928"/>
      <c r="P106" s="1928"/>
      <c r="Q106" s="795">
        <f t="shared" si="91"/>
        <v>0</v>
      </c>
      <c r="R106" s="828"/>
      <c r="S106" s="828"/>
      <c r="T106" s="828"/>
      <c r="U106" s="828"/>
      <c r="V106" s="804"/>
      <c r="X106" s="907" t="s">
        <v>1212</v>
      </c>
      <c r="Y106" s="3784"/>
      <c r="Z106" s="792" t="str">
        <f>+Z79</f>
        <v>ｋｇ</v>
      </c>
      <c r="AA106" s="41"/>
      <c r="AB106" s="41"/>
      <c r="AC106" s="41"/>
      <c r="AD106" s="41"/>
      <c r="AE106" s="41"/>
      <c r="AF106" s="41"/>
      <c r="AG106" s="41"/>
      <c r="AH106" s="41"/>
      <c r="AI106" s="41"/>
      <c r="AJ106" s="41"/>
      <c r="AK106" s="41"/>
      <c r="AL106" s="41"/>
      <c r="AM106" s="795">
        <f t="shared" ref="AM106:AM108" si="94">SUM(AA106:AL106)</f>
        <v>0</v>
      </c>
      <c r="AN106" s="828"/>
      <c r="AO106" s="828"/>
      <c r="AP106" s="828"/>
      <c r="AQ106" s="828"/>
      <c r="AT106" s="907" t="s">
        <v>1212</v>
      </c>
      <c r="AU106" s="3784"/>
      <c r="AV106" s="792" t="str">
        <f>+AV79</f>
        <v>ｋｇ</v>
      </c>
      <c r="AW106" s="41"/>
      <c r="AX106" s="41"/>
      <c r="AY106" s="41"/>
      <c r="AZ106" s="41"/>
      <c r="BA106" s="41"/>
      <c r="BB106" s="41"/>
      <c r="BC106" s="41"/>
      <c r="BD106" s="41"/>
      <c r="BE106" s="41"/>
      <c r="BF106" s="41"/>
      <c r="BG106" s="41"/>
      <c r="BH106" s="41"/>
      <c r="BI106" s="795">
        <f t="shared" ref="BI106:BI108" si="95">SUM(AW106:BH106)</f>
        <v>0</v>
      </c>
      <c r="BJ106" s="828"/>
      <c r="BK106" s="828"/>
      <c r="BL106" s="828"/>
      <c r="BM106" s="828"/>
    </row>
    <row r="107" spans="1:65">
      <c r="B107" s="903" t="s">
        <v>1213</v>
      </c>
      <c r="C107" s="3784"/>
      <c r="D107" s="797" t="str">
        <f>+D79</f>
        <v>ｋｇ</v>
      </c>
      <c r="E107" s="1929"/>
      <c r="F107" s="1929"/>
      <c r="G107" s="1929"/>
      <c r="H107" s="1929"/>
      <c r="I107" s="1929"/>
      <c r="J107" s="1929"/>
      <c r="K107" s="1929"/>
      <c r="L107" s="1929"/>
      <c r="M107" s="1929"/>
      <c r="N107" s="1929"/>
      <c r="O107" s="1929"/>
      <c r="P107" s="1929"/>
      <c r="Q107" s="905">
        <f t="shared" si="91"/>
        <v>0</v>
      </c>
      <c r="R107" s="828"/>
      <c r="S107" s="828"/>
      <c r="T107" s="828"/>
      <c r="U107" s="828"/>
      <c r="V107" s="804"/>
      <c r="X107" s="903" t="s">
        <v>1213</v>
      </c>
      <c r="Y107" s="3784"/>
      <c r="Z107" s="797" t="str">
        <f>+Z79</f>
        <v>ｋｇ</v>
      </c>
      <c r="AA107" s="42"/>
      <c r="AB107" s="42"/>
      <c r="AC107" s="42"/>
      <c r="AD107" s="42"/>
      <c r="AE107" s="42"/>
      <c r="AF107" s="42"/>
      <c r="AG107" s="42"/>
      <c r="AH107" s="42"/>
      <c r="AI107" s="42"/>
      <c r="AJ107" s="42"/>
      <c r="AK107" s="42"/>
      <c r="AL107" s="42"/>
      <c r="AM107" s="905">
        <f t="shared" si="94"/>
        <v>0</v>
      </c>
      <c r="AN107" s="828"/>
      <c r="AO107" s="828"/>
      <c r="AP107" s="828"/>
      <c r="AQ107" s="828"/>
      <c r="AT107" s="903" t="s">
        <v>1213</v>
      </c>
      <c r="AU107" s="3784"/>
      <c r="AV107" s="797" t="str">
        <f>+AV79</f>
        <v>ｋｇ</v>
      </c>
      <c r="AW107" s="42"/>
      <c r="AX107" s="42"/>
      <c r="AY107" s="42"/>
      <c r="AZ107" s="42"/>
      <c r="BA107" s="42"/>
      <c r="BB107" s="42"/>
      <c r="BC107" s="42"/>
      <c r="BD107" s="42"/>
      <c r="BE107" s="42"/>
      <c r="BF107" s="42"/>
      <c r="BG107" s="42"/>
      <c r="BH107" s="42"/>
      <c r="BI107" s="905">
        <f t="shared" si="95"/>
        <v>0</v>
      </c>
      <c r="BJ107" s="828"/>
      <c r="BK107" s="828"/>
      <c r="BL107" s="828"/>
      <c r="BM107" s="828"/>
    </row>
    <row r="108" spans="1:65" ht="14.25" thickBot="1">
      <c r="B108" s="908"/>
      <c r="C108" s="3785"/>
      <c r="D108" s="923" t="s">
        <v>1174</v>
      </c>
      <c r="E108" s="1930"/>
      <c r="F108" s="1930"/>
      <c r="G108" s="1930"/>
      <c r="H108" s="1930"/>
      <c r="I108" s="1930"/>
      <c r="J108" s="1930"/>
      <c r="K108" s="1930"/>
      <c r="L108" s="1930"/>
      <c r="M108" s="1930"/>
      <c r="N108" s="1930"/>
      <c r="O108" s="1930"/>
      <c r="P108" s="1930"/>
      <c r="Q108" s="921">
        <f t="shared" si="91"/>
        <v>0</v>
      </c>
      <c r="R108" s="904"/>
      <c r="S108" s="904"/>
      <c r="T108" s="904"/>
      <c r="U108" s="904"/>
      <c r="X108" s="908"/>
      <c r="Y108" s="3785"/>
      <c r="Z108" s="923" t="s">
        <v>1174</v>
      </c>
      <c r="AA108" s="920"/>
      <c r="AB108" s="920"/>
      <c r="AC108" s="920"/>
      <c r="AD108" s="920"/>
      <c r="AE108" s="920"/>
      <c r="AF108" s="920"/>
      <c r="AG108" s="920"/>
      <c r="AH108" s="920"/>
      <c r="AI108" s="920"/>
      <c r="AJ108" s="920"/>
      <c r="AK108" s="920"/>
      <c r="AL108" s="920"/>
      <c r="AM108" s="921">
        <f t="shared" si="94"/>
        <v>0</v>
      </c>
      <c r="AN108" s="904"/>
      <c r="AO108" s="904"/>
      <c r="AP108" s="904"/>
      <c r="AQ108" s="904"/>
      <c r="AT108" s="908"/>
      <c r="AU108" s="3785"/>
      <c r="AV108" s="923" t="s">
        <v>1174</v>
      </c>
      <c r="AW108" s="920"/>
      <c r="AX108" s="920"/>
      <c r="AY108" s="920"/>
      <c r="AZ108" s="920"/>
      <c r="BA108" s="920"/>
      <c r="BB108" s="920"/>
      <c r="BC108" s="920"/>
      <c r="BD108" s="920"/>
      <c r="BE108" s="920"/>
      <c r="BF108" s="920"/>
      <c r="BG108" s="920"/>
      <c r="BH108" s="920"/>
      <c r="BI108" s="921">
        <f t="shared" si="95"/>
        <v>0</v>
      </c>
      <c r="BJ108" s="904"/>
      <c r="BK108" s="904"/>
      <c r="BL108" s="904"/>
      <c r="BM108" s="904"/>
    </row>
    <row r="109" spans="1:65">
      <c r="B109" s="900" t="s">
        <v>1214</v>
      </c>
      <c r="C109" s="2984">
        <f>+C5</f>
        <v>2024</v>
      </c>
      <c r="D109" s="922" t="str">
        <f>+D79</f>
        <v>ｋｇ</v>
      </c>
      <c r="E109" s="1926"/>
      <c r="F109" s="1926"/>
      <c r="G109" s="1926"/>
      <c r="H109" s="1926"/>
      <c r="I109" s="1926"/>
      <c r="J109" s="1926"/>
      <c r="K109" s="1926"/>
      <c r="L109" s="1926"/>
      <c r="M109" s="1926"/>
      <c r="N109" s="1926"/>
      <c r="O109" s="1926"/>
      <c r="P109" s="1926"/>
      <c r="Q109" s="901">
        <f>SUM(E109:P109)</f>
        <v>0</v>
      </c>
      <c r="R109" s="828"/>
      <c r="S109" s="828"/>
      <c r="T109" s="828"/>
      <c r="U109" s="828"/>
      <c r="V109" s="870"/>
      <c r="X109" s="900" t="s">
        <v>1214</v>
      </c>
      <c r="Y109" s="1337">
        <v>2016</v>
      </c>
      <c r="Z109" s="922" t="str">
        <f>+Z79</f>
        <v>ｋｇ</v>
      </c>
      <c r="AA109" s="919"/>
      <c r="AB109" s="919"/>
      <c r="AC109" s="919"/>
      <c r="AD109" s="919"/>
      <c r="AE109" s="919"/>
      <c r="AF109" s="919"/>
      <c r="AG109" s="919"/>
      <c r="AH109" s="919"/>
      <c r="AI109" s="919"/>
      <c r="AJ109" s="919"/>
      <c r="AK109" s="919"/>
      <c r="AL109" s="919"/>
      <c r="AM109" s="901">
        <f>SUM(AA109:AL109)</f>
        <v>0</v>
      </c>
      <c r="AN109" s="828"/>
      <c r="AO109" s="828"/>
      <c r="AP109" s="828"/>
      <c r="AQ109" s="828"/>
      <c r="AT109" s="900" t="s">
        <v>1214</v>
      </c>
      <c r="AU109" s="1337">
        <v>2016</v>
      </c>
      <c r="AV109" s="922" t="str">
        <f>+AV79</f>
        <v>ｋｇ</v>
      </c>
      <c r="AW109" s="919"/>
      <c r="AX109" s="919"/>
      <c r="AY109" s="919"/>
      <c r="AZ109" s="919"/>
      <c r="BA109" s="919"/>
      <c r="BB109" s="919"/>
      <c r="BC109" s="919"/>
      <c r="BD109" s="919"/>
      <c r="BE109" s="919"/>
      <c r="BF109" s="919"/>
      <c r="BG109" s="919"/>
      <c r="BH109" s="919"/>
      <c r="BI109" s="901">
        <f>SUM(AW109:BH109)</f>
        <v>0</v>
      </c>
      <c r="BJ109" s="828"/>
      <c r="BK109" s="828"/>
      <c r="BL109" s="828"/>
      <c r="BM109" s="828"/>
    </row>
    <row r="110" spans="1:65">
      <c r="B110" s="903"/>
      <c r="C110" s="1338" t="s">
        <v>1588</v>
      </c>
      <c r="D110" s="793" t="s">
        <v>1174</v>
      </c>
      <c r="E110" s="1927"/>
      <c r="F110" s="1927"/>
      <c r="G110" s="1927"/>
      <c r="H110" s="1927"/>
      <c r="I110" s="1927"/>
      <c r="J110" s="1927"/>
      <c r="K110" s="1927"/>
      <c r="L110" s="1927"/>
      <c r="M110" s="1927"/>
      <c r="N110" s="1927"/>
      <c r="O110" s="1927"/>
      <c r="P110" s="1927"/>
      <c r="Q110" s="906">
        <f t="shared" ref="Q110:Q117" si="96">SUM(E110:P110)</f>
        <v>0</v>
      </c>
      <c r="R110" s="904"/>
      <c r="S110" s="904"/>
      <c r="T110" s="904"/>
      <c r="U110" s="904"/>
      <c r="V110" s="902"/>
      <c r="X110" s="903"/>
      <c r="Y110" s="1338" t="s">
        <v>1588</v>
      </c>
      <c r="Z110" s="793" t="s">
        <v>1174</v>
      </c>
      <c r="AA110" s="1339"/>
      <c r="AB110" s="1339"/>
      <c r="AC110" s="1339"/>
      <c r="AD110" s="1339"/>
      <c r="AE110" s="1339"/>
      <c r="AF110" s="1339"/>
      <c r="AG110" s="1339"/>
      <c r="AH110" s="1339"/>
      <c r="AI110" s="1339"/>
      <c r="AJ110" s="1339"/>
      <c r="AK110" s="1339"/>
      <c r="AL110" s="1339"/>
      <c r="AM110" s="906">
        <f t="shared" ref="AM110:AM117" si="97">SUM(AA110:AL110)</f>
        <v>0</v>
      </c>
      <c r="AN110" s="904"/>
      <c r="AO110" s="904"/>
      <c r="AP110" s="904"/>
      <c r="AQ110" s="904"/>
      <c r="AT110" s="903"/>
      <c r="AU110" s="1338" t="s">
        <v>1588</v>
      </c>
      <c r="AV110" s="793" t="s">
        <v>1174</v>
      </c>
      <c r="AW110" s="1339"/>
      <c r="AX110" s="1339"/>
      <c r="AY110" s="1339"/>
      <c r="AZ110" s="1339"/>
      <c r="BA110" s="1339"/>
      <c r="BB110" s="1339"/>
      <c r="BC110" s="1339"/>
      <c r="BD110" s="1339"/>
      <c r="BE110" s="1339"/>
      <c r="BF110" s="1339"/>
      <c r="BG110" s="1339"/>
      <c r="BH110" s="1339"/>
      <c r="BI110" s="906">
        <f t="shared" ref="BI110:BI117" si="98">SUM(AW110:BH110)</f>
        <v>0</v>
      </c>
      <c r="BJ110" s="904"/>
      <c r="BK110" s="904"/>
      <c r="BL110" s="904"/>
      <c r="BM110" s="904"/>
    </row>
    <row r="111" spans="1:65">
      <c r="B111" s="3782" t="s">
        <v>1210</v>
      </c>
      <c r="C111" s="3784" t="s">
        <v>1168</v>
      </c>
      <c r="D111" s="792" t="str">
        <f>+D79</f>
        <v>ｋｇ</v>
      </c>
      <c r="E111" s="1928"/>
      <c r="F111" s="1928"/>
      <c r="G111" s="1928"/>
      <c r="H111" s="1928"/>
      <c r="I111" s="1928"/>
      <c r="J111" s="1928"/>
      <c r="K111" s="1928"/>
      <c r="L111" s="1928"/>
      <c r="M111" s="1928"/>
      <c r="N111" s="1928"/>
      <c r="O111" s="1928"/>
      <c r="P111" s="1928"/>
      <c r="Q111" s="795">
        <f t="shared" si="96"/>
        <v>0</v>
      </c>
      <c r="R111" s="828"/>
      <c r="S111" s="828"/>
      <c r="T111" s="828"/>
      <c r="U111" s="828"/>
      <c r="V111" s="902"/>
      <c r="X111" s="3782" t="s">
        <v>1210</v>
      </c>
      <c r="Y111" s="3784" t="s">
        <v>1168</v>
      </c>
      <c r="Z111" s="792" t="str">
        <f>+Z79</f>
        <v>ｋｇ</v>
      </c>
      <c r="AA111" s="41"/>
      <c r="AB111" s="41"/>
      <c r="AC111" s="41"/>
      <c r="AD111" s="41"/>
      <c r="AE111" s="41"/>
      <c r="AF111" s="41"/>
      <c r="AG111" s="41"/>
      <c r="AH111" s="41"/>
      <c r="AI111" s="41"/>
      <c r="AJ111" s="41"/>
      <c r="AK111" s="41"/>
      <c r="AL111" s="41"/>
      <c r="AM111" s="795">
        <f t="shared" si="97"/>
        <v>0</v>
      </c>
      <c r="AN111" s="828"/>
      <c r="AO111" s="828"/>
      <c r="AP111" s="828"/>
      <c r="AQ111" s="828"/>
      <c r="AT111" s="3782" t="s">
        <v>1210</v>
      </c>
      <c r="AU111" s="3784" t="s">
        <v>1168</v>
      </c>
      <c r="AV111" s="792" t="str">
        <f>+AV79</f>
        <v>ｋｇ</v>
      </c>
      <c r="AW111" s="41"/>
      <c r="AX111" s="41"/>
      <c r="AY111" s="41"/>
      <c r="AZ111" s="41"/>
      <c r="BA111" s="41"/>
      <c r="BB111" s="41"/>
      <c r="BC111" s="41"/>
      <c r="BD111" s="41"/>
      <c r="BE111" s="41"/>
      <c r="BF111" s="41"/>
      <c r="BG111" s="41"/>
      <c r="BH111" s="41"/>
      <c r="BI111" s="795">
        <f t="shared" si="98"/>
        <v>0</v>
      </c>
      <c r="BJ111" s="828"/>
      <c r="BK111" s="828"/>
      <c r="BL111" s="828"/>
      <c r="BM111" s="828"/>
    </row>
    <row r="112" spans="1:65">
      <c r="B112" s="3783"/>
      <c r="C112" s="3784"/>
      <c r="D112" s="793" t="s">
        <v>1174</v>
      </c>
      <c r="E112" s="1927"/>
      <c r="F112" s="1927"/>
      <c r="G112" s="1927"/>
      <c r="H112" s="1927"/>
      <c r="I112" s="1927"/>
      <c r="J112" s="1927"/>
      <c r="K112" s="1927"/>
      <c r="L112" s="1927"/>
      <c r="M112" s="1927"/>
      <c r="N112" s="1927"/>
      <c r="O112" s="1927"/>
      <c r="P112" s="1927"/>
      <c r="Q112" s="794">
        <f t="shared" si="96"/>
        <v>0</v>
      </c>
      <c r="R112" s="904"/>
      <c r="S112" s="904"/>
      <c r="T112" s="904"/>
      <c r="U112" s="904"/>
      <c r="V112" s="902"/>
      <c r="X112" s="3783"/>
      <c r="Y112" s="3784"/>
      <c r="Z112" s="793" t="s">
        <v>1174</v>
      </c>
      <c r="AA112" s="1339"/>
      <c r="AB112" s="1339"/>
      <c r="AC112" s="1339"/>
      <c r="AD112" s="1339"/>
      <c r="AE112" s="1339"/>
      <c r="AF112" s="1339"/>
      <c r="AG112" s="1339"/>
      <c r="AH112" s="1339"/>
      <c r="AI112" s="1339"/>
      <c r="AJ112" s="1339"/>
      <c r="AK112" s="1339"/>
      <c r="AL112" s="1339"/>
      <c r="AM112" s="794">
        <f t="shared" si="97"/>
        <v>0</v>
      </c>
      <c r="AN112" s="904"/>
      <c r="AO112" s="904"/>
      <c r="AP112" s="904"/>
      <c r="AQ112" s="904"/>
      <c r="AT112" s="3783"/>
      <c r="AU112" s="3784"/>
      <c r="AV112" s="793" t="s">
        <v>1174</v>
      </c>
      <c r="AW112" s="1339"/>
      <c r="AX112" s="1339"/>
      <c r="AY112" s="1339"/>
      <c r="AZ112" s="1339"/>
      <c r="BA112" s="1339"/>
      <c r="BB112" s="1339"/>
      <c r="BC112" s="1339"/>
      <c r="BD112" s="1339"/>
      <c r="BE112" s="1339"/>
      <c r="BF112" s="1339"/>
      <c r="BG112" s="1339"/>
      <c r="BH112" s="1339"/>
      <c r="BI112" s="794">
        <f t="shared" si="98"/>
        <v>0</v>
      </c>
      <c r="BJ112" s="904"/>
      <c r="BK112" s="904"/>
      <c r="BL112" s="904"/>
      <c r="BM112" s="904"/>
    </row>
    <row r="113" spans="2:65">
      <c r="B113" s="3782" t="s">
        <v>1211</v>
      </c>
      <c r="C113" s="3784"/>
      <c r="D113" s="792" t="str">
        <f>+D79</f>
        <v>ｋｇ</v>
      </c>
      <c r="E113" s="1928"/>
      <c r="F113" s="1928"/>
      <c r="G113" s="1928"/>
      <c r="H113" s="1928"/>
      <c r="I113" s="1928"/>
      <c r="J113" s="1928"/>
      <c r="K113" s="1928"/>
      <c r="L113" s="1928"/>
      <c r="M113" s="1928"/>
      <c r="N113" s="1928"/>
      <c r="O113" s="1928"/>
      <c r="P113" s="1928"/>
      <c r="Q113" s="910">
        <f t="shared" si="96"/>
        <v>0</v>
      </c>
      <c r="R113" s="828"/>
      <c r="S113" s="828"/>
      <c r="T113" s="828"/>
      <c r="U113" s="828"/>
      <c r="V113" s="804"/>
      <c r="X113" s="3782" t="s">
        <v>1211</v>
      </c>
      <c r="Y113" s="3784"/>
      <c r="Z113" s="792" t="str">
        <f>+Z79</f>
        <v>ｋｇ</v>
      </c>
      <c r="AA113" s="41"/>
      <c r="AB113" s="41"/>
      <c r="AC113" s="41"/>
      <c r="AD113" s="41"/>
      <c r="AE113" s="41"/>
      <c r="AF113" s="41"/>
      <c r="AG113" s="41"/>
      <c r="AH113" s="41"/>
      <c r="AI113" s="41"/>
      <c r="AJ113" s="41"/>
      <c r="AK113" s="41"/>
      <c r="AL113" s="41"/>
      <c r="AM113" s="910">
        <f t="shared" si="97"/>
        <v>0</v>
      </c>
      <c r="AN113" s="828"/>
      <c r="AO113" s="828"/>
      <c r="AP113" s="828"/>
      <c r="AQ113" s="828"/>
      <c r="AT113" s="3782" t="s">
        <v>1211</v>
      </c>
      <c r="AU113" s="3784"/>
      <c r="AV113" s="792" t="str">
        <f>+AV79</f>
        <v>ｋｇ</v>
      </c>
      <c r="AW113" s="41"/>
      <c r="AX113" s="41"/>
      <c r="AY113" s="41"/>
      <c r="AZ113" s="41"/>
      <c r="BA113" s="41"/>
      <c r="BB113" s="41"/>
      <c r="BC113" s="41"/>
      <c r="BD113" s="41"/>
      <c r="BE113" s="41"/>
      <c r="BF113" s="41"/>
      <c r="BG113" s="41"/>
      <c r="BH113" s="41"/>
      <c r="BI113" s="910">
        <f t="shared" si="98"/>
        <v>0</v>
      </c>
      <c r="BJ113" s="828"/>
      <c r="BK113" s="828"/>
      <c r="BL113" s="828"/>
      <c r="BM113" s="828"/>
    </row>
    <row r="114" spans="2:65">
      <c r="B114" s="3783"/>
      <c r="C114" s="3784"/>
      <c r="D114" s="793" t="s">
        <v>1174</v>
      </c>
      <c r="E114" s="1927"/>
      <c r="F114" s="1927"/>
      <c r="G114" s="1927"/>
      <c r="H114" s="1927"/>
      <c r="I114" s="1927"/>
      <c r="J114" s="1927"/>
      <c r="K114" s="1927"/>
      <c r="L114" s="1927"/>
      <c r="M114" s="1927"/>
      <c r="N114" s="1927"/>
      <c r="O114" s="1927"/>
      <c r="P114" s="1927"/>
      <c r="Q114" s="906">
        <f t="shared" si="96"/>
        <v>0</v>
      </c>
      <c r="R114" s="904"/>
      <c r="S114" s="904"/>
      <c r="T114" s="904"/>
      <c r="U114" s="904"/>
      <c r="V114" s="804"/>
      <c r="X114" s="3783"/>
      <c r="Y114" s="3784"/>
      <c r="Z114" s="793" t="s">
        <v>1174</v>
      </c>
      <c r="AA114" s="1339"/>
      <c r="AB114" s="1339"/>
      <c r="AC114" s="1339"/>
      <c r="AD114" s="1339"/>
      <c r="AE114" s="1339"/>
      <c r="AF114" s="1339"/>
      <c r="AG114" s="1339"/>
      <c r="AH114" s="1339"/>
      <c r="AI114" s="1339"/>
      <c r="AJ114" s="1339"/>
      <c r="AK114" s="1339"/>
      <c r="AL114" s="1339"/>
      <c r="AM114" s="906">
        <f t="shared" si="97"/>
        <v>0</v>
      </c>
      <c r="AN114" s="904"/>
      <c r="AO114" s="904"/>
      <c r="AP114" s="904"/>
      <c r="AQ114" s="904"/>
      <c r="AT114" s="3783"/>
      <c r="AU114" s="3784"/>
      <c r="AV114" s="793" t="s">
        <v>1174</v>
      </c>
      <c r="AW114" s="1339"/>
      <c r="AX114" s="1339"/>
      <c r="AY114" s="1339"/>
      <c r="AZ114" s="1339"/>
      <c r="BA114" s="1339"/>
      <c r="BB114" s="1339"/>
      <c r="BC114" s="1339"/>
      <c r="BD114" s="1339"/>
      <c r="BE114" s="1339"/>
      <c r="BF114" s="1339"/>
      <c r="BG114" s="1339"/>
      <c r="BH114" s="1339"/>
      <c r="BI114" s="906">
        <f t="shared" si="98"/>
        <v>0</v>
      </c>
      <c r="BJ114" s="904"/>
      <c r="BK114" s="904"/>
      <c r="BL114" s="904"/>
      <c r="BM114" s="904"/>
    </row>
    <row r="115" spans="2:65">
      <c r="B115" s="907" t="s">
        <v>1212</v>
      </c>
      <c r="C115" s="3784"/>
      <c r="D115" s="792" t="str">
        <f>+D79</f>
        <v>ｋｇ</v>
      </c>
      <c r="E115" s="1928"/>
      <c r="F115" s="1928"/>
      <c r="G115" s="1928"/>
      <c r="H115" s="1928"/>
      <c r="I115" s="1928"/>
      <c r="J115" s="1928"/>
      <c r="K115" s="1928"/>
      <c r="L115" s="1928"/>
      <c r="M115" s="1928"/>
      <c r="N115" s="1928"/>
      <c r="O115" s="1928"/>
      <c r="P115" s="1928"/>
      <c r="Q115" s="795">
        <f t="shared" si="96"/>
        <v>0</v>
      </c>
      <c r="R115" s="828"/>
      <c r="S115" s="828"/>
      <c r="T115" s="828"/>
      <c r="U115" s="828"/>
      <c r="V115" s="902"/>
      <c r="X115" s="907" t="s">
        <v>1212</v>
      </c>
      <c r="Y115" s="3784"/>
      <c r="Z115" s="792" t="str">
        <f>+Z79</f>
        <v>ｋｇ</v>
      </c>
      <c r="AA115" s="41"/>
      <c r="AB115" s="41"/>
      <c r="AC115" s="41"/>
      <c r="AD115" s="41"/>
      <c r="AE115" s="41"/>
      <c r="AF115" s="41"/>
      <c r="AG115" s="41"/>
      <c r="AH115" s="41"/>
      <c r="AI115" s="41"/>
      <c r="AJ115" s="41"/>
      <c r="AK115" s="41"/>
      <c r="AL115" s="41"/>
      <c r="AM115" s="795">
        <f t="shared" si="97"/>
        <v>0</v>
      </c>
      <c r="AN115" s="828"/>
      <c r="AO115" s="828"/>
      <c r="AP115" s="828"/>
      <c r="AQ115" s="828"/>
      <c r="AT115" s="907" t="s">
        <v>1212</v>
      </c>
      <c r="AU115" s="3784"/>
      <c r="AV115" s="792" t="str">
        <f>+AV79</f>
        <v>ｋｇ</v>
      </c>
      <c r="AW115" s="41"/>
      <c r="AX115" s="41"/>
      <c r="AY115" s="41"/>
      <c r="AZ115" s="41"/>
      <c r="BA115" s="41"/>
      <c r="BB115" s="41"/>
      <c r="BC115" s="41"/>
      <c r="BD115" s="41"/>
      <c r="BE115" s="41"/>
      <c r="BF115" s="41"/>
      <c r="BG115" s="41"/>
      <c r="BH115" s="41"/>
      <c r="BI115" s="795">
        <f t="shared" si="98"/>
        <v>0</v>
      </c>
      <c r="BJ115" s="828"/>
      <c r="BK115" s="828"/>
      <c r="BL115" s="828"/>
      <c r="BM115" s="828"/>
    </row>
    <row r="116" spans="2:65">
      <c r="B116" s="903" t="s">
        <v>1213</v>
      </c>
      <c r="C116" s="3784"/>
      <c r="D116" s="797" t="str">
        <f>+D79</f>
        <v>ｋｇ</v>
      </c>
      <c r="E116" s="1929"/>
      <c r="F116" s="1929"/>
      <c r="G116" s="1929"/>
      <c r="H116" s="1929"/>
      <c r="I116" s="1929"/>
      <c r="J116" s="1929"/>
      <c r="K116" s="1929"/>
      <c r="L116" s="1929"/>
      <c r="M116" s="1929"/>
      <c r="N116" s="1929"/>
      <c r="O116" s="1929"/>
      <c r="P116" s="1929"/>
      <c r="Q116" s="905">
        <f t="shared" si="96"/>
        <v>0</v>
      </c>
      <c r="R116" s="828"/>
      <c r="S116" s="828"/>
      <c r="T116" s="828"/>
      <c r="U116" s="828"/>
      <c r="V116" s="902"/>
      <c r="X116" s="903" t="s">
        <v>1213</v>
      </c>
      <c r="Y116" s="3784"/>
      <c r="Z116" s="797" t="str">
        <f>+Z79</f>
        <v>ｋｇ</v>
      </c>
      <c r="AA116" s="42"/>
      <c r="AB116" s="42"/>
      <c r="AC116" s="42"/>
      <c r="AD116" s="42"/>
      <c r="AE116" s="42"/>
      <c r="AF116" s="42"/>
      <c r="AG116" s="42"/>
      <c r="AH116" s="42"/>
      <c r="AI116" s="42"/>
      <c r="AJ116" s="42"/>
      <c r="AK116" s="42"/>
      <c r="AL116" s="42"/>
      <c r="AM116" s="905">
        <f t="shared" si="97"/>
        <v>0</v>
      </c>
      <c r="AN116" s="828"/>
      <c r="AO116" s="828"/>
      <c r="AP116" s="828"/>
      <c r="AQ116" s="828"/>
      <c r="AT116" s="903" t="s">
        <v>1213</v>
      </c>
      <c r="AU116" s="3784"/>
      <c r="AV116" s="797" t="str">
        <f>+AV79</f>
        <v>ｋｇ</v>
      </c>
      <c r="AW116" s="42"/>
      <c r="AX116" s="42"/>
      <c r="AY116" s="42"/>
      <c r="AZ116" s="42"/>
      <c r="BA116" s="42"/>
      <c r="BB116" s="42"/>
      <c r="BC116" s="42"/>
      <c r="BD116" s="42"/>
      <c r="BE116" s="42"/>
      <c r="BF116" s="42"/>
      <c r="BG116" s="42"/>
      <c r="BH116" s="42"/>
      <c r="BI116" s="905">
        <f t="shared" si="98"/>
        <v>0</v>
      </c>
      <c r="BJ116" s="828"/>
      <c r="BK116" s="828"/>
      <c r="BL116" s="828"/>
      <c r="BM116" s="828"/>
    </row>
    <row r="117" spans="2:65" ht="14.25" thickBot="1">
      <c r="B117" s="908"/>
      <c r="C117" s="3785"/>
      <c r="D117" s="923" t="s">
        <v>1174</v>
      </c>
      <c r="E117" s="1930"/>
      <c r="F117" s="1930"/>
      <c r="G117" s="1930"/>
      <c r="H117" s="1930"/>
      <c r="I117" s="1930"/>
      <c r="J117" s="1930"/>
      <c r="K117" s="1930"/>
      <c r="L117" s="1930"/>
      <c r="M117" s="1930"/>
      <c r="N117" s="1930"/>
      <c r="O117" s="1930"/>
      <c r="P117" s="1930"/>
      <c r="Q117" s="909">
        <f t="shared" si="96"/>
        <v>0</v>
      </c>
      <c r="R117" s="904"/>
      <c r="S117" s="904"/>
      <c r="T117" s="904"/>
      <c r="U117" s="904"/>
      <c r="V117" s="902"/>
      <c r="X117" s="908"/>
      <c r="Y117" s="3785"/>
      <c r="Z117" s="923" t="s">
        <v>1174</v>
      </c>
      <c r="AA117" s="920"/>
      <c r="AB117" s="920"/>
      <c r="AC117" s="920"/>
      <c r="AD117" s="920"/>
      <c r="AE117" s="920"/>
      <c r="AF117" s="920"/>
      <c r="AG117" s="920"/>
      <c r="AH117" s="920"/>
      <c r="AI117" s="920"/>
      <c r="AJ117" s="920"/>
      <c r="AK117" s="920"/>
      <c r="AL117" s="920"/>
      <c r="AM117" s="909">
        <f t="shared" si="97"/>
        <v>0</v>
      </c>
      <c r="AN117" s="904"/>
      <c r="AO117" s="904"/>
      <c r="AP117" s="904"/>
      <c r="AQ117" s="904"/>
      <c r="AT117" s="908"/>
      <c r="AU117" s="3785"/>
      <c r="AV117" s="923" t="s">
        <v>1174</v>
      </c>
      <c r="AW117" s="920"/>
      <c r="AX117" s="920"/>
      <c r="AY117" s="920"/>
      <c r="AZ117" s="920"/>
      <c r="BA117" s="920"/>
      <c r="BB117" s="920"/>
      <c r="BC117" s="920"/>
      <c r="BD117" s="920"/>
      <c r="BE117" s="920"/>
      <c r="BF117" s="920"/>
      <c r="BG117" s="920"/>
      <c r="BH117" s="920"/>
      <c r="BI117" s="909">
        <f t="shared" si="98"/>
        <v>0</v>
      </c>
      <c r="BJ117" s="904"/>
      <c r="BK117" s="904"/>
      <c r="BL117" s="904"/>
      <c r="BM117" s="904"/>
    </row>
    <row r="118" spans="2:65">
      <c r="B118" s="900" t="s">
        <v>1214</v>
      </c>
      <c r="C118" s="2984">
        <f>+C5</f>
        <v>2024</v>
      </c>
      <c r="D118" s="922" t="str">
        <f>+D79</f>
        <v>ｋｇ</v>
      </c>
      <c r="E118" s="1926"/>
      <c r="F118" s="1926"/>
      <c r="G118" s="1926"/>
      <c r="H118" s="1926"/>
      <c r="I118" s="1926"/>
      <c r="J118" s="1926"/>
      <c r="K118" s="1926"/>
      <c r="L118" s="1926"/>
      <c r="M118" s="1926"/>
      <c r="N118" s="1926"/>
      <c r="O118" s="1926"/>
      <c r="P118" s="1926"/>
      <c r="Q118" s="901">
        <f>SUM(E118:P118)</f>
        <v>0</v>
      </c>
      <c r="R118" s="828"/>
      <c r="S118" s="828"/>
      <c r="T118" s="828"/>
      <c r="U118" s="828"/>
      <c r="V118" s="902"/>
      <c r="X118" s="900" t="s">
        <v>1214</v>
      </c>
      <c r="Y118" s="1337">
        <v>2016</v>
      </c>
      <c r="Z118" s="922" t="str">
        <f>+Z79</f>
        <v>ｋｇ</v>
      </c>
      <c r="AA118" s="919"/>
      <c r="AB118" s="919"/>
      <c r="AC118" s="919"/>
      <c r="AD118" s="919"/>
      <c r="AE118" s="919"/>
      <c r="AF118" s="919"/>
      <c r="AG118" s="919"/>
      <c r="AH118" s="919"/>
      <c r="AI118" s="919"/>
      <c r="AJ118" s="919"/>
      <c r="AK118" s="919"/>
      <c r="AL118" s="919"/>
      <c r="AM118" s="901">
        <f>SUM(AA118:AL118)</f>
        <v>0</v>
      </c>
      <c r="AN118" s="828"/>
      <c r="AO118" s="828"/>
      <c r="AP118" s="828"/>
      <c r="AQ118" s="828"/>
      <c r="AT118" s="900" t="s">
        <v>1214</v>
      </c>
      <c r="AU118" s="1337">
        <v>2016</v>
      </c>
      <c r="AV118" s="922" t="str">
        <f>+AV79</f>
        <v>ｋｇ</v>
      </c>
      <c r="AW118" s="919"/>
      <c r="AX118" s="919"/>
      <c r="AY118" s="919"/>
      <c r="AZ118" s="919"/>
      <c r="BA118" s="919"/>
      <c r="BB118" s="919"/>
      <c r="BC118" s="919"/>
      <c r="BD118" s="919"/>
      <c r="BE118" s="919"/>
      <c r="BF118" s="919"/>
      <c r="BG118" s="919"/>
      <c r="BH118" s="919"/>
      <c r="BI118" s="901">
        <f>SUM(AW118:BH118)</f>
        <v>0</v>
      </c>
      <c r="BJ118" s="828"/>
      <c r="BK118" s="828"/>
      <c r="BL118" s="828"/>
      <c r="BM118" s="828"/>
    </row>
    <row r="119" spans="2:65">
      <c r="B119" s="835"/>
      <c r="C119" s="1338" t="s">
        <v>1588</v>
      </c>
      <c r="D119" s="793" t="s">
        <v>1174</v>
      </c>
      <c r="E119" s="1927"/>
      <c r="F119" s="1927"/>
      <c r="G119" s="1927"/>
      <c r="H119" s="1927"/>
      <c r="I119" s="1927"/>
      <c r="J119" s="1927"/>
      <c r="K119" s="1927"/>
      <c r="L119" s="1927"/>
      <c r="M119" s="1927"/>
      <c r="N119" s="1927"/>
      <c r="O119" s="1927"/>
      <c r="P119" s="1927"/>
      <c r="Q119" s="906">
        <f t="shared" ref="Q119:Q126" si="99">SUM(E119:P119)</f>
        <v>0</v>
      </c>
      <c r="R119" s="904"/>
      <c r="S119" s="904"/>
      <c r="T119" s="904"/>
      <c r="U119" s="904"/>
      <c r="V119" s="902"/>
      <c r="X119" s="835"/>
      <c r="Y119" s="1338" t="s">
        <v>1588</v>
      </c>
      <c r="Z119" s="793" t="s">
        <v>1174</v>
      </c>
      <c r="AA119" s="1339"/>
      <c r="AB119" s="1339"/>
      <c r="AC119" s="1339"/>
      <c r="AD119" s="1339"/>
      <c r="AE119" s="1339"/>
      <c r="AF119" s="1339"/>
      <c r="AG119" s="1339"/>
      <c r="AH119" s="1339"/>
      <c r="AI119" s="1339"/>
      <c r="AJ119" s="1339"/>
      <c r="AK119" s="1339"/>
      <c r="AL119" s="1339"/>
      <c r="AM119" s="906">
        <f t="shared" ref="AM119:AM121" si="100">SUM(AA119:AL119)</f>
        <v>0</v>
      </c>
      <c r="AN119" s="904"/>
      <c r="AO119" s="904"/>
      <c r="AP119" s="904"/>
      <c r="AQ119" s="904"/>
      <c r="AT119" s="835"/>
      <c r="AU119" s="1338" t="s">
        <v>1588</v>
      </c>
      <c r="AV119" s="793" t="s">
        <v>1174</v>
      </c>
      <c r="AW119" s="1339"/>
      <c r="AX119" s="1339"/>
      <c r="AY119" s="1339"/>
      <c r="AZ119" s="1339"/>
      <c r="BA119" s="1339"/>
      <c r="BB119" s="1339"/>
      <c r="BC119" s="1339"/>
      <c r="BD119" s="1339"/>
      <c r="BE119" s="1339"/>
      <c r="BF119" s="1339"/>
      <c r="BG119" s="1339"/>
      <c r="BH119" s="1339"/>
      <c r="BI119" s="906">
        <f t="shared" ref="BI119:BI121" si="101">SUM(AW119:BH119)</f>
        <v>0</v>
      </c>
      <c r="BJ119" s="904"/>
      <c r="BK119" s="904"/>
      <c r="BL119" s="904"/>
      <c r="BM119" s="904"/>
    </row>
    <row r="120" spans="2:65">
      <c r="B120" s="3782" t="s">
        <v>1210</v>
      </c>
      <c r="C120" s="3784" t="s">
        <v>1168</v>
      </c>
      <c r="D120" s="792" t="str">
        <f>+D79</f>
        <v>ｋｇ</v>
      </c>
      <c r="E120" s="1928"/>
      <c r="F120" s="1928"/>
      <c r="G120" s="1928"/>
      <c r="H120" s="1928"/>
      <c r="I120" s="1928"/>
      <c r="J120" s="1928"/>
      <c r="K120" s="1928"/>
      <c r="L120" s="1928"/>
      <c r="M120" s="1928"/>
      <c r="N120" s="1928"/>
      <c r="O120" s="1928"/>
      <c r="P120" s="1928"/>
      <c r="Q120" s="795">
        <f t="shared" si="99"/>
        <v>0</v>
      </c>
      <c r="R120" s="828"/>
      <c r="S120" s="828"/>
      <c r="T120" s="828"/>
      <c r="U120" s="828"/>
      <c r="V120" s="902"/>
      <c r="X120" s="3782" t="s">
        <v>1210</v>
      </c>
      <c r="Y120" s="3784" t="s">
        <v>1168</v>
      </c>
      <c r="Z120" s="792" t="str">
        <f>+Z79</f>
        <v>ｋｇ</v>
      </c>
      <c r="AA120" s="41"/>
      <c r="AB120" s="41"/>
      <c r="AC120" s="41"/>
      <c r="AD120" s="41"/>
      <c r="AE120" s="41"/>
      <c r="AF120" s="41"/>
      <c r="AG120" s="41"/>
      <c r="AH120" s="41"/>
      <c r="AI120" s="41"/>
      <c r="AJ120" s="41"/>
      <c r="AK120" s="41"/>
      <c r="AL120" s="41"/>
      <c r="AM120" s="795">
        <f t="shared" si="100"/>
        <v>0</v>
      </c>
      <c r="AN120" s="828"/>
      <c r="AO120" s="828"/>
      <c r="AP120" s="828"/>
      <c r="AQ120" s="828"/>
      <c r="AT120" s="3782" t="s">
        <v>1210</v>
      </c>
      <c r="AU120" s="3784" t="s">
        <v>1168</v>
      </c>
      <c r="AV120" s="792" t="str">
        <f>+AV79</f>
        <v>ｋｇ</v>
      </c>
      <c r="AW120" s="41"/>
      <c r="AX120" s="41"/>
      <c r="AY120" s="41"/>
      <c r="AZ120" s="41"/>
      <c r="BA120" s="41"/>
      <c r="BB120" s="41"/>
      <c r="BC120" s="41"/>
      <c r="BD120" s="41"/>
      <c r="BE120" s="41"/>
      <c r="BF120" s="41"/>
      <c r="BG120" s="41"/>
      <c r="BH120" s="41"/>
      <c r="BI120" s="795">
        <f t="shared" si="101"/>
        <v>0</v>
      </c>
      <c r="BJ120" s="828"/>
      <c r="BK120" s="828"/>
      <c r="BL120" s="828"/>
      <c r="BM120" s="828"/>
    </row>
    <row r="121" spans="2:65">
      <c r="B121" s="3783"/>
      <c r="C121" s="3784"/>
      <c r="D121" s="793" t="s">
        <v>1174</v>
      </c>
      <c r="E121" s="1927"/>
      <c r="F121" s="1927"/>
      <c r="G121" s="1927"/>
      <c r="H121" s="1927"/>
      <c r="I121" s="1927"/>
      <c r="J121" s="1927"/>
      <c r="K121" s="1927"/>
      <c r="L121" s="1927"/>
      <c r="M121" s="1927"/>
      <c r="N121" s="1927"/>
      <c r="O121" s="1927"/>
      <c r="P121" s="1927"/>
      <c r="Q121" s="794">
        <f t="shared" si="99"/>
        <v>0</v>
      </c>
      <c r="R121" s="904"/>
      <c r="S121" s="904"/>
      <c r="T121" s="904"/>
      <c r="U121" s="904"/>
      <c r="V121" s="902"/>
      <c r="X121" s="3783"/>
      <c r="Y121" s="3784"/>
      <c r="Z121" s="793" t="s">
        <v>1174</v>
      </c>
      <c r="AA121" s="1339"/>
      <c r="AB121" s="1339"/>
      <c r="AC121" s="1339"/>
      <c r="AD121" s="1339"/>
      <c r="AE121" s="1339"/>
      <c r="AF121" s="1339"/>
      <c r="AG121" s="1339"/>
      <c r="AH121" s="1339"/>
      <c r="AI121" s="1339"/>
      <c r="AJ121" s="1339"/>
      <c r="AK121" s="1339"/>
      <c r="AL121" s="1339"/>
      <c r="AM121" s="794">
        <f t="shared" si="100"/>
        <v>0</v>
      </c>
      <c r="AN121" s="904"/>
      <c r="AO121" s="904"/>
      <c r="AP121" s="904"/>
      <c r="AQ121" s="904"/>
      <c r="AT121" s="3783"/>
      <c r="AU121" s="3784"/>
      <c r="AV121" s="793" t="s">
        <v>1174</v>
      </c>
      <c r="AW121" s="1339"/>
      <c r="AX121" s="1339"/>
      <c r="AY121" s="1339"/>
      <c r="AZ121" s="1339"/>
      <c r="BA121" s="1339"/>
      <c r="BB121" s="1339"/>
      <c r="BC121" s="1339"/>
      <c r="BD121" s="1339"/>
      <c r="BE121" s="1339"/>
      <c r="BF121" s="1339"/>
      <c r="BG121" s="1339"/>
      <c r="BH121" s="1339"/>
      <c r="BI121" s="794">
        <f t="shared" si="101"/>
        <v>0</v>
      </c>
      <c r="BJ121" s="904"/>
      <c r="BK121" s="904"/>
      <c r="BL121" s="904"/>
      <c r="BM121" s="904"/>
    </row>
    <row r="122" spans="2:65">
      <c r="B122" s="3788" t="s">
        <v>1211</v>
      </c>
      <c r="C122" s="3784"/>
      <c r="D122" s="792" t="str">
        <f>+D79</f>
        <v>ｋｇ</v>
      </c>
      <c r="E122" s="1928"/>
      <c r="F122" s="1928"/>
      <c r="G122" s="1928"/>
      <c r="H122" s="1928"/>
      <c r="I122" s="1928"/>
      <c r="J122" s="1928"/>
      <c r="K122" s="1928"/>
      <c r="L122" s="1928"/>
      <c r="M122" s="1928"/>
      <c r="N122" s="1928"/>
      <c r="O122" s="1928"/>
      <c r="P122" s="1928"/>
      <c r="Q122" s="910">
        <f>SUM(E122:P122)</f>
        <v>0</v>
      </c>
      <c r="R122" s="828"/>
      <c r="S122" s="828"/>
      <c r="T122" s="828"/>
      <c r="U122" s="828"/>
      <c r="V122" s="902"/>
      <c r="X122" s="3788" t="s">
        <v>1211</v>
      </c>
      <c r="Y122" s="3784"/>
      <c r="Z122" s="792" t="str">
        <f>+Z79</f>
        <v>ｋｇ</v>
      </c>
      <c r="AA122" s="41"/>
      <c r="AB122" s="41"/>
      <c r="AC122" s="41"/>
      <c r="AD122" s="41"/>
      <c r="AE122" s="41"/>
      <c r="AF122" s="41"/>
      <c r="AG122" s="41"/>
      <c r="AH122" s="41"/>
      <c r="AI122" s="41"/>
      <c r="AJ122" s="41"/>
      <c r="AK122" s="41"/>
      <c r="AL122" s="41"/>
      <c r="AM122" s="910">
        <f>SUM(AA122:AL122)</f>
        <v>0</v>
      </c>
      <c r="AN122" s="828"/>
      <c r="AO122" s="828"/>
      <c r="AP122" s="828"/>
      <c r="AQ122" s="828"/>
      <c r="AT122" s="3788" t="s">
        <v>1211</v>
      </c>
      <c r="AU122" s="3784"/>
      <c r="AV122" s="792" t="str">
        <f>+AV79</f>
        <v>ｋｇ</v>
      </c>
      <c r="AW122" s="41"/>
      <c r="AX122" s="41"/>
      <c r="AY122" s="41"/>
      <c r="AZ122" s="41"/>
      <c r="BA122" s="41"/>
      <c r="BB122" s="41"/>
      <c r="BC122" s="41"/>
      <c r="BD122" s="41"/>
      <c r="BE122" s="41"/>
      <c r="BF122" s="41"/>
      <c r="BG122" s="41"/>
      <c r="BH122" s="41"/>
      <c r="BI122" s="910">
        <f>SUM(AW122:BH122)</f>
        <v>0</v>
      </c>
      <c r="BJ122" s="828"/>
      <c r="BK122" s="828"/>
      <c r="BL122" s="828"/>
      <c r="BM122" s="828"/>
    </row>
    <row r="123" spans="2:65">
      <c r="B123" s="3788"/>
      <c r="C123" s="3784"/>
      <c r="D123" s="793" t="s">
        <v>1174</v>
      </c>
      <c r="E123" s="1927"/>
      <c r="F123" s="1927"/>
      <c r="G123" s="1927"/>
      <c r="H123" s="1927"/>
      <c r="I123" s="1927"/>
      <c r="J123" s="1927"/>
      <c r="K123" s="1927"/>
      <c r="L123" s="1927"/>
      <c r="M123" s="1927"/>
      <c r="N123" s="1927"/>
      <c r="O123" s="1927"/>
      <c r="P123" s="1927"/>
      <c r="Q123" s="906">
        <f>SUM(E123:P123)</f>
        <v>0</v>
      </c>
      <c r="R123" s="904"/>
      <c r="S123" s="904"/>
      <c r="T123" s="904"/>
      <c r="U123" s="904"/>
      <c r="V123" s="902"/>
      <c r="X123" s="3788"/>
      <c r="Y123" s="3784"/>
      <c r="Z123" s="793" t="s">
        <v>1174</v>
      </c>
      <c r="AA123" s="1339"/>
      <c r="AB123" s="1339"/>
      <c r="AC123" s="1339"/>
      <c r="AD123" s="1339"/>
      <c r="AE123" s="1339"/>
      <c r="AF123" s="1339"/>
      <c r="AG123" s="1339"/>
      <c r="AH123" s="1339"/>
      <c r="AI123" s="1339"/>
      <c r="AJ123" s="1339"/>
      <c r="AK123" s="1339"/>
      <c r="AL123" s="1339"/>
      <c r="AM123" s="906">
        <f>SUM(AA123:AL123)</f>
        <v>0</v>
      </c>
      <c r="AN123" s="904"/>
      <c r="AO123" s="904"/>
      <c r="AP123" s="904"/>
      <c r="AQ123" s="904"/>
      <c r="AT123" s="3788"/>
      <c r="AU123" s="3784"/>
      <c r="AV123" s="793" t="s">
        <v>1174</v>
      </c>
      <c r="AW123" s="1339"/>
      <c r="AX123" s="1339"/>
      <c r="AY123" s="1339"/>
      <c r="AZ123" s="1339"/>
      <c r="BA123" s="1339"/>
      <c r="BB123" s="1339"/>
      <c r="BC123" s="1339"/>
      <c r="BD123" s="1339"/>
      <c r="BE123" s="1339"/>
      <c r="BF123" s="1339"/>
      <c r="BG123" s="1339"/>
      <c r="BH123" s="1339"/>
      <c r="BI123" s="906">
        <f>SUM(AW123:BH123)</f>
        <v>0</v>
      </c>
      <c r="BJ123" s="904"/>
      <c r="BK123" s="904"/>
      <c r="BL123" s="904"/>
      <c r="BM123" s="904"/>
    </row>
    <row r="124" spans="2:65">
      <c r="B124" s="907" t="s">
        <v>1212</v>
      </c>
      <c r="C124" s="3784"/>
      <c r="D124" s="792" t="str">
        <f>+D79</f>
        <v>ｋｇ</v>
      </c>
      <c r="E124" s="1928"/>
      <c r="F124" s="1928"/>
      <c r="G124" s="1928"/>
      <c r="H124" s="1928"/>
      <c r="I124" s="1928"/>
      <c r="J124" s="1928"/>
      <c r="K124" s="1928"/>
      <c r="L124" s="1928"/>
      <c r="M124" s="1928"/>
      <c r="N124" s="1928"/>
      <c r="O124" s="1928"/>
      <c r="P124" s="1928"/>
      <c r="Q124" s="795">
        <f t="shared" si="99"/>
        <v>0</v>
      </c>
      <c r="R124" s="828"/>
      <c r="S124" s="828"/>
      <c r="T124" s="828"/>
      <c r="U124" s="828"/>
      <c r="V124" s="902"/>
      <c r="X124" s="907" t="s">
        <v>1212</v>
      </c>
      <c r="Y124" s="3784"/>
      <c r="Z124" s="792" t="str">
        <f>+Z79</f>
        <v>ｋｇ</v>
      </c>
      <c r="AA124" s="41"/>
      <c r="AB124" s="41"/>
      <c r="AC124" s="41"/>
      <c r="AD124" s="41"/>
      <c r="AE124" s="41"/>
      <c r="AF124" s="41"/>
      <c r="AG124" s="41"/>
      <c r="AH124" s="41"/>
      <c r="AI124" s="41"/>
      <c r="AJ124" s="41"/>
      <c r="AK124" s="41"/>
      <c r="AL124" s="41"/>
      <c r="AM124" s="795">
        <f t="shared" ref="AM124:AM126" si="102">SUM(AA124:AL124)</f>
        <v>0</v>
      </c>
      <c r="AN124" s="828"/>
      <c r="AO124" s="828"/>
      <c r="AP124" s="828"/>
      <c r="AQ124" s="828"/>
      <c r="AT124" s="907" t="s">
        <v>1212</v>
      </c>
      <c r="AU124" s="3784"/>
      <c r="AV124" s="792" t="str">
        <f>+AV79</f>
        <v>ｋｇ</v>
      </c>
      <c r="AW124" s="41"/>
      <c r="AX124" s="41"/>
      <c r="AY124" s="41"/>
      <c r="AZ124" s="41"/>
      <c r="BA124" s="41"/>
      <c r="BB124" s="41"/>
      <c r="BC124" s="41"/>
      <c r="BD124" s="41"/>
      <c r="BE124" s="41"/>
      <c r="BF124" s="41"/>
      <c r="BG124" s="41"/>
      <c r="BH124" s="41"/>
      <c r="BI124" s="795">
        <f t="shared" ref="BI124:BI126" si="103">SUM(AW124:BH124)</f>
        <v>0</v>
      </c>
      <c r="BJ124" s="828"/>
      <c r="BK124" s="828"/>
      <c r="BL124" s="828"/>
      <c r="BM124" s="828"/>
    </row>
    <row r="125" spans="2:65">
      <c r="B125" s="903" t="s">
        <v>1213</v>
      </c>
      <c r="C125" s="3784"/>
      <c r="D125" s="797" t="str">
        <f>+D79</f>
        <v>ｋｇ</v>
      </c>
      <c r="E125" s="1929"/>
      <c r="F125" s="1929"/>
      <c r="G125" s="1929"/>
      <c r="H125" s="1929"/>
      <c r="I125" s="1929"/>
      <c r="J125" s="1929"/>
      <c r="K125" s="1929"/>
      <c r="L125" s="1929"/>
      <c r="M125" s="1929"/>
      <c r="N125" s="1929"/>
      <c r="O125" s="1929"/>
      <c r="P125" s="1929"/>
      <c r="Q125" s="905">
        <f t="shared" si="99"/>
        <v>0</v>
      </c>
      <c r="R125" s="828"/>
      <c r="S125" s="828"/>
      <c r="T125" s="828"/>
      <c r="U125" s="828"/>
      <c r="V125" s="902"/>
      <c r="X125" s="903" t="s">
        <v>1213</v>
      </c>
      <c r="Y125" s="3784"/>
      <c r="Z125" s="797" t="str">
        <f>+Z79</f>
        <v>ｋｇ</v>
      </c>
      <c r="AA125" s="42"/>
      <c r="AB125" s="42"/>
      <c r="AC125" s="42"/>
      <c r="AD125" s="42"/>
      <c r="AE125" s="42"/>
      <c r="AF125" s="42"/>
      <c r="AG125" s="42"/>
      <c r="AH125" s="42"/>
      <c r="AI125" s="42"/>
      <c r="AJ125" s="42"/>
      <c r="AK125" s="42"/>
      <c r="AL125" s="42"/>
      <c r="AM125" s="905">
        <f t="shared" si="102"/>
        <v>0</v>
      </c>
      <c r="AN125" s="828"/>
      <c r="AO125" s="828"/>
      <c r="AP125" s="828"/>
      <c r="AQ125" s="828"/>
      <c r="AT125" s="903" t="s">
        <v>1213</v>
      </c>
      <c r="AU125" s="3784"/>
      <c r="AV125" s="797" t="str">
        <f>+AV79</f>
        <v>ｋｇ</v>
      </c>
      <c r="AW125" s="42"/>
      <c r="AX125" s="42"/>
      <c r="AY125" s="42"/>
      <c r="AZ125" s="42"/>
      <c r="BA125" s="42"/>
      <c r="BB125" s="42"/>
      <c r="BC125" s="42"/>
      <c r="BD125" s="42"/>
      <c r="BE125" s="42"/>
      <c r="BF125" s="42"/>
      <c r="BG125" s="42"/>
      <c r="BH125" s="42"/>
      <c r="BI125" s="905">
        <f t="shared" si="103"/>
        <v>0</v>
      </c>
      <c r="BJ125" s="828"/>
      <c r="BK125" s="828"/>
      <c r="BL125" s="828"/>
      <c r="BM125" s="828"/>
    </row>
    <row r="126" spans="2:65" ht="14.25" thickBot="1">
      <c r="B126" s="908"/>
      <c r="C126" s="3785"/>
      <c r="D126" s="923" t="s">
        <v>1174</v>
      </c>
      <c r="E126" s="1930"/>
      <c r="F126" s="1930"/>
      <c r="G126" s="1930"/>
      <c r="H126" s="1930"/>
      <c r="I126" s="1930"/>
      <c r="J126" s="1930"/>
      <c r="K126" s="1930"/>
      <c r="L126" s="1930"/>
      <c r="M126" s="1930"/>
      <c r="N126" s="1930"/>
      <c r="O126" s="1930"/>
      <c r="P126" s="1930"/>
      <c r="Q126" s="921">
        <f t="shared" si="99"/>
        <v>0</v>
      </c>
      <c r="R126" s="904"/>
      <c r="S126" s="904"/>
      <c r="T126" s="904"/>
      <c r="U126" s="904"/>
      <c r="V126" s="902"/>
      <c r="X126" s="908"/>
      <c r="Y126" s="3785"/>
      <c r="Z126" s="923" t="s">
        <v>1174</v>
      </c>
      <c r="AA126" s="920"/>
      <c r="AB126" s="920"/>
      <c r="AC126" s="920"/>
      <c r="AD126" s="920"/>
      <c r="AE126" s="920"/>
      <c r="AF126" s="920"/>
      <c r="AG126" s="920"/>
      <c r="AH126" s="920"/>
      <c r="AI126" s="920"/>
      <c r="AJ126" s="920"/>
      <c r="AK126" s="920"/>
      <c r="AL126" s="920"/>
      <c r="AM126" s="921">
        <f t="shared" si="102"/>
        <v>0</v>
      </c>
      <c r="AN126" s="904"/>
      <c r="AO126" s="904"/>
      <c r="AP126" s="904"/>
      <c r="AQ126" s="904"/>
      <c r="AT126" s="908"/>
      <c r="AU126" s="3785"/>
      <c r="AV126" s="923" t="s">
        <v>1174</v>
      </c>
      <c r="AW126" s="920"/>
      <c r="AX126" s="920"/>
      <c r="AY126" s="920"/>
      <c r="AZ126" s="920"/>
      <c r="BA126" s="920"/>
      <c r="BB126" s="920"/>
      <c r="BC126" s="920"/>
      <c r="BD126" s="920"/>
      <c r="BE126" s="920"/>
      <c r="BF126" s="920"/>
      <c r="BG126" s="920"/>
      <c r="BH126" s="920"/>
      <c r="BI126" s="921">
        <f t="shared" si="103"/>
        <v>0</v>
      </c>
      <c r="BJ126" s="904"/>
      <c r="BK126" s="904"/>
      <c r="BL126" s="904"/>
      <c r="BM126" s="904"/>
    </row>
    <row r="127" spans="2:65">
      <c r="B127" s="900" t="s">
        <v>1214</v>
      </c>
      <c r="C127" s="2984">
        <f>+C5</f>
        <v>2024</v>
      </c>
      <c r="D127" s="922" t="str">
        <f>+D79</f>
        <v>ｋｇ</v>
      </c>
      <c r="E127" s="1926"/>
      <c r="F127" s="1926"/>
      <c r="G127" s="1926"/>
      <c r="H127" s="1926"/>
      <c r="I127" s="1926"/>
      <c r="J127" s="1926"/>
      <c r="K127" s="1926"/>
      <c r="L127" s="1926"/>
      <c r="M127" s="1926"/>
      <c r="N127" s="1926"/>
      <c r="O127" s="1926"/>
      <c r="P127" s="1926"/>
      <c r="Q127" s="901">
        <f>SUM(E127:P127)</f>
        <v>0</v>
      </c>
      <c r="R127" s="828"/>
      <c r="S127" s="828"/>
      <c r="T127" s="828"/>
      <c r="U127" s="828"/>
      <c r="V127" s="902"/>
      <c r="X127" s="900" t="s">
        <v>1214</v>
      </c>
      <c r="Y127" s="1337">
        <v>2016</v>
      </c>
      <c r="Z127" s="922" t="str">
        <f>+Z79</f>
        <v>ｋｇ</v>
      </c>
      <c r="AA127" s="919"/>
      <c r="AB127" s="919"/>
      <c r="AC127" s="919"/>
      <c r="AD127" s="919"/>
      <c r="AE127" s="919"/>
      <c r="AF127" s="919"/>
      <c r="AG127" s="919"/>
      <c r="AH127" s="919"/>
      <c r="AI127" s="919"/>
      <c r="AJ127" s="919"/>
      <c r="AK127" s="919"/>
      <c r="AL127" s="919"/>
      <c r="AM127" s="901">
        <f>SUM(AA127:AL127)</f>
        <v>0</v>
      </c>
      <c r="AN127" s="828"/>
      <c r="AO127" s="828"/>
      <c r="AP127" s="828"/>
      <c r="AQ127" s="828"/>
      <c r="AT127" s="900" t="s">
        <v>1214</v>
      </c>
      <c r="AU127" s="1337">
        <v>2016</v>
      </c>
      <c r="AV127" s="922" t="str">
        <f>+AV79</f>
        <v>ｋｇ</v>
      </c>
      <c r="AW127" s="919"/>
      <c r="AX127" s="919"/>
      <c r="AY127" s="919"/>
      <c r="AZ127" s="919"/>
      <c r="BA127" s="919"/>
      <c r="BB127" s="919"/>
      <c r="BC127" s="919"/>
      <c r="BD127" s="919"/>
      <c r="BE127" s="919"/>
      <c r="BF127" s="919"/>
      <c r="BG127" s="919"/>
      <c r="BH127" s="919"/>
      <c r="BI127" s="901">
        <f>SUM(AW127:BH127)</f>
        <v>0</v>
      </c>
      <c r="BJ127" s="828"/>
      <c r="BK127" s="828"/>
      <c r="BL127" s="828"/>
      <c r="BM127" s="828"/>
    </row>
    <row r="128" spans="2:65">
      <c r="B128" s="835"/>
      <c r="C128" s="1338" t="s">
        <v>1588</v>
      </c>
      <c r="D128" s="793" t="s">
        <v>1174</v>
      </c>
      <c r="E128" s="1927"/>
      <c r="F128" s="1927"/>
      <c r="G128" s="1927"/>
      <c r="H128" s="1927"/>
      <c r="I128" s="1927"/>
      <c r="J128" s="1927"/>
      <c r="K128" s="1927"/>
      <c r="L128" s="1927"/>
      <c r="M128" s="1927"/>
      <c r="N128" s="1927"/>
      <c r="O128" s="1927"/>
      <c r="P128" s="1927"/>
      <c r="Q128" s="906">
        <f t="shared" ref="Q128:Q135" si="104">SUM(E128:P128)</f>
        <v>0</v>
      </c>
      <c r="R128" s="904"/>
      <c r="S128" s="904"/>
      <c r="T128" s="904"/>
      <c r="U128" s="904"/>
      <c r="V128" s="902"/>
      <c r="X128" s="835"/>
      <c r="Y128" s="1338" t="s">
        <v>1588</v>
      </c>
      <c r="Z128" s="793" t="s">
        <v>1174</v>
      </c>
      <c r="AA128" s="1339"/>
      <c r="AB128" s="1339"/>
      <c r="AC128" s="1339"/>
      <c r="AD128" s="1339"/>
      <c r="AE128" s="1339"/>
      <c r="AF128" s="1339"/>
      <c r="AG128" s="1339"/>
      <c r="AH128" s="1339"/>
      <c r="AI128" s="1339"/>
      <c r="AJ128" s="1339"/>
      <c r="AK128" s="1339"/>
      <c r="AL128" s="1339"/>
      <c r="AM128" s="906">
        <f t="shared" ref="AM128:AM130" si="105">SUM(AA128:AL128)</f>
        <v>0</v>
      </c>
      <c r="AN128" s="904"/>
      <c r="AO128" s="904"/>
      <c r="AP128" s="904"/>
      <c r="AQ128" s="904"/>
      <c r="AT128" s="835"/>
      <c r="AU128" s="1338" t="s">
        <v>1588</v>
      </c>
      <c r="AV128" s="793" t="s">
        <v>1174</v>
      </c>
      <c r="AW128" s="1339"/>
      <c r="AX128" s="1339"/>
      <c r="AY128" s="1339"/>
      <c r="AZ128" s="1339"/>
      <c r="BA128" s="1339"/>
      <c r="BB128" s="1339"/>
      <c r="BC128" s="1339"/>
      <c r="BD128" s="1339"/>
      <c r="BE128" s="1339"/>
      <c r="BF128" s="1339"/>
      <c r="BG128" s="1339"/>
      <c r="BH128" s="1339"/>
      <c r="BI128" s="906">
        <f t="shared" ref="BI128:BI130" si="106">SUM(AW128:BH128)</f>
        <v>0</v>
      </c>
      <c r="BJ128" s="904"/>
      <c r="BK128" s="904"/>
      <c r="BL128" s="904"/>
      <c r="BM128" s="904"/>
    </row>
    <row r="129" spans="2:65">
      <c r="B129" s="3782" t="s">
        <v>1210</v>
      </c>
      <c r="C129" s="3784" t="s">
        <v>1168</v>
      </c>
      <c r="D129" s="792" t="str">
        <f>+D79</f>
        <v>ｋｇ</v>
      </c>
      <c r="E129" s="1928"/>
      <c r="F129" s="1928"/>
      <c r="G129" s="1928"/>
      <c r="H129" s="1928"/>
      <c r="I129" s="1928"/>
      <c r="J129" s="1928"/>
      <c r="K129" s="1928"/>
      <c r="L129" s="1928"/>
      <c r="M129" s="1928"/>
      <c r="N129" s="1928"/>
      <c r="O129" s="1928"/>
      <c r="P129" s="1928"/>
      <c r="Q129" s="795">
        <f t="shared" si="104"/>
        <v>0</v>
      </c>
      <c r="R129" s="828"/>
      <c r="S129" s="828"/>
      <c r="T129" s="828"/>
      <c r="U129" s="828"/>
      <c r="V129" s="902"/>
      <c r="X129" s="3782" t="s">
        <v>1210</v>
      </c>
      <c r="Y129" s="3784" t="s">
        <v>1168</v>
      </c>
      <c r="Z129" s="792" t="str">
        <f>+Z79</f>
        <v>ｋｇ</v>
      </c>
      <c r="AA129" s="41"/>
      <c r="AB129" s="41"/>
      <c r="AC129" s="41"/>
      <c r="AD129" s="41"/>
      <c r="AE129" s="41"/>
      <c r="AF129" s="41"/>
      <c r="AG129" s="41"/>
      <c r="AH129" s="41"/>
      <c r="AI129" s="41"/>
      <c r="AJ129" s="41"/>
      <c r="AK129" s="41"/>
      <c r="AL129" s="41"/>
      <c r="AM129" s="795">
        <f t="shared" si="105"/>
        <v>0</v>
      </c>
      <c r="AN129" s="828"/>
      <c r="AO129" s="828"/>
      <c r="AP129" s="828"/>
      <c r="AQ129" s="828"/>
      <c r="AT129" s="3782" t="s">
        <v>1210</v>
      </c>
      <c r="AU129" s="3784" t="s">
        <v>1168</v>
      </c>
      <c r="AV129" s="792" t="str">
        <f>+AV79</f>
        <v>ｋｇ</v>
      </c>
      <c r="AW129" s="41"/>
      <c r="AX129" s="41"/>
      <c r="AY129" s="41"/>
      <c r="AZ129" s="41"/>
      <c r="BA129" s="41"/>
      <c r="BB129" s="41"/>
      <c r="BC129" s="41"/>
      <c r="BD129" s="41"/>
      <c r="BE129" s="41"/>
      <c r="BF129" s="41"/>
      <c r="BG129" s="41"/>
      <c r="BH129" s="41"/>
      <c r="BI129" s="795">
        <f t="shared" si="106"/>
        <v>0</v>
      </c>
      <c r="BJ129" s="828"/>
      <c r="BK129" s="828"/>
      <c r="BL129" s="828"/>
      <c r="BM129" s="828"/>
    </row>
    <row r="130" spans="2:65">
      <c r="B130" s="3783"/>
      <c r="C130" s="3784"/>
      <c r="D130" s="793" t="s">
        <v>1174</v>
      </c>
      <c r="E130" s="1927"/>
      <c r="F130" s="1927"/>
      <c r="G130" s="1927"/>
      <c r="H130" s="1927"/>
      <c r="I130" s="1927"/>
      <c r="J130" s="1927"/>
      <c r="K130" s="1927"/>
      <c r="L130" s="1927"/>
      <c r="M130" s="1927"/>
      <c r="N130" s="1927"/>
      <c r="O130" s="1927"/>
      <c r="P130" s="1927"/>
      <c r="Q130" s="794">
        <f t="shared" si="104"/>
        <v>0</v>
      </c>
      <c r="R130" s="904"/>
      <c r="S130" s="904"/>
      <c r="T130" s="904"/>
      <c r="U130" s="904"/>
      <c r="V130" s="902"/>
      <c r="X130" s="3783"/>
      <c r="Y130" s="3784"/>
      <c r="Z130" s="793" t="s">
        <v>1174</v>
      </c>
      <c r="AA130" s="1339"/>
      <c r="AB130" s="1339"/>
      <c r="AC130" s="1339"/>
      <c r="AD130" s="1339"/>
      <c r="AE130" s="1339"/>
      <c r="AF130" s="1339"/>
      <c r="AG130" s="1339"/>
      <c r="AH130" s="1339"/>
      <c r="AI130" s="1339"/>
      <c r="AJ130" s="1339"/>
      <c r="AK130" s="1339"/>
      <c r="AL130" s="1339"/>
      <c r="AM130" s="794">
        <f t="shared" si="105"/>
        <v>0</v>
      </c>
      <c r="AN130" s="904"/>
      <c r="AO130" s="904"/>
      <c r="AP130" s="904"/>
      <c r="AQ130" s="904"/>
      <c r="AT130" s="3783"/>
      <c r="AU130" s="3784"/>
      <c r="AV130" s="793" t="s">
        <v>1174</v>
      </c>
      <c r="AW130" s="1339"/>
      <c r="AX130" s="1339"/>
      <c r="AY130" s="1339"/>
      <c r="AZ130" s="1339"/>
      <c r="BA130" s="1339"/>
      <c r="BB130" s="1339"/>
      <c r="BC130" s="1339"/>
      <c r="BD130" s="1339"/>
      <c r="BE130" s="1339"/>
      <c r="BF130" s="1339"/>
      <c r="BG130" s="1339"/>
      <c r="BH130" s="1339"/>
      <c r="BI130" s="794">
        <f t="shared" si="106"/>
        <v>0</v>
      </c>
      <c r="BJ130" s="904"/>
      <c r="BK130" s="904"/>
      <c r="BL130" s="904"/>
      <c r="BM130" s="904"/>
    </row>
    <row r="131" spans="2:65">
      <c r="B131" s="3782" t="s">
        <v>1211</v>
      </c>
      <c r="C131" s="3784"/>
      <c r="D131" s="792" t="str">
        <f>+D79</f>
        <v>ｋｇ</v>
      </c>
      <c r="E131" s="1928"/>
      <c r="F131" s="1928"/>
      <c r="G131" s="1928"/>
      <c r="H131" s="1928"/>
      <c r="I131" s="1928"/>
      <c r="J131" s="1928"/>
      <c r="K131" s="1928"/>
      <c r="L131" s="1928"/>
      <c r="M131" s="1928"/>
      <c r="N131" s="1928"/>
      <c r="O131" s="1928"/>
      <c r="P131" s="1928"/>
      <c r="Q131" s="910">
        <f>SUM(E131:P131)</f>
        <v>0</v>
      </c>
      <c r="R131" s="828"/>
      <c r="S131" s="828"/>
      <c r="T131" s="828"/>
      <c r="U131" s="828"/>
      <c r="V131" s="902"/>
      <c r="X131" s="3782" t="s">
        <v>1211</v>
      </c>
      <c r="Y131" s="3784"/>
      <c r="Z131" s="792" t="str">
        <f>+Z79</f>
        <v>ｋｇ</v>
      </c>
      <c r="AA131" s="41"/>
      <c r="AB131" s="41"/>
      <c r="AC131" s="41"/>
      <c r="AD131" s="41"/>
      <c r="AE131" s="41"/>
      <c r="AF131" s="41"/>
      <c r="AG131" s="41"/>
      <c r="AH131" s="41"/>
      <c r="AI131" s="41"/>
      <c r="AJ131" s="41"/>
      <c r="AK131" s="41"/>
      <c r="AL131" s="41"/>
      <c r="AM131" s="910">
        <f>SUM(AA131:AL131)</f>
        <v>0</v>
      </c>
      <c r="AN131" s="828"/>
      <c r="AO131" s="828"/>
      <c r="AP131" s="828"/>
      <c r="AQ131" s="828"/>
      <c r="AT131" s="3782" t="s">
        <v>1211</v>
      </c>
      <c r="AU131" s="3784"/>
      <c r="AV131" s="792" t="str">
        <f>+AV79</f>
        <v>ｋｇ</v>
      </c>
      <c r="AW131" s="41"/>
      <c r="AX131" s="41"/>
      <c r="AY131" s="41"/>
      <c r="AZ131" s="41"/>
      <c r="BA131" s="41"/>
      <c r="BB131" s="41"/>
      <c r="BC131" s="41"/>
      <c r="BD131" s="41"/>
      <c r="BE131" s="41"/>
      <c r="BF131" s="41"/>
      <c r="BG131" s="41"/>
      <c r="BH131" s="41"/>
      <c r="BI131" s="910">
        <f>SUM(AW131:BH131)</f>
        <v>0</v>
      </c>
      <c r="BJ131" s="828"/>
      <c r="BK131" s="828"/>
      <c r="BL131" s="828"/>
      <c r="BM131" s="828"/>
    </row>
    <row r="132" spans="2:65">
      <c r="B132" s="3783"/>
      <c r="C132" s="3784"/>
      <c r="D132" s="793" t="s">
        <v>1174</v>
      </c>
      <c r="E132" s="1927"/>
      <c r="F132" s="1927"/>
      <c r="G132" s="1927"/>
      <c r="H132" s="1927"/>
      <c r="I132" s="1927"/>
      <c r="J132" s="1927"/>
      <c r="K132" s="1927"/>
      <c r="L132" s="1927"/>
      <c r="M132" s="1927"/>
      <c r="N132" s="1927"/>
      <c r="O132" s="1927"/>
      <c r="P132" s="1927"/>
      <c r="Q132" s="906">
        <f>SUM(E132:P132)</f>
        <v>0</v>
      </c>
      <c r="R132" s="904"/>
      <c r="S132" s="904"/>
      <c r="T132" s="904"/>
      <c r="U132" s="904"/>
      <c r="V132" s="902"/>
      <c r="X132" s="3783"/>
      <c r="Y132" s="3784"/>
      <c r="Z132" s="793" t="s">
        <v>1174</v>
      </c>
      <c r="AA132" s="1339"/>
      <c r="AB132" s="1339"/>
      <c r="AC132" s="1339"/>
      <c r="AD132" s="1339"/>
      <c r="AE132" s="1339"/>
      <c r="AF132" s="1339"/>
      <c r="AG132" s="1339"/>
      <c r="AH132" s="1339"/>
      <c r="AI132" s="1339"/>
      <c r="AJ132" s="1339"/>
      <c r="AK132" s="1339"/>
      <c r="AL132" s="1339"/>
      <c r="AM132" s="906">
        <f>SUM(AA132:AL132)</f>
        <v>0</v>
      </c>
      <c r="AN132" s="904"/>
      <c r="AO132" s="904"/>
      <c r="AP132" s="904"/>
      <c r="AQ132" s="904"/>
      <c r="AT132" s="3783"/>
      <c r="AU132" s="3784"/>
      <c r="AV132" s="793" t="s">
        <v>1174</v>
      </c>
      <c r="AW132" s="1339"/>
      <c r="AX132" s="1339"/>
      <c r="AY132" s="1339"/>
      <c r="AZ132" s="1339"/>
      <c r="BA132" s="1339"/>
      <c r="BB132" s="1339"/>
      <c r="BC132" s="1339"/>
      <c r="BD132" s="1339"/>
      <c r="BE132" s="1339"/>
      <c r="BF132" s="1339"/>
      <c r="BG132" s="1339"/>
      <c r="BH132" s="1339"/>
      <c r="BI132" s="906">
        <f>SUM(AW132:BH132)</f>
        <v>0</v>
      </c>
      <c r="BJ132" s="904"/>
      <c r="BK132" s="904"/>
      <c r="BL132" s="904"/>
      <c r="BM132" s="904"/>
    </row>
    <row r="133" spans="2:65">
      <c r="B133" s="907" t="s">
        <v>1212</v>
      </c>
      <c r="C133" s="3784"/>
      <c r="D133" s="792" t="str">
        <f>+D79</f>
        <v>ｋｇ</v>
      </c>
      <c r="E133" s="1928"/>
      <c r="F133" s="1928"/>
      <c r="G133" s="1928"/>
      <c r="H133" s="1928"/>
      <c r="I133" s="1928"/>
      <c r="J133" s="1928"/>
      <c r="K133" s="1928"/>
      <c r="L133" s="1928"/>
      <c r="M133" s="1928"/>
      <c r="N133" s="1928"/>
      <c r="O133" s="1928"/>
      <c r="P133" s="1928"/>
      <c r="Q133" s="795">
        <f t="shared" si="104"/>
        <v>0</v>
      </c>
      <c r="R133" s="828"/>
      <c r="S133" s="828"/>
      <c r="T133" s="828"/>
      <c r="U133" s="828"/>
      <c r="V133" s="902"/>
      <c r="X133" s="907" t="s">
        <v>1212</v>
      </c>
      <c r="Y133" s="3784"/>
      <c r="Z133" s="792" t="str">
        <f>+Z79</f>
        <v>ｋｇ</v>
      </c>
      <c r="AA133" s="41"/>
      <c r="AB133" s="41"/>
      <c r="AC133" s="41"/>
      <c r="AD133" s="41"/>
      <c r="AE133" s="41"/>
      <c r="AF133" s="41"/>
      <c r="AG133" s="41"/>
      <c r="AH133" s="41"/>
      <c r="AI133" s="41"/>
      <c r="AJ133" s="41"/>
      <c r="AK133" s="41"/>
      <c r="AL133" s="41"/>
      <c r="AM133" s="795">
        <f t="shared" ref="AM133:AM135" si="107">SUM(AA133:AL133)</f>
        <v>0</v>
      </c>
      <c r="AN133" s="828"/>
      <c r="AO133" s="828"/>
      <c r="AP133" s="828"/>
      <c r="AQ133" s="828"/>
      <c r="AT133" s="907" t="s">
        <v>1212</v>
      </c>
      <c r="AU133" s="3784"/>
      <c r="AV133" s="792" t="str">
        <f>+AV79</f>
        <v>ｋｇ</v>
      </c>
      <c r="AW133" s="41"/>
      <c r="AX133" s="41"/>
      <c r="AY133" s="41"/>
      <c r="AZ133" s="41"/>
      <c r="BA133" s="41"/>
      <c r="BB133" s="41"/>
      <c r="BC133" s="41"/>
      <c r="BD133" s="41"/>
      <c r="BE133" s="41"/>
      <c r="BF133" s="41"/>
      <c r="BG133" s="41"/>
      <c r="BH133" s="41"/>
      <c r="BI133" s="795">
        <f t="shared" ref="BI133:BI135" si="108">SUM(AW133:BH133)</f>
        <v>0</v>
      </c>
      <c r="BJ133" s="828"/>
      <c r="BK133" s="828"/>
      <c r="BL133" s="828"/>
      <c r="BM133" s="828"/>
    </row>
    <row r="134" spans="2:65">
      <c r="B134" s="903" t="s">
        <v>1213</v>
      </c>
      <c r="C134" s="3784"/>
      <c r="D134" s="797" t="str">
        <f>+D79</f>
        <v>ｋｇ</v>
      </c>
      <c r="E134" s="1929"/>
      <c r="F134" s="1929"/>
      <c r="G134" s="1929"/>
      <c r="H134" s="1929"/>
      <c r="I134" s="1929"/>
      <c r="J134" s="1929"/>
      <c r="K134" s="1929"/>
      <c r="L134" s="1929"/>
      <c r="M134" s="1929"/>
      <c r="N134" s="1929"/>
      <c r="O134" s="1929"/>
      <c r="P134" s="1929"/>
      <c r="Q134" s="905">
        <f t="shared" si="104"/>
        <v>0</v>
      </c>
      <c r="R134" s="828"/>
      <c r="S134" s="828"/>
      <c r="T134" s="828"/>
      <c r="U134" s="828"/>
      <c r="V134" s="902"/>
      <c r="X134" s="903" t="s">
        <v>1213</v>
      </c>
      <c r="Y134" s="3784"/>
      <c r="Z134" s="797" t="str">
        <f>+Z79</f>
        <v>ｋｇ</v>
      </c>
      <c r="AA134" s="42"/>
      <c r="AB134" s="42"/>
      <c r="AC134" s="42"/>
      <c r="AD134" s="42"/>
      <c r="AE134" s="42"/>
      <c r="AF134" s="42"/>
      <c r="AG134" s="42"/>
      <c r="AH134" s="42"/>
      <c r="AI134" s="42"/>
      <c r="AJ134" s="42"/>
      <c r="AK134" s="42"/>
      <c r="AL134" s="42"/>
      <c r="AM134" s="905">
        <f t="shared" si="107"/>
        <v>0</v>
      </c>
      <c r="AN134" s="828"/>
      <c r="AO134" s="828"/>
      <c r="AP134" s="828"/>
      <c r="AQ134" s="828"/>
      <c r="AT134" s="903" t="s">
        <v>1213</v>
      </c>
      <c r="AU134" s="3784"/>
      <c r="AV134" s="797" t="str">
        <f>+AV79</f>
        <v>ｋｇ</v>
      </c>
      <c r="AW134" s="42"/>
      <c r="AX134" s="42"/>
      <c r="AY134" s="42"/>
      <c r="AZ134" s="42"/>
      <c r="BA134" s="42"/>
      <c r="BB134" s="42"/>
      <c r="BC134" s="42"/>
      <c r="BD134" s="42"/>
      <c r="BE134" s="42"/>
      <c r="BF134" s="42"/>
      <c r="BG134" s="42"/>
      <c r="BH134" s="42"/>
      <c r="BI134" s="905">
        <f t="shared" si="108"/>
        <v>0</v>
      </c>
      <c r="BJ134" s="828"/>
      <c r="BK134" s="828"/>
      <c r="BL134" s="828"/>
      <c r="BM134" s="828"/>
    </row>
    <row r="135" spans="2:65" ht="14.25" thickBot="1">
      <c r="B135" s="908"/>
      <c r="C135" s="3785"/>
      <c r="D135" s="923" t="s">
        <v>1174</v>
      </c>
      <c r="E135" s="1930"/>
      <c r="F135" s="1930"/>
      <c r="G135" s="1930"/>
      <c r="H135" s="1930"/>
      <c r="I135" s="1930"/>
      <c r="J135" s="1930"/>
      <c r="K135" s="1930"/>
      <c r="L135" s="1930"/>
      <c r="M135" s="1930"/>
      <c r="N135" s="1930"/>
      <c r="O135" s="1930"/>
      <c r="P135" s="1930"/>
      <c r="Q135" s="909">
        <f t="shared" si="104"/>
        <v>0</v>
      </c>
      <c r="R135" s="904"/>
      <c r="S135" s="904"/>
      <c r="T135" s="904"/>
      <c r="U135" s="904"/>
      <c r="V135" s="902"/>
      <c r="X135" s="908"/>
      <c r="Y135" s="3785"/>
      <c r="Z135" s="923" t="s">
        <v>1174</v>
      </c>
      <c r="AA135" s="920"/>
      <c r="AB135" s="920"/>
      <c r="AC135" s="920"/>
      <c r="AD135" s="920"/>
      <c r="AE135" s="920"/>
      <c r="AF135" s="920"/>
      <c r="AG135" s="920"/>
      <c r="AH135" s="920"/>
      <c r="AI135" s="920"/>
      <c r="AJ135" s="920"/>
      <c r="AK135" s="920"/>
      <c r="AL135" s="920"/>
      <c r="AM135" s="909">
        <f t="shared" si="107"/>
        <v>0</v>
      </c>
      <c r="AN135" s="904"/>
      <c r="AO135" s="904"/>
      <c r="AP135" s="904"/>
      <c r="AQ135" s="904"/>
      <c r="AT135" s="908"/>
      <c r="AU135" s="3785"/>
      <c r="AV135" s="923" t="s">
        <v>1174</v>
      </c>
      <c r="AW135" s="920"/>
      <c r="AX135" s="920"/>
      <c r="AY135" s="920"/>
      <c r="AZ135" s="920"/>
      <c r="BA135" s="920"/>
      <c r="BB135" s="920"/>
      <c r="BC135" s="920"/>
      <c r="BD135" s="920"/>
      <c r="BE135" s="920"/>
      <c r="BF135" s="920"/>
      <c r="BG135" s="920"/>
      <c r="BH135" s="920"/>
      <c r="BI135" s="909">
        <f t="shared" si="108"/>
        <v>0</v>
      </c>
      <c r="BJ135" s="904"/>
      <c r="BK135" s="904"/>
      <c r="BL135" s="904"/>
      <c r="BM135" s="904"/>
    </row>
    <row r="136" spans="2:65">
      <c r="B136" s="900" t="s">
        <v>1214</v>
      </c>
      <c r="C136" s="2984">
        <f>+C5</f>
        <v>2024</v>
      </c>
      <c r="D136" s="922" t="str">
        <f>+D79</f>
        <v>ｋｇ</v>
      </c>
      <c r="E136" s="1926"/>
      <c r="F136" s="1926"/>
      <c r="G136" s="1926"/>
      <c r="H136" s="1926"/>
      <c r="I136" s="1926"/>
      <c r="J136" s="1926"/>
      <c r="K136" s="1926"/>
      <c r="L136" s="1926"/>
      <c r="M136" s="1926"/>
      <c r="N136" s="1926"/>
      <c r="O136" s="1926"/>
      <c r="P136" s="1926"/>
      <c r="Q136" s="901">
        <f>SUM(E136:P136)</f>
        <v>0</v>
      </c>
      <c r="R136" s="828"/>
      <c r="S136" s="828"/>
      <c r="T136" s="828"/>
      <c r="U136" s="828"/>
      <c r="V136" s="902"/>
      <c r="X136" s="900" t="s">
        <v>1214</v>
      </c>
      <c r="Y136" s="1337">
        <v>2016</v>
      </c>
      <c r="Z136" s="922" t="str">
        <f>+Z79</f>
        <v>ｋｇ</v>
      </c>
      <c r="AA136" s="919"/>
      <c r="AB136" s="919"/>
      <c r="AC136" s="919"/>
      <c r="AD136" s="919"/>
      <c r="AE136" s="919"/>
      <c r="AF136" s="919"/>
      <c r="AG136" s="919"/>
      <c r="AH136" s="919"/>
      <c r="AI136" s="919"/>
      <c r="AJ136" s="919"/>
      <c r="AK136" s="919"/>
      <c r="AL136" s="919"/>
      <c r="AM136" s="901">
        <f>SUM(AA136:AL136)</f>
        <v>0</v>
      </c>
      <c r="AN136" s="828"/>
      <c r="AO136" s="828"/>
      <c r="AP136" s="828"/>
      <c r="AQ136" s="828"/>
      <c r="AT136" s="900" t="s">
        <v>1214</v>
      </c>
      <c r="AU136" s="1337">
        <v>2016</v>
      </c>
      <c r="AV136" s="922" t="str">
        <f>+AV79</f>
        <v>ｋｇ</v>
      </c>
      <c r="AW136" s="919"/>
      <c r="AX136" s="919"/>
      <c r="AY136" s="919"/>
      <c r="AZ136" s="919"/>
      <c r="BA136" s="919"/>
      <c r="BB136" s="919"/>
      <c r="BC136" s="919"/>
      <c r="BD136" s="919"/>
      <c r="BE136" s="919"/>
      <c r="BF136" s="919"/>
      <c r="BG136" s="919"/>
      <c r="BH136" s="919"/>
      <c r="BI136" s="901">
        <f>SUM(AW136:BH136)</f>
        <v>0</v>
      </c>
      <c r="BJ136" s="828"/>
      <c r="BK136" s="828"/>
      <c r="BL136" s="828"/>
      <c r="BM136" s="828"/>
    </row>
    <row r="137" spans="2:65">
      <c r="B137" s="835"/>
      <c r="C137" s="1338" t="s">
        <v>1588</v>
      </c>
      <c r="D137" s="793" t="s">
        <v>1174</v>
      </c>
      <c r="E137" s="1927"/>
      <c r="F137" s="1927"/>
      <c r="G137" s="1927"/>
      <c r="H137" s="1927"/>
      <c r="I137" s="1927"/>
      <c r="J137" s="1927"/>
      <c r="K137" s="1927"/>
      <c r="L137" s="1927"/>
      <c r="M137" s="1927"/>
      <c r="N137" s="1927"/>
      <c r="O137" s="1927"/>
      <c r="P137" s="1927"/>
      <c r="Q137" s="906">
        <f t="shared" ref="Q137:Q144" si="109">SUM(E137:P137)</f>
        <v>0</v>
      </c>
      <c r="R137" s="904"/>
      <c r="S137" s="904"/>
      <c r="T137" s="904"/>
      <c r="U137" s="904"/>
      <c r="V137" s="902"/>
      <c r="X137" s="835"/>
      <c r="Y137" s="1338" t="s">
        <v>1588</v>
      </c>
      <c r="Z137" s="793" t="s">
        <v>1174</v>
      </c>
      <c r="AA137" s="1339"/>
      <c r="AB137" s="1339"/>
      <c r="AC137" s="1339"/>
      <c r="AD137" s="1339"/>
      <c r="AE137" s="1339"/>
      <c r="AF137" s="1339"/>
      <c r="AG137" s="1339"/>
      <c r="AH137" s="1339"/>
      <c r="AI137" s="1339"/>
      <c r="AJ137" s="1339"/>
      <c r="AK137" s="1339"/>
      <c r="AL137" s="1339"/>
      <c r="AM137" s="906">
        <f t="shared" ref="AM137:AM139" si="110">SUM(AA137:AL137)</f>
        <v>0</v>
      </c>
      <c r="AN137" s="904"/>
      <c r="AO137" s="904"/>
      <c r="AP137" s="904"/>
      <c r="AQ137" s="904"/>
      <c r="AT137" s="835"/>
      <c r="AU137" s="1338" t="s">
        <v>1588</v>
      </c>
      <c r="AV137" s="793" t="s">
        <v>1174</v>
      </c>
      <c r="AW137" s="1339"/>
      <c r="AX137" s="1339"/>
      <c r="AY137" s="1339"/>
      <c r="AZ137" s="1339"/>
      <c r="BA137" s="1339"/>
      <c r="BB137" s="1339"/>
      <c r="BC137" s="1339"/>
      <c r="BD137" s="1339"/>
      <c r="BE137" s="1339"/>
      <c r="BF137" s="1339"/>
      <c r="BG137" s="1339"/>
      <c r="BH137" s="1339"/>
      <c r="BI137" s="906">
        <f t="shared" ref="BI137:BI139" si="111">SUM(AW137:BH137)</f>
        <v>0</v>
      </c>
      <c r="BJ137" s="904"/>
      <c r="BK137" s="904"/>
      <c r="BL137" s="904"/>
      <c r="BM137" s="904"/>
    </row>
    <row r="138" spans="2:65">
      <c r="B138" s="3788" t="s">
        <v>1210</v>
      </c>
      <c r="C138" s="3784" t="s">
        <v>1168</v>
      </c>
      <c r="D138" s="792" t="str">
        <f>+D79</f>
        <v>ｋｇ</v>
      </c>
      <c r="E138" s="1928"/>
      <c r="F138" s="1928"/>
      <c r="G138" s="1928"/>
      <c r="H138" s="1928"/>
      <c r="I138" s="1928"/>
      <c r="J138" s="1928"/>
      <c r="K138" s="1928"/>
      <c r="L138" s="1928"/>
      <c r="M138" s="1928"/>
      <c r="N138" s="1928"/>
      <c r="O138" s="1928"/>
      <c r="P138" s="1928"/>
      <c r="Q138" s="795">
        <f t="shared" si="109"/>
        <v>0</v>
      </c>
      <c r="R138" s="828"/>
      <c r="S138" s="828"/>
      <c r="T138" s="828"/>
      <c r="U138" s="828"/>
      <c r="V138" s="902"/>
      <c r="X138" s="3788" t="s">
        <v>1210</v>
      </c>
      <c r="Y138" s="3784" t="s">
        <v>1168</v>
      </c>
      <c r="Z138" s="792" t="str">
        <f>+Z79</f>
        <v>ｋｇ</v>
      </c>
      <c r="AA138" s="41"/>
      <c r="AB138" s="41"/>
      <c r="AC138" s="41"/>
      <c r="AD138" s="41"/>
      <c r="AE138" s="41"/>
      <c r="AF138" s="41"/>
      <c r="AG138" s="41"/>
      <c r="AH138" s="41"/>
      <c r="AI138" s="41"/>
      <c r="AJ138" s="41"/>
      <c r="AK138" s="41"/>
      <c r="AL138" s="41"/>
      <c r="AM138" s="795">
        <f t="shared" si="110"/>
        <v>0</v>
      </c>
      <c r="AN138" s="828"/>
      <c r="AO138" s="828"/>
      <c r="AP138" s="828"/>
      <c r="AQ138" s="828"/>
      <c r="AT138" s="3788" t="s">
        <v>1210</v>
      </c>
      <c r="AU138" s="3784" t="s">
        <v>1168</v>
      </c>
      <c r="AV138" s="792" t="str">
        <f>+AV79</f>
        <v>ｋｇ</v>
      </c>
      <c r="AW138" s="41"/>
      <c r="AX138" s="41"/>
      <c r="AY138" s="41"/>
      <c r="AZ138" s="41"/>
      <c r="BA138" s="41"/>
      <c r="BB138" s="41"/>
      <c r="BC138" s="41"/>
      <c r="BD138" s="41"/>
      <c r="BE138" s="41"/>
      <c r="BF138" s="41"/>
      <c r="BG138" s="41"/>
      <c r="BH138" s="41"/>
      <c r="BI138" s="795">
        <f t="shared" si="111"/>
        <v>0</v>
      </c>
      <c r="BJ138" s="828"/>
      <c r="BK138" s="828"/>
      <c r="BL138" s="828"/>
      <c r="BM138" s="828"/>
    </row>
    <row r="139" spans="2:65">
      <c r="B139" s="3788"/>
      <c r="C139" s="3784"/>
      <c r="D139" s="793" t="s">
        <v>1174</v>
      </c>
      <c r="E139" s="1927"/>
      <c r="F139" s="1927"/>
      <c r="G139" s="1927"/>
      <c r="H139" s="1927"/>
      <c r="I139" s="1927"/>
      <c r="J139" s="1927"/>
      <c r="K139" s="1927"/>
      <c r="L139" s="1927"/>
      <c r="M139" s="1927"/>
      <c r="N139" s="1927"/>
      <c r="O139" s="1927"/>
      <c r="P139" s="1927"/>
      <c r="Q139" s="794">
        <f t="shared" si="109"/>
        <v>0</v>
      </c>
      <c r="R139" s="904"/>
      <c r="S139" s="904"/>
      <c r="T139" s="904"/>
      <c r="U139" s="904"/>
      <c r="V139" s="902"/>
      <c r="X139" s="3788"/>
      <c r="Y139" s="3784"/>
      <c r="Z139" s="793" t="s">
        <v>1174</v>
      </c>
      <c r="AA139" s="1339"/>
      <c r="AB139" s="1339"/>
      <c r="AC139" s="1339"/>
      <c r="AD139" s="1339"/>
      <c r="AE139" s="1339"/>
      <c r="AF139" s="1339"/>
      <c r="AG139" s="1339"/>
      <c r="AH139" s="1339"/>
      <c r="AI139" s="1339"/>
      <c r="AJ139" s="1339"/>
      <c r="AK139" s="1339"/>
      <c r="AL139" s="1339"/>
      <c r="AM139" s="794">
        <f t="shared" si="110"/>
        <v>0</v>
      </c>
      <c r="AN139" s="904"/>
      <c r="AO139" s="904"/>
      <c r="AP139" s="904"/>
      <c r="AQ139" s="904"/>
      <c r="AT139" s="3788"/>
      <c r="AU139" s="3784"/>
      <c r="AV139" s="793" t="s">
        <v>1174</v>
      </c>
      <c r="AW139" s="1339"/>
      <c r="AX139" s="1339"/>
      <c r="AY139" s="1339"/>
      <c r="AZ139" s="1339"/>
      <c r="BA139" s="1339"/>
      <c r="BB139" s="1339"/>
      <c r="BC139" s="1339"/>
      <c r="BD139" s="1339"/>
      <c r="BE139" s="1339"/>
      <c r="BF139" s="1339"/>
      <c r="BG139" s="1339"/>
      <c r="BH139" s="1339"/>
      <c r="BI139" s="794">
        <f t="shared" si="111"/>
        <v>0</v>
      </c>
      <c r="BJ139" s="904"/>
      <c r="BK139" s="904"/>
      <c r="BL139" s="904"/>
      <c r="BM139" s="904"/>
    </row>
    <row r="140" spans="2:65">
      <c r="B140" s="3782" t="s">
        <v>1211</v>
      </c>
      <c r="C140" s="3784"/>
      <c r="D140" s="792" t="str">
        <f>+D79</f>
        <v>ｋｇ</v>
      </c>
      <c r="E140" s="1928"/>
      <c r="F140" s="1928"/>
      <c r="G140" s="1928"/>
      <c r="H140" s="1928"/>
      <c r="I140" s="1928"/>
      <c r="J140" s="1928"/>
      <c r="K140" s="1928"/>
      <c r="L140" s="1928"/>
      <c r="M140" s="1928"/>
      <c r="N140" s="1928"/>
      <c r="O140" s="1928"/>
      <c r="P140" s="1928"/>
      <c r="Q140" s="910">
        <f>SUM(E140:P140)</f>
        <v>0</v>
      </c>
      <c r="R140" s="828"/>
      <c r="S140" s="828"/>
      <c r="T140" s="828"/>
      <c r="U140" s="828"/>
      <c r="V140" s="902"/>
      <c r="X140" s="3782" t="s">
        <v>1211</v>
      </c>
      <c r="Y140" s="3784"/>
      <c r="Z140" s="792" t="str">
        <f>+Z79</f>
        <v>ｋｇ</v>
      </c>
      <c r="AA140" s="41"/>
      <c r="AB140" s="41"/>
      <c r="AC140" s="41"/>
      <c r="AD140" s="41"/>
      <c r="AE140" s="41"/>
      <c r="AF140" s="41"/>
      <c r="AG140" s="41"/>
      <c r="AH140" s="41"/>
      <c r="AI140" s="41"/>
      <c r="AJ140" s="41"/>
      <c r="AK140" s="41"/>
      <c r="AL140" s="41"/>
      <c r="AM140" s="910">
        <f>SUM(AA140:AL140)</f>
        <v>0</v>
      </c>
      <c r="AN140" s="828"/>
      <c r="AO140" s="828"/>
      <c r="AP140" s="828"/>
      <c r="AQ140" s="828"/>
      <c r="AT140" s="3782" t="s">
        <v>1211</v>
      </c>
      <c r="AU140" s="3784"/>
      <c r="AV140" s="792" t="str">
        <f>+AV79</f>
        <v>ｋｇ</v>
      </c>
      <c r="AW140" s="41"/>
      <c r="AX140" s="41"/>
      <c r="AY140" s="41"/>
      <c r="AZ140" s="41"/>
      <c r="BA140" s="41"/>
      <c r="BB140" s="41"/>
      <c r="BC140" s="41"/>
      <c r="BD140" s="41"/>
      <c r="BE140" s="41"/>
      <c r="BF140" s="41"/>
      <c r="BG140" s="41"/>
      <c r="BH140" s="41"/>
      <c r="BI140" s="910">
        <f>SUM(AW140:BH140)</f>
        <v>0</v>
      </c>
      <c r="BJ140" s="828"/>
      <c r="BK140" s="828"/>
      <c r="BL140" s="828"/>
      <c r="BM140" s="828"/>
    </row>
    <row r="141" spans="2:65">
      <c r="B141" s="3783"/>
      <c r="C141" s="3784"/>
      <c r="D141" s="793" t="s">
        <v>1174</v>
      </c>
      <c r="E141" s="1927"/>
      <c r="F141" s="1927"/>
      <c r="G141" s="1927"/>
      <c r="H141" s="1927"/>
      <c r="I141" s="1927"/>
      <c r="J141" s="1927"/>
      <c r="K141" s="1927"/>
      <c r="L141" s="1927"/>
      <c r="M141" s="1927"/>
      <c r="N141" s="1927"/>
      <c r="O141" s="1927"/>
      <c r="P141" s="1927"/>
      <c r="Q141" s="906">
        <f>SUM(E141:P141)</f>
        <v>0</v>
      </c>
      <c r="R141" s="904"/>
      <c r="S141" s="904"/>
      <c r="T141" s="904"/>
      <c r="U141" s="904"/>
      <c r="V141" s="902"/>
      <c r="X141" s="3783"/>
      <c r="Y141" s="3784"/>
      <c r="Z141" s="793" t="s">
        <v>1174</v>
      </c>
      <c r="AA141" s="1339"/>
      <c r="AB141" s="1339"/>
      <c r="AC141" s="1339"/>
      <c r="AD141" s="1339"/>
      <c r="AE141" s="1339"/>
      <c r="AF141" s="1339"/>
      <c r="AG141" s="1339"/>
      <c r="AH141" s="1339"/>
      <c r="AI141" s="1339"/>
      <c r="AJ141" s="1339"/>
      <c r="AK141" s="1339"/>
      <c r="AL141" s="1339"/>
      <c r="AM141" s="906">
        <f>SUM(AA141:AL141)</f>
        <v>0</v>
      </c>
      <c r="AN141" s="904"/>
      <c r="AO141" s="904"/>
      <c r="AP141" s="904"/>
      <c r="AQ141" s="904"/>
      <c r="AT141" s="3783"/>
      <c r="AU141" s="3784"/>
      <c r="AV141" s="793" t="s">
        <v>1174</v>
      </c>
      <c r="AW141" s="1339"/>
      <c r="AX141" s="1339"/>
      <c r="AY141" s="1339"/>
      <c r="AZ141" s="1339"/>
      <c r="BA141" s="1339"/>
      <c r="BB141" s="1339"/>
      <c r="BC141" s="1339"/>
      <c r="BD141" s="1339"/>
      <c r="BE141" s="1339"/>
      <c r="BF141" s="1339"/>
      <c r="BG141" s="1339"/>
      <c r="BH141" s="1339"/>
      <c r="BI141" s="906">
        <f>SUM(AW141:BH141)</f>
        <v>0</v>
      </c>
      <c r="BJ141" s="904"/>
      <c r="BK141" s="904"/>
      <c r="BL141" s="904"/>
      <c r="BM141" s="904"/>
    </row>
    <row r="142" spans="2:65">
      <c r="B142" s="903" t="s">
        <v>1212</v>
      </c>
      <c r="C142" s="3784"/>
      <c r="D142" s="792" t="str">
        <f>+D79</f>
        <v>ｋｇ</v>
      </c>
      <c r="E142" s="1928"/>
      <c r="F142" s="1928"/>
      <c r="G142" s="1928"/>
      <c r="H142" s="1928"/>
      <c r="I142" s="1928"/>
      <c r="J142" s="1928"/>
      <c r="K142" s="1928"/>
      <c r="L142" s="1928"/>
      <c r="M142" s="1928"/>
      <c r="N142" s="1928"/>
      <c r="O142" s="1928"/>
      <c r="P142" s="1928"/>
      <c r="Q142" s="795">
        <f t="shared" si="109"/>
        <v>0</v>
      </c>
      <c r="R142" s="828"/>
      <c r="S142" s="828"/>
      <c r="T142" s="828"/>
      <c r="U142" s="828"/>
      <c r="V142" s="902"/>
      <c r="X142" s="903" t="s">
        <v>1212</v>
      </c>
      <c r="Y142" s="3784"/>
      <c r="Z142" s="792" t="str">
        <f>+Z79</f>
        <v>ｋｇ</v>
      </c>
      <c r="AA142" s="41"/>
      <c r="AB142" s="41"/>
      <c r="AC142" s="41"/>
      <c r="AD142" s="41"/>
      <c r="AE142" s="41"/>
      <c r="AF142" s="41"/>
      <c r="AG142" s="41"/>
      <c r="AH142" s="41"/>
      <c r="AI142" s="41"/>
      <c r="AJ142" s="41"/>
      <c r="AK142" s="41"/>
      <c r="AL142" s="41"/>
      <c r="AM142" s="795">
        <f t="shared" ref="AM142:AM144" si="112">SUM(AA142:AL142)</f>
        <v>0</v>
      </c>
      <c r="AN142" s="828"/>
      <c r="AO142" s="828"/>
      <c r="AP142" s="828"/>
      <c r="AQ142" s="828"/>
      <c r="AT142" s="903" t="s">
        <v>1212</v>
      </c>
      <c r="AU142" s="3784"/>
      <c r="AV142" s="792" t="str">
        <f>+AV79</f>
        <v>ｋｇ</v>
      </c>
      <c r="AW142" s="41"/>
      <c r="AX142" s="41"/>
      <c r="AY142" s="41"/>
      <c r="AZ142" s="41"/>
      <c r="BA142" s="41"/>
      <c r="BB142" s="41"/>
      <c r="BC142" s="41"/>
      <c r="BD142" s="41"/>
      <c r="BE142" s="41"/>
      <c r="BF142" s="41"/>
      <c r="BG142" s="41"/>
      <c r="BH142" s="41"/>
      <c r="BI142" s="795">
        <f t="shared" ref="BI142:BI144" si="113">SUM(AW142:BH142)</f>
        <v>0</v>
      </c>
      <c r="BJ142" s="828"/>
      <c r="BK142" s="828"/>
      <c r="BL142" s="828"/>
      <c r="BM142" s="828"/>
    </row>
    <row r="143" spans="2:65">
      <c r="B143" s="903" t="s">
        <v>1213</v>
      </c>
      <c r="C143" s="3784"/>
      <c r="D143" s="797" t="s">
        <v>1215</v>
      </c>
      <c r="E143" s="1929"/>
      <c r="F143" s="1929"/>
      <c r="G143" s="1929"/>
      <c r="H143" s="1929"/>
      <c r="I143" s="1929"/>
      <c r="J143" s="1929"/>
      <c r="K143" s="1929"/>
      <c r="L143" s="1929"/>
      <c r="M143" s="1929"/>
      <c r="N143" s="1929"/>
      <c r="O143" s="1929"/>
      <c r="P143" s="1929"/>
      <c r="Q143" s="905">
        <f t="shared" si="109"/>
        <v>0</v>
      </c>
      <c r="R143" s="828"/>
      <c r="S143" s="828"/>
      <c r="T143" s="828"/>
      <c r="U143" s="828"/>
      <c r="V143" s="902"/>
      <c r="X143" s="903" t="s">
        <v>1213</v>
      </c>
      <c r="Y143" s="3784"/>
      <c r="Z143" s="797" t="s">
        <v>692</v>
      </c>
      <c r="AA143" s="42"/>
      <c r="AB143" s="42"/>
      <c r="AC143" s="42"/>
      <c r="AD143" s="42"/>
      <c r="AE143" s="42"/>
      <c r="AF143" s="42"/>
      <c r="AG143" s="42"/>
      <c r="AH143" s="42"/>
      <c r="AI143" s="42"/>
      <c r="AJ143" s="42"/>
      <c r="AK143" s="42"/>
      <c r="AL143" s="42"/>
      <c r="AM143" s="905">
        <f t="shared" si="112"/>
        <v>0</v>
      </c>
      <c r="AN143" s="828"/>
      <c r="AO143" s="828"/>
      <c r="AP143" s="828"/>
      <c r="AQ143" s="828"/>
      <c r="AT143" s="903" t="s">
        <v>1213</v>
      </c>
      <c r="AU143" s="3784"/>
      <c r="AV143" s="797" t="s">
        <v>692</v>
      </c>
      <c r="AW143" s="42"/>
      <c r="AX143" s="42"/>
      <c r="AY143" s="42"/>
      <c r="AZ143" s="42"/>
      <c r="BA143" s="42"/>
      <c r="BB143" s="42"/>
      <c r="BC143" s="42"/>
      <c r="BD143" s="42"/>
      <c r="BE143" s="42"/>
      <c r="BF143" s="42"/>
      <c r="BG143" s="42"/>
      <c r="BH143" s="42"/>
      <c r="BI143" s="905">
        <f t="shared" si="113"/>
        <v>0</v>
      </c>
      <c r="BJ143" s="828"/>
      <c r="BK143" s="828"/>
      <c r="BL143" s="828"/>
      <c r="BM143" s="828"/>
    </row>
    <row r="144" spans="2:65" ht="14.25" thickBot="1">
      <c r="B144" s="908"/>
      <c r="C144" s="3785"/>
      <c r="D144" s="923" t="s">
        <v>1174</v>
      </c>
      <c r="E144" s="1930"/>
      <c r="F144" s="1930"/>
      <c r="G144" s="1930"/>
      <c r="H144" s="1930"/>
      <c r="I144" s="1930"/>
      <c r="J144" s="1930"/>
      <c r="K144" s="1930"/>
      <c r="L144" s="1930"/>
      <c r="M144" s="1930"/>
      <c r="N144" s="1930"/>
      <c r="O144" s="1930"/>
      <c r="P144" s="1930"/>
      <c r="Q144" s="909">
        <f t="shared" si="109"/>
        <v>0</v>
      </c>
      <c r="R144" s="904"/>
      <c r="S144" s="904"/>
      <c r="T144" s="904"/>
      <c r="U144" s="904"/>
      <c r="V144" s="902"/>
      <c r="X144" s="908"/>
      <c r="Y144" s="3785"/>
      <c r="Z144" s="923" t="s">
        <v>1174</v>
      </c>
      <c r="AA144" s="920"/>
      <c r="AB144" s="920"/>
      <c r="AC144" s="920"/>
      <c r="AD144" s="920"/>
      <c r="AE144" s="920"/>
      <c r="AF144" s="920"/>
      <c r="AG144" s="920"/>
      <c r="AH144" s="920"/>
      <c r="AI144" s="920"/>
      <c r="AJ144" s="920"/>
      <c r="AK144" s="920"/>
      <c r="AL144" s="920"/>
      <c r="AM144" s="909">
        <f t="shared" si="112"/>
        <v>0</v>
      </c>
      <c r="AN144" s="904"/>
      <c r="AO144" s="904"/>
      <c r="AP144" s="904"/>
      <c r="AQ144" s="904"/>
      <c r="AT144" s="908"/>
      <c r="AU144" s="3785"/>
      <c r="AV144" s="923" t="s">
        <v>1174</v>
      </c>
      <c r="AW144" s="920"/>
      <c r="AX144" s="920"/>
      <c r="AY144" s="920"/>
      <c r="AZ144" s="920"/>
      <c r="BA144" s="920"/>
      <c r="BB144" s="920"/>
      <c r="BC144" s="920"/>
      <c r="BD144" s="920"/>
      <c r="BE144" s="920"/>
      <c r="BF144" s="920"/>
      <c r="BG144" s="920"/>
      <c r="BH144" s="920"/>
      <c r="BI144" s="909">
        <f t="shared" si="113"/>
        <v>0</v>
      </c>
      <c r="BJ144" s="904"/>
      <c r="BK144" s="904"/>
      <c r="BL144" s="904"/>
      <c r="BM144" s="904"/>
    </row>
    <row r="146" spans="1:65">
      <c r="A146" s="802" t="s">
        <v>1888</v>
      </c>
      <c r="B146" s="802"/>
      <c r="C146" s="802"/>
      <c r="D146" s="911" t="s">
        <v>1217</v>
      </c>
      <c r="E146" s="911"/>
      <c r="F146" s="911"/>
      <c r="G146" s="912" t="s">
        <v>1218</v>
      </c>
      <c r="K146" s="3779" t="s">
        <v>2424</v>
      </c>
      <c r="L146" s="3779"/>
      <c r="M146" s="3779"/>
      <c r="N146" s="3779"/>
      <c r="O146" s="3779"/>
      <c r="P146" s="3779"/>
      <c r="W146" s="802" t="s">
        <v>1216</v>
      </c>
      <c r="X146" s="802"/>
      <c r="Y146" s="802"/>
      <c r="Z146" s="911" t="s">
        <v>1217</v>
      </c>
      <c r="AA146" s="911"/>
      <c r="AB146" s="911"/>
      <c r="AC146" s="912" t="s">
        <v>1218</v>
      </c>
      <c r="AG146" s="3779" t="s">
        <v>1219</v>
      </c>
      <c r="AH146" s="3779"/>
      <c r="AI146" s="3779"/>
      <c r="AJ146" s="3779"/>
      <c r="AK146" s="3779"/>
      <c r="AL146" s="3779"/>
      <c r="AS146" s="802" t="s">
        <v>1216</v>
      </c>
      <c r="AT146" s="802"/>
      <c r="AU146" s="802"/>
      <c r="AV146" s="911" t="s">
        <v>1217</v>
      </c>
      <c r="AW146" s="911"/>
      <c r="AX146" s="911"/>
      <c r="AY146" s="912" t="s">
        <v>1218</v>
      </c>
      <c r="BC146" s="3779" t="s">
        <v>1219</v>
      </c>
      <c r="BD146" s="3779"/>
      <c r="BE146" s="3779"/>
      <c r="BF146" s="3779"/>
      <c r="BG146" s="3779"/>
      <c r="BH146" s="3779"/>
    </row>
    <row r="147" spans="1:65">
      <c r="B147" s="870" t="s">
        <v>1220</v>
      </c>
      <c r="C147" s="3822" t="s">
        <v>2379</v>
      </c>
      <c r="D147" s="3777"/>
      <c r="E147" s="3777"/>
      <c r="F147" s="3777"/>
      <c r="G147" s="3778" t="s">
        <v>1222</v>
      </c>
      <c r="H147" s="3778"/>
      <c r="I147" s="3778"/>
      <c r="J147" s="3777" t="s">
        <v>1223</v>
      </c>
      <c r="K147" s="3777"/>
      <c r="L147" s="3777"/>
      <c r="M147" s="40" t="s">
        <v>1224</v>
      </c>
      <c r="N147" s="913">
        <v>0.7</v>
      </c>
      <c r="P147" s="870" t="s">
        <v>3120</v>
      </c>
      <c r="Q147" s="914">
        <v>0.86</v>
      </c>
      <c r="R147" s="915"/>
      <c r="S147" s="915"/>
      <c r="T147" s="915"/>
      <c r="V147" s="841"/>
      <c r="X147" s="870" t="s">
        <v>1220</v>
      </c>
      <c r="Y147" s="3777" t="s">
        <v>1221</v>
      </c>
      <c r="Z147" s="3777"/>
      <c r="AA147" s="3777"/>
      <c r="AB147" s="3777"/>
      <c r="AC147" s="3778" t="s">
        <v>1222</v>
      </c>
      <c r="AD147" s="3778"/>
      <c r="AE147" s="3778"/>
      <c r="AF147" s="3777" t="s">
        <v>1223</v>
      </c>
      <c r="AG147" s="3777"/>
      <c r="AH147" s="3777"/>
      <c r="AI147" s="40" t="s">
        <v>1224</v>
      </c>
      <c r="AJ147" s="913">
        <v>0.7</v>
      </c>
      <c r="AL147" s="870" t="s">
        <v>1225</v>
      </c>
      <c r="AM147" s="914">
        <v>0.86</v>
      </c>
      <c r="AN147" s="915"/>
      <c r="AO147" s="915"/>
      <c r="AP147" s="915"/>
      <c r="AT147" s="870" t="s">
        <v>1220</v>
      </c>
      <c r="AU147" s="3777" t="s">
        <v>1221</v>
      </c>
      <c r="AV147" s="3777"/>
      <c r="AW147" s="3777"/>
      <c r="AX147" s="3777"/>
      <c r="AY147" s="3778" t="s">
        <v>1222</v>
      </c>
      <c r="AZ147" s="3778"/>
      <c r="BA147" s="3778"/>
      <c r="BB147" s="3777" t="s">
        <v>1223</v>
      </c>
      <c r="BC147" s="3777"/>
      <c r="BD147" s="3777"/>
      <c r="BE147" s="40" t="s">
        <v>1224</v>
      </c>
      <c r="BF147" s="913">
        <v>0.7</v>
      </c>
      <c r="BH147" s="870" t="s">
        <v>1225</v>
      </c>
      <c r="BI147" s="914">
        <v>0.86</v>
      </c>
      <c r="BJ147" s="915"/>
      <c r="BK147" s="915"/>
      <c r="BL147" s="915"/>
    </row>
    <row r="148" spans="1:65">
      <c r="B148" s="870"/>
      <c r="C148" s="2675"/>
      <c r="D148" s="2677"/>
      <c r="E148" s="2677"/>
      <c r="F148" s="2677"/>
      <c r="G148" s="2676"/>
      <c r="H148" s="2676"/>
      <c r="I148" s="2676"/>
      <c r="J148" s="2675" t="s">
        <v>3106</v>
      </c>
      <c r="K148" s="2677"/>
      <c r="L148" s="2677"/>
      <c r="M148" s="40"/>
      <c r="N148" s="913">
        <v>0.2</v>
      </c>
      <c r="P148" s="870"/>
      <c r="Q148" s="914"/>
      <c r="R148" s="915"/>
      <c r="S148" s="915"/>
      <c r="T148" s="915"/>
      <c r="V148" s="841"/>
      <c r="X148" s="870"/>
      <c r="Y148" s="2677"/>
      <c r="Z148" s="2677"/>
      <c r="AA148" s="2677"/>
      <c r="AB148" s="2677"/>
      <c r="AC148" s="2676"/>
      <c r="AD148" s="2676"/>
      <c r="AE148" s="2676"/>
      <c r="AF148" s="2677"/>
      <c r="AG148" s="2677"/>
      <c r="AH148" s="2677"/>
      <c r="AI148" s="40"/>
      <c r="AJ148" s="913"/>
      <c r="AL148" s="870"/>
      <c r="AM148" s="914"/>
      <c r="AN148" s="915"/>
      <c r="AO148" s="915"/>
      <c r="AP148" s="915"/>
      <c r="AT148" s="870"/>
      <c r="AU148" s="2677"/>
      <c r="AV148" s="2677"/>
      <c r="AW148" s="2677"/>
      <c r="AX148" s="2677"/>
      <c r="AY148" s="2676"/>
      <c r="AZ148" s="2676"/>
      <c r="BA148" s="2676"/>
      <c r="BB148" s="2677"/>
      <c r="BC148" s="2677"/>
      <c r="BD148" s="2677"/>
      <c r="BE148" s="40"/>
      <c r="BF148" s="913"/>
      <c r="BH148" s="870"/>
      <c r="BI148" s="914"/>
      <c r="BJ148" s="915"/>
      <c r="BK148" s="915"/>
      <c r="BL148" s="915"/>
    </row>
    <row r="149" spans="1:65">
      <c r="B149" s="3786"/>
      <c r="C149" s="3787"/>
      <c r="D149" s="884"/>
      <c r="E149" s="872" t="str">
        <f>+E13</f>
        <v>4月</v>
      </c>
      <c r="F149" s="872" t="str">
        <f t="shared" ref="F149:P149" si="114">+F13</f>
        <v>5月</v>
      </c>
      <c r="G149" s="872" t="str">
        <f t="shared" si="114"/>
        <v>6月</v>
      </c>
      <c r="H149" s="872" t="str">
        <f t="shared" si="114"/>
        <v>7月</v>
      </c>
      <c r="I149" s="872" t="str">
        <f t="shared" si="114"/>
        <v>8月</v>
      </c>
      <c r="J149" s="872" t="str">
        <f t="shared" si="114"/>
        <v>9月</v>
      </c>
      <c r="K149" s="872" t="str">
        <f t="shared" si="114"/>
        <v>10月</v>
      </c>
      <c r="L149" s="872" t="str">
        <f t="shared" si="114"/>
        <v>11月</v>
      </c>
      <c r="M149" s="872" t="str">
        <f t="shared" si="114"/>
        <v>12月</v>
      </c>
      <c r="N149" s="872" t="str">
        <f t="shared" si="114"/>
        <v>1月</v>
      </c>
      <c r="O149" s="872" t="str">
        <f t="shared" si="114"/>
        <v>2月</v>
      </c>
      <c r="P149" s="872" t="str">
        <f t="shared" si="114"/>
        <v>3月</v>
      </c>
      <c r="Q149" s="916" t="s">
        <v>210</v>
      </c>
      <c r="R149" s="873" t="s">
        <v>1264</v>
      </c>
      <c r="S149"/>
      <c r="T149"/>
      <c r="U149"/>
      <c r="V149" s="841"/>
      <c r="X149" s="3786"/>
      <c r="Y149" s="3787"/>
      <c r="Z149" s="884"/>
      <c r="AA149" s="872" t="str">
        <f>+AA13</f>
        <v>4月</v>
      </c>
      <c r="AB149" s="872" t="str">
        <f t="shared" ref="AB149:AL149" si="115">+AB13</f>
        <v>5月</v>
      </c>
      <c r="AC149" s="872" t="str">
        <f t="shared" si="115"/>
        <v>6月</v>
      </c>
      <c r="AD149" s="872" t="str">
        <f t="shared" si="115"/>
        <v>7月</v>
      </c>
      <c r="AE149" s="872" t="str">
        <f t="shared" si="115"/>
        <v>8月</v>
      </c>
      <c r="AF149" s="872" t="str">
        <f t="shared" si="115"/>
        <v>9月</v>
      </c>
      <c r="AG149" s="872" t="str">
        <f t="shared" si="115"/>
        <v>10月</v>
      </c>
      <c r="AH149" s="872" t="str">
        <f t="shared" si="115"/>
        <v>11月</v>
      </c>
      <c r="AI149" s="872" t="str">
        <f t="shared" si="115"/>
        <v>12月</v>
      </c>
      <c r="AJ149" s="872" t="str">
        <f t="shared" si="115"/>
        <v>1月</v>
      </c>
      <c r="AK149" s="872" t="str">
        <f t="shared" si="115"/>
        <v>2月</v>
      </c>
      <c r="AL149" s="872" t="str">
        <f t="shared" si="115"/>
        <v>3月</v>
      </c>
      <c r="AM149" s="916" t="s">
        <v>210</v>
      </c>
      <c r="AN149" s="873" t="s">
        <v>1264</v>
      </c>
      <c r="AO149"/>
      <c r="AP149"/>
      <c r="AQ149"/>
      <c r="AT149" s="3786"/>
      <c r="AU149" s="3787"/>
      <c r="AV149" s="884"/>
      <c r="AW149" s="872" t="str">
        <f>+AW13</f>
        <v>4月</v>
      </c>
      <c r="AX149" s="872" t="str">
        <f t="shared" ref="AX149:BH149" si="116">+AX13</f>
        <v>5月</v>
      </c>
      <c r="AY149" s="872" t="str">
        <f t="shared" si="116"/>
        <v>6月</v>
      </c>
      <c r="AZ149" s="872" t="str">
        <f t="shared" si="116"/>
        <v>7月</v>
      </c>
      <c r="BA149" s="872" t="str">
        <f t="shared" si="116"/>
        <v>8月</v>
      </c>
      <c r="BB149" s="872" t="str">
        <f t="shared" si="116"/>
        <v>9月</v>
      </c>
      <c r="BC149" s="872" t="str">
        <f t="shared" si="116"/>
        <v>10月</v>
      </c>
      <c r="BD149" s="872" t="str">
        <f t="shared" si="116"/>
        <v>11月</v>
      </c>
      <c r="BE149" s="872" t="str">
        <f t="shared" si="116"/>
        <v>12月</v>
      </c>
      <c r="BF149" s="872" t="str">
        <f t="shared" si="116"/>
        <v>1月</v>
      </c>
      <c r="BG149" s="872" t="str">
        <f t="shared" si="116"/>
        <v>2月</v>
      </c>
      <c r="BH149" s="872" t="str">
        <f t="shared" si="116"/>
        <v>3月</v>
      </c>
      <c r="BI149" s="916" t="s">
        <v>210</v>
      </c>
      <c r="BJ149" s="873" t="s">
        <v>1264</v>
      </c>
      <c r="BK149"/>
      <c r="BL149"/>
      <c r="BM149"/>
    </row>
    <row r="150" spans="1:65">
      <c r="B150" s="3780" t="str">
        <f>+C147&amp;"購入量"</f>
        <v>塗料溶剤購入量</v>
      </c>
      <c r="C150" s="3781"/>
      <c r="D150" s="884" t="s">
        <v>1215</v>
      </c>
      <c r="E150" s="1925">
        <v>100</v>
      </c>
      <c r="F150" s="1925">
        <v>100</v>
      </c>
      <c r="G150" s="1925">
        <v>100</v>
      </c>
      <c r="H150" s="1925"/>
      <c r="I150" s="1925"/>
      <c r="J150" s="1925"/>
      <c r="K150" s="1925"/>
      <c r="L150" s="1925"/>
      <c r="M150" s="1925"/>
      <c r="N150" s="1925"/>
      <c r="O150" s="1925"/>
      <c r="P150" s="1925"/>
      <c r="Q150" s="874">
        <f>SUM(E150:P150)</f>
        <v>300</v>
      </c>
      <c r="R150" s="875">
        <f>+IF(Q150=0,"",AVERAGE(E150:P150)*2/Q147)</f>
        <v>232.55813953488374</v>
      </c>
      <c r="S150"/>
      <c r="T150"/>
      <c r="U150"/>
      <c r="V150" s="841"/>
      <c r="X150" s="3780" t="str">
        <f>+Y147&amp;"購入量"</f>
        <v>洗浄剤購入量</v>
      </c>
      <c r="Y150" s="3781"/>
      <c r="Z150" s="884" t="s">
        <v>692</v>
      </c>
      <c r="AA150" s="917">
        <v>100</v>
      </c>
      <c r="AB150" s="917">
        <v>100</v>
      </c>
      <c r="AC150" s="917">
        <v>100</v>
      </c>
      <c r="AD150" s="917"/>
      <c r="AE150" s="917"/>
      <c r="AF150" s="917"/>
      <c r="AG150" s="917"/>
      <c r="AH150" s="917"/>
      <c r="AI150" s="917"/>
      <c r="AJ150" s="917"/>
      <c r="AK150" s="917"/>
      <c r="AL150" s="917"/>
      <c r="AM150" s="874">
        <f>SUM(AA150:AL150)</f>
        <v>300</v>
      </c>
      <c r="AN150" s="875">
        <f>+IF(AM150=0,"",AM150/AM147)</f>
        <v>348.83720930232556</v>
      </c>
      <c r="AO150"/>
      <c r="AP150"/>
      <c r="AQ150"/>
      <c r="AT150" s="3780" t="str">
        <f>+AU147&amp;"購入量"</f>
        <v>洗浄剤購入量</v>
      </c>
      <c r="AU150" s="3781"/>
      <c r="AV150" s="884" t="s">
        <v>692</v>
      </c>
      <c r="AW150" s="917">
        <v>100</v>
      </c>
      <c r="AX150" s="917">
        <v>100</v>
      </c>
      <c r="AY150" s="917">
        <v>100</v>
      </c>
      <c r="AZ150" s="917"/>
      <c r="BA150" s="917"/>
      <c r="BB150" s="917"/>
      <c r="BC150" s="917"/>
      <c r="BD150" s="917"/>
      <c r="BE150" s="917"/>
      <c r="BF150" s="917"/>
      <c r="BG150" s="917"/>
      <c r="BH150" s="917"/>
      <c r="BI150" s="874">
        <f>SUM(AW150:BH150)</f>
        <v>300</v>
      </c>
      <c r="BJ150" s="875">
        <f>+IF(BI150=0,"",BI150/BI147)</f>
        <v>348.83720930232556</v>
      </c>
      <c r="BK150"/>
      <c r="BL150"/>
      <c r="BM150"/>
    </row>
    <row r="151" spans="1:65">
      <c r="B151" s="3780" t="str">
        <f>+J147&amp;"含有量"</f>
        <v>トルエン含有量</v>
      </c>
      <c r="C151" s="3781"/>
      <c r="D151" s="872" t="s">
        <v>1215</v>
      </c>
      <c r="E151" s="917">
        <f>+E150*N147</f>
        <v>70</v>
      </c>
      <c r="F151" s="917">
        <f>+F150*N147</f>
        <v>70</v>
      </c>
      <c r="G151" s="917">
        <f>+G150*N147</f>
        <v>70</v>
      </c>
      <c r="H151" s="917">
        <f>+H150*N147</f>
        <v>0</v>
      </c>
      <c r="I151" s="917">
        <f>+I150*N147</f>
        <v>0</v>
      </c>
      <c r="J151" s="917">
        <f>+J150*N147</f>
        <v>0</v>
      </c>
      <c r="K151" s="917">
        <f>+K150*N147</f>
        <v>0</v>
      </c>
      <c r="L151" s="917">
        <f>+L150*N147</f>
        <v>0</v>
      </c>
      <c r="M151" s="917">
        <f>+M150*N147</f>
        <v>0</v>
      </c>
      <c r="N151" s="917">
        <f>+N150*N147</f>
        <v>0</v>
      </c>
      <c r="O151" s="917">
        <f>+O150*N147</f>
        <v>0</v>
      </c>
      <c r="P151" s="917">
        <f>+P150*N147</f>
        <v>0</v>
      </c>
      <c r="Q151" s="874">
        <f>SUM(E151:P151)</f>
        <v>210</v>
      </c>
      <c r="R151" s="884" t="s">
        <v>1226</v>
      </c>
      <c r="X151" s="3780" t="str">
        <f>+AF147&amp;"含有量"</f>
        <v>トルエン含有量</v>
      </c>
      <c r="Y151" s="3781"/>
      <c r="Z151" s="872" t="s">
        <v>692</v>
      </c>
      <c r="AA151" s="917">
        <f>+AA150*AJ147</f>
        <v>70</v>
      </c>
      <c r="AB151" s="917">
        <f>+AB150*AJ147</f>
        <v>70</v>
      </c>
      <c r="AC151" s="917">
        <f>+AC150*AJ147</f>
        <v>70</v>
      </c>
      <c r="AD151" s="917">
        <f>+AD150*AJ147</f>
        <v>0</v>
      </c>
      <c r="AE151" s="917">
        <f>+AE150*AJ147</f>
        <v>0</v>
      </c>
      <c r="AF151" s="917">
        <f>+AF150*AJ147</f>
        <v>0</v>
      </c>
      <c r="AG151" s="917">
        <f>+AG150*AJ147</f>
        <v>0</v>
      </c>
      <c r="AH151" s="917">
        <f>+AH150*AJ147</f>
        <v>0</v>
      </c>
      <c r="AI151" s="917">
        <f>+AI150*AJ147</f>
        <v>0</v>
      </c>
      <c r="AJ151" s="917">
        <f>+AJ150*AJ147</f>
        <v>0</v>
      </c>
      <c r="AK151" s="917">
        <f>+AK150*AJ147</f>
        <v>0</v>
      </c>
      <c r="AL151" s="917">
        <f>+AL150*AJ147</f>
        <v>0</v>
      </c>
      <c r="AM151" s="874">
        <f>SUM(AA151:AL151)</f>
        <v>210</v>
      </c>
      <c r="AN151" s="884" t="s">
        <v>691</v>
      </c>
      <c r="AT151" s="3780" t="str">
        <f>+BB147&amp;"含有量"</f>
        <v>トルエン含有量</v>
      </c>
      <c r="AU151" s="3781"/>
      <c r="AV151" s="872" t="s">
        <v>692</v>
      </c>
      <c r="AW151" s="917">
        <f>+AW150*BF147</f>
        <v>70</v>
      </c>
      <c r="AX151" s="917">
        <f>+AX150*BF147</f>
        <v>70</v>
      </c>
      <c r="AY151" s="917">
        <f>+AY150*BF147</f>
        <v>70</v>
      </c>
      <c r="AZ151" s="917">
        <f>+AZ150*BF147</f>
        <v>0</v>
      </c>
      <c r="BA151" s="917">
        <f>+BA150*BF147</f>
        <v>0</v>
      </c>
      <c r="BB151" s="917">
        <f>+BB150*BF147</f>
        <v>0</v>
      </c>
      <c r="BC151" s="917">
        <f>+BC150*BF147</f>
        <v>0</v>
      </c>
      <c r="BD151" s="917">
        <f>+BD150*BF147</f>
        <v>0</v>
      </c>
      <c r="BE151" s="917">
        <f>+BE150*BF147</f>
        <v>0</v>
      </c>
      <c r="BF151" s="917">
        <f>+BF150*BF147</f>
        <v>0</v>
      </c>
      <c r="BG151" s="917">
        <f>+BG150*BF147</f>
        <v>0</v>
      </c>
      <c r="BH151" s="917">
        <f>+BH150*BF147</f>
        <v>0</v>
      </c>
      <c r="BI151" s="874">
        <f>SUM(AW151:BH151)</f>
        <v>210</v>
      </c>
      <c r="BJ151" s="884" t="s">
        <v>691</v>
      </c>
    </row>
    <row r="152" spans="1:65">
      <c r="B152" s="3780" t="str">
        <f>+J148&amp;"含有量"</f>
        <v>キシレン含有量</v>
      </c>
      <c r="C152" s="3781"/>
      <c r="D152" s="872" t="s">
        <v>692</v>
      </c>
      <c r="E152" s="917">
        <f>+E150*N148</f>
        <v>20</v>
      </c>
      <c r="F152" s="917">
        <f>+F150*N148</f>
        <v>20</v>
      </c>
      <c r="G152" s="917">
        <f>+G150*N148</f>
        <v>20</v>
      </c>
      <c r="H152" s="917">
        <f>+H150*N148</f>
        <v>0</v>
      </c>
      <c r="I152" s="917">
        <f>+I150*N148</f>
        <v>0</v>
      </c>
      <c r="J152" s="917">
        <f>+J150*N148</f>
        <v>0</v>
      </c>
      <c r="K152" s="917">
        <f>+K150*N148</f>
        <v>0</v>
      </c>
      <c r="L152" s="917">
        <f>+L150*N148</f>
        <v>0</v>
      </c>
      <c r="M152" s="917">
        <f>+M150*N148</f>
        <v>0</v>
      </c>
      <c r="N152" s="917">
        <f>+N150*N148</f>
        <v>0</v>
      </c>
      <c r="O152" s="917">
        <f>+O150*N148</f>
        <v>0</v>
      </c>
      <c r="P152" s="917">
        <f>+P150*N148</f>
        <v>0</v>
      </c>
      <c r="Q152" s="874">
        <f>SUM(E152:P152)</f>
        <v>60</v>
      </c>
      <c r="R152" s="884" t="s">
        <v>691</v>
      </c>
      <c r="X152" s="870"/>
      <c r="Y152" s="870"/>
      <c r="Z152" s="824"/>
      <c r="AA152" s="864"/>
      <c r="AB152" s="864"/>
      <c r="AC152" s="864"/>
      <c r="AD152" s="864"/>
      <c r="AE152" s="864"/>
      <c r="AF152" s="864"/>
      <c r="AG152" s="864"/>
      <c r="AH152" s="864"/>
      <c r="AI152" s="864"/>
      <c r="AJ152" s="864"/>
      <c r="AK152" s="864"/>
      <c r="AL152" s="864"/>
      <c r="AM152" s="828"/>
      <c r="AT152" s="870"/>
      <c r="AU152" s="870"/>
      <c r="AV152" s="824"/>
      <c r="AW152" s="864"/>
      <c r="AX152" s="864"/>
      <c r="AY152" s="864"/>
      <c r="AZ152" s="864"/>
      <c r="BA152" s="864"/>
      <c r="BB152" s="864"/>
      <c r="BC152" s="864"/>
      <c r="BD152" s="864"/>
      <c r="BE152" s="864"/>
      <c r="BF152" s="864"/>
      <c r="BG152" s="864"/>
      <c r="BH152" s="864"/>
      <c r="BI152" s="828"/>
    </row>
    <row r="153" spans="1:65">
      <c r="B153" s="870"/>
      <c r="C153" s="870"/>
      <c r="D153" s="824"/>
      <c r="E153" s="864"/>
      <c r="F153" s="864"/>
      <c r="G153" s="864"/>
      <c r="H153" s="864"/>
      <c r="I153" s="864"/>
      <c r="J153" s="864"/>
      <c r="K153" s="864"/>
      <c r="L153" s="864"/>
      <c r="M153" s="864"/>
      <c r="N153" s="864"/>
      <c r="O153" s="864"/>
      <c r="P153" s="864"/>
      <c r="Q153" s="828"/>
      <c r="X153" s="870"/>
      <c r="Y153" s="870"/>
      <c r="Z153" s="824"/>
      <c r="AA153" s="864"/>
      <c r="AB153" s="864"/>
      <c r="AC153" s="864"/>
      <c r="AD153" s="864"/>
      <c r="AE153" s="864"/>
      <c r="AF153" s="864"/>
      <c r="AG153" s="864"/>
      <c r="AH153" s="864"/>
      <c r="AI153" s="864"/>
      <c r="AJ153" s="864"/>
      <c r="AK153" s="864"/>
      <c r="AL153" s="864"/>
      <c r="AM153" s="828"/>
      <c r="AT153" s="870"/>
      <c r="AU153" s="870"/>
      <c r="AV153" s="824"/>
      <c r="AW153" s="864"/>
      <c r="AX153" s="864"/>
      <c r="AY153" s="864"/>
      <c r="AZ153" s="864"/>
      <c r="BA153" s="864"/>
      <c r="BB153" s="864"/>
      <c r="BC153" s="864"/>
      <c r="BD153" s="864"/>
      <c r="BE153" s="864"/>
      <c r="BF153" s="864"/>
      <c r="BG153" s="864"/>
      <c r="BH153" s="864"/>
      <c r="BI153" s="828"/>
    </row>
    <row r="154" spans="1:65">
      <c r="B154" s="870" t="s">
        <v>1220</v>
      </c>
      <c r="C154" s="3777" t="s">
        <v>1227</v>
      </c>
      <c r="D154" s="3777"/>
      <c r="E154" s="3777"/>
      <c r="F154" s="3777"/>
      <c r="G154" s="3778" t="s">
        <v>1222</v>
      </c>
      <c r="H154" s="3778"/>
      <c r="I154" s="3778"/>
      <c r="J154" s="3777"/>
      <c r="K154" s="3777"/>
      <c r="L154" s="3777"/>
      <c r="M154" s="40" t="s">
        <v>1224</v>
      </c>
      <c r="N154" s="913"/>
      <c r="P154" s="870" t="s">
        <v>3120</v>
      </c>
      <c r="Q154" s="914" t="s">
        <v>1227</v>
      </c>
      <c r="X154" s="870" t="s">
        <v>1220</v>
      </c>
      <c r="Y154" s="3777" t="s">
        <v>741</v>
      </c>
      <c r="Z154" s="3777"/>
      <c r="AA154" s="3777"/>
      <c r="AB154" s="3777"/>
      <c r="AC154" s="3778" t="s">
        <v>1222</v>
      </c>
      <c r="AD154" s="3778"/>
      <c r="AE154" s="3778"/>
      <c r="AF154" s="3777"/>
      <c r="AG154" s="3777"/>
      <c r="AH154" s="3777"/>
      <c r="AI154" s="40" t="s">
        <v>1224</v>
      </c>
      <c r="AJ154" s="913"/>
      <c r="AL154" s="870" t="s">
        <v>1225</v>
      </c>
      <c r="AM154" s="914" t="s">
        <v>741</v>
      </c>
      <c r="AT154" s="870" t="s">
        <v>1220</v>
      </c>
      <c r="AU154" s="3777" t="s">
        <v>741</v>
      </c>
      <c r="AV154" s="3777"/>
      <c r="AW154" s="3777"/>
      <c r="AX154" s="3777"/>
      <c r="AY154" s="3778" t="s">
        <v>1222</v>
      </c>
      <c r="AZ154" s="3778"/>
      <c r="BA154" s="3778"/>
      <c r="BB154" s="3777"/>
      <c r="BC154" s="3777"/>
      <c r="BD154" s="3777"/>
      <c r="BE154" s="40" t="s">
        <v>1224</v>
      </c>
      <c r="BF154" s="913"/>
      <c r="BH154" s="870" t="s">
        <v>1225</v>
      </c>
      <c r="BI154" s="914" t="s">
        <v>741</v>
      </c>
    </row>
    <row r="155" spans="1:65">
      <c r="B155" s="3786"/>
      <c r="C155" s="3787"/>
      <c r="D155" s="884"/>
      <c r="E155" s="872" t="str">
        <f>+E13</f>
        <v>4月</v>
      </c>
      <c r="F155" s="872" t="str">
        <f t="shared" ref="F155:P155" si="117">+F13</f>
        <v>5月</v>
      </c>
      <c r="G155" s="872" t="str">
        <f t="shared" si="117"/>
        <v>6月</v>
      </c>
      <c r="H155" s="872" t="str">
        <f t="shared" si="117"/>
        <v>7月</v>
      </c>
      <c r="I155" s="872" t="str">
        <f t="shared" si="117"/>
        <v>8月</v>
      </c>
      <c r="J155" s="872" t="str">
        <f t="shared" si="117"/>
        <v>9月</v>
      </c>
      <c r="K155" s="872" t="str">
        <f t="shared" si="117"/>
        <v>10月</v>
      </c>
      <c r="L155" s="872" t="str">
        <f t="shared" si="117"/>
        <v>11月</v>
      </c>
      <c r="M155" s="872" t="str">
        <f t="shared" si="117"/>
        <v>12月</v>
      </c>
      <c r="N155" s="872" t="str">
        <f t="shared" si="117"/>
        <v>1月</v>
      </c>
      <c r="O155" s="872" t="str">
        <f t="shared" si="117"/>
        <v>2月</v>
      </c>
      <c r="P155" s="872" t="str">
        <f t="shared" si="117"/>
        <v>3月</v>
      </c>
      <c r="Q155" s="916" t="s">
        <v>210</v>
      </c>
      <c r="R155" s="873" t="s">
        <v>1264</v>
      </c>
      <c r="X155" s="3786"/>
      <c r="Y155" s="3787"/>
      <c r="Z155" s="884"/>
      <c r="AA155" s="872" t="str">
        <f>+AA13</f>
        <v>4月</v>
      </c>
      <c r="AB155" s="872" t="str">
        <f t="shared" ref="AB155:AL155" si="118">+AB13</f>
        <v>5月</v>
      </c>
      <c r="AC155" s="872" t="str">
        <f t="shared" si="118"/>
        <v>6月</v>
      </c>
      <c r="AD155" s="872" t="str">
        <f t="shared" si="118"/>
        <v>7月</v>
      </c>
      <c r="AE155" s="872" t="str">
        <f t="shared" si="118"/>
        <v>8月</v>
      </c>
      <c r="AF155" s="872" t="str">
        <f t="shared" si="118"/>
        <v>9月</v>
      </c>
      <c r="AG155" s="872" t="str">
        <f t="shared" si="118"/>
        <v>10月</v>
      </c>
      <c r="AH155" s="872" t="str">
        <f t="shared" si="118"/>
        <v>11月</v>
      </c>
      <c r="AI155" s="872" t="str">
        <f t="shared" si="118"/>
        <v>12月</v>
      </c>
      <c r="AJ155" s="872" t="str">
        <f t="shared" si="118"/>
        <v>1月</v>
      </c>
      <c r="AK155" s="872" t="str">
        <f t="shared" si="118"/>
        <v>2月</v>
      </c>
      <c r="AL155" s="872" t="str">
        <f t="shared" si="118"/>
        <v>3月</v>
      </c>
      <c r="AM155" s="916" t="s">
        <v>210</v>
      </c>
      <c r="AN155" s="873" t="s">
        <v>1264</v>
      </c>
      <c r="AT155" s="3786"/>
      <c r="AU155" s="3787"/>
      <c r="AV155" s="884"/>
      <c r="AW155" s="872" t="str">
        <f>+AW13</f>
        <v>4月</v>
      </c>
      <c r="AX155" s="872" t="str">
        <f t="shared" ref="AX155:BH155" si="119">+AX13</f>
        <v>5月</v>
      </c>
      <c r="AY155" s="872" t="str">
        <f t="shared" si="119"/>
        <v>6月</v>
      </c>
      <c r="AZ155" s="872" t="str">
        <f t="shared" si="119"/>
        <v>7月</v>
      </c>
      <c r="BA155" s="872" t="str">
        <f t="shared" si="119"/>
        <v>8月</v>
      </c>
      <c r="BB155" s="872" t="str">
        <f t="shared" si="119"/>
        <v>9月</v>
      </c>
      <c r="BC155" s="872" t="str">
        <f t="shared" si="119"/>
        <v>10月</v>
      </c>
      <c r="BD155" s="872" t="str">
        <f t="shared" si="119"/>
        <v>11月</v>
      </c>
      <c r="BE155" s="872" t="str">
        <f t="shared" si="119"/>
        <v>12月</v>
      </c>
      <c r="BF155" s="872" t="str">
        <f t="shared" si="119"/>
        <v>1月</v>
      </c>
      <c r="BG155" s="872" t="str">
        <f t="shared" si="119"/>
        <v>2月</v>
      </c>
      <c r="BH155" s="872" t="str">
        <f t="shared" si="119"/>
        <v>3月</v>
      </c>
      <c r="BI155" s="916" t="s">
        <v>210</v>
      </c>
      <c r="BJ155" s="873" t="s">
        <v>1264</v>
      </c>
    </row>
    <row r="156" spans="1:65">
      <c r="B156" s="3780" t="str">
        <f>+C154&amp;"購入量"</f>
        <v>　購入量</v>
      </c>
      <c r="C156" s="3781"/>
      <c r="D156" s="884" t="s">
        <v>1215</v>
      </c>
      <c r="E156" s="1925"/>
      <c r="F156" s="1925"/>
      <c r="G156" s="1925"/>
      <c r="H156" s="1925"/>
      <c r="I156" s="1925"/>
      <c r="J156" s="1925"/>
      <c r="K156" s="1925"/>
      <c r="L156" s="1925"/>
      <c r="M156" s="1925"/>
      <c r="N156" s="1925"/>
      <c r="O156" s="1925"/>
      <c r="P156" s="1925"/>
      <c r="Q156" s="874">
        <f>SUM(E156:P156)</f>
        <v>0</v>
      </c>
      <c r="R156" s="875" t="str">
        <f>+IF(Q156=0,"",AVERAGE(E156:P156)*2/Q154)</f>
        <v/>
      </c>
      <c r="X156" s="3780" t="str">
        <f>+Y154&amp;"購入量"</f>
        <v>　購入量</v>
      </c>
      <c r="Y156" s="3781"/>
      <c r="Z156" s="884" t="s">
        <v>692</v>
      </c>
      <c r="AA156" s="917"/>
      <c r="AB156" s="917"/>
      <c r="AC156" s="917"/>
      <c r="AD156" s="917"/>
      <c r="AE156" s="917"/>
      <c r="AF156" s="917"/>
      <c r="AG156" s="917"/>
      <c r="AH156" s="917"/>
      <c r="AI156" s="917"/>
      <c r="AJ156" s="917"/>
      <c r="AK156" s="917"/>
      <c r="AL156" s="917"/>
      <c r="AM156" s="874">
        <f>SUM(AA156:AL156)</f>
        <v>0</v>
      </c>
      <c r="AN156" s="875" t="str">
        <f>+IF(AM156=0,"",AM156/AM154)</f>
        <v/>
      </c>
      <c r="AT156" s="3780" t="str">
        <f>+AU154&amp;"購入量"</f>
        <v>　購入量</v>
      </c>
      <c r="AU156" s="3781"/>
      <c r="AV156" s="884" t="s">
        <v>692</v>
      </c>
      <c r="AW156" s="917"/>
      <c r="AX156" s="917"/>
      <c r="AY156" s="917"/>
      <c r="AZ156" s="917"/>
      <c r="BA156" s="917"/>
      <c r="BB156" s="917"/>
      <c r="BC156" s="917"/>
      <c r="BD156" s="917"/>
      <c r="BE156" s="917"/>
      <c r="BF156" s="917"/>
      <c r="BG156" s="917"/>
      <c r="BH156" s="917"/>
      <c r="BI156" s="874">
        <f>SUM(AW156:BH156)</f>
        <v>0</v>
      </c>
      <c r="BJ156" s="875" t="str">
        <f>+IF(BI156=0,"",BI156/BI154)</f>
        <v/>
      </c>
    </row>
    <row r="157" spans="1:65">
      <c r="B157" s="3780" t="str">
        <f>+J154&amp;"含有量"</f>
        <v>含有量</v>
      </c>
      <c r="C157" s="3781"/>
      <c r="D157" s="872" t="s">
        <v>1215</v>
      </c>
      <c r="E157" s="917">
        <f>+E156*N154</f>
        <v>0</v>
      </c>
      <c r="F157" s="917">
        <f>+F156*N154</f>
        <v>0</v>
      </c>
      <c r="G157" s="917">
        <f>+G156*N154</f>
        <v>0</v>
      </c>
      <c r="H157" s="917">
        <f>+H156*N154</f>
        <v>0</v>
      </c>
      <c r="I157" s="917">
        <f>+I156*N154</f>
        <v>0</v>
      </c>
      <c r="J157" s="917">
        <f>+J156*N154</f>
        <v>0</v>
      </c>
      <c r="K157" s="917">
        <f>+K156*N154</f>
        <v>0</v>
      </c>
      <c r="L157" s="917">
        <f>+L156*N154</f>
        <v>0</v>
      </c>
      <c r="M157" s="917">
        <f>+M156*N154</f>
        <v>0</v>
      </c>
      <c r="N157" s="917">
        <f>+N156*N154</f>
        <v>0</v>
      </c>
      <c r="O157" s="917">
        <f>+O156*N154</f>
        <v>0</v>
      </c>
      <c r="P157" s="917">
        <f>+P156*N154</f>
        <v>0</v>
      </c>
      <c r="Q157" s="874">
        <f>SUM(E157:P157)</f>
        <v>0</v>
      </c>
      <c r="R157" s="884" t="s">
        <v>1226</v>
      </c>
      <c r="X157" s="3780" t="str">
        <f>+AF154&amp;"含有量"</f>
        <v>含有量</v>
      </c>
      <c r="Y157" s="3781"/>
      <c r="Z157" s="872" t="s">
        <v>692</v>
      </c>
      <c r="AA157" s="917">
        <f>+AA156*AJ154</f>
        <v>0</v>
      </c>
      <c r="AB157" s="917">
        <f>+AB156*AJ154</f>
        <v>0</v>
      </c>
      <c r="AC157" s="917">
        <f>+AC156*AJ154</f>
        <v>0</v>
      </c>
      <c r="AD157" s="917">
        <f>+AD156*AJ154</f>
        <v>0</v>
      </c>
      <c r="AE157" s="917">
        <f>+AE156*AJ154</f>
        <v>0</v>
      </c>
      <c r="AF157" s="917">
        <f>+AF156*AJ154</f>
        <v>0</v>
      </c>
      <c r="AG157" s="917">
        <f>+AG156*AJ154</f>
        <v>0</v>
      </c>
      <c r="AH157" s="917">
        <f>+AH156*AJ154</f>
        <v>0</v>
      </c>
      <c r="AI157" s="917">
        <f>+AI156*AJ154</f>
        <v>0</v>
      </c>
      <c r="AJ157" s="917">
        <f>+AJ156*AJ154</f>
        <v>0</v>
      </c>
      <c r="AK157" s="917">
        <f>+AK156*AJ154</f>
        <v>0</v>
      </c>
      <c r="AL157" s="917">
        <f>+AL156*AJ154</f>
        <v>0</v>
      </c>
      <c r="AM157" s="874">
        <f>SUM(AA157:AL157)</f>
        <v>0</v>
      </c>
      <c r="AN157" s="884" t="s">
        <v>691</v>
      </c>
      <c r="AT157" s="3780" t="str">
        <f>+BB154&amp;"含有量"</f>
        <v>含有量</v>
      </c>
      <c r="AU157" s="3781"/>
      <c r="AV157" s="872" t="s">
        <v>692</v>
      </c>
      <c r="AW157" s="917">
        <f>+AW156*BF154</f>
        <v>0</v>
      </c>
      <c r="AX157" s="917">
        <f>+AX156*BF154</f>
        <v>0</v>
      </c>
      <c r="AY157" s="917">
        <f>+AY156*BF154</f>
        <v>0</v>
      </c>
      <c r="AZ157" s="917">
        <f>+AZ156*BF154</f>
        <v>0</v>
      </c>
      <c r="BA157" s="917">
        <f>+BA156*BF154</f>
        <v>0</v>
      </c>
      <c r="BB157" s="917">
        <f>+BB156*BF154</f>
        <v>0</v>
      </c>
      <c r="BC157" s="917">
        <f>+BC156*BF154</f>
        <v>0</v>
      </c>
      <c r="BD157" s="917">
        <f>+BD156*BF154</f>
        <v>0</v>
      </c>
      <c r="BE157" s="917">
        <f>+BE156*BF154</f>
        <v>0</v>
      </c>
      <c r="BF157" s="917">
        <f>+BF156*BF154</f>
        <v>0</v>
      </c>
      <c r="BG157" s="917">
        <f>+BG156*BF154</f>
        <v>0</v>
      </c>
      <c r="BH157" s="917">
        <f>+BH156*BF154</f>
        <v>0</v>
      </c>
      <c r="BI157" s="874">
        <f>SUM(AW157:BH157)</f>
        <v>0</v>
      </c>
      <c r="BJ157" s="884" t="s">
        <v>691</v>
      </c>
    </row>
    <row r="158" spans="1:65">
      <c r="B158" s="870"/>
      <c r="C158" s="870"/>
      <c r="D158" s="824"/>
      <c r="E158" s="864"/>
      <c r="F158" s="864"/>
      <c r="G158" s="864"/>
      <c r="H158" s="864"/>
      <c r="I158" s="864"/>
      <c r="J158" s="864"/>
      <c r="K158" s="864"/>
      <c r="L158" s="864"/>
      <c r="M158" s="864"/>
      <c r="N158" s="864"/>
      <c r="O158" s="864"/>
      <c r="P158" s="864"/>
      <c r="Q158" s="828"/>
      <c r="X158" s="870"/>
      <c r="Y158" s="870"/>
      <c r="Z158" s="824"/>
      <c r="AA158" s="864"/>
      <c r="AB158" s="864"/>
      <c r="AC158" s="864"/>
      <c r="AD158" s="864"/>
      <c r="AE158" s="864"/>
      <c r="AF158" s="864"/>
      <c r="AG158" s="864"/>
      <c r="AH158" s="864"/>
      <c r="AI158" s="864"/>
      <c r="AJ158" s="864"/>
      <c r="AK158" s="864"/>
      <c r="AL158" s="864"/>
      <c r="AM158" s="828"/>
      <c r="AT158" s="870"/>
      <c r="AU158" s="870"/>
      <c r="AV158" s="824"/>
      <c r="AW158" s="864"/>
      <c r="AX158" s="864"/>
      <c r="AY158" s="864"/>
      <c r="AZ158" s="864"/>
      <c r="BA158" s="864"/>
      <c r="BB158" s="864"/>
      <c r="BC158" s="864"/>
      <c r="BD158" s="864"/>
      <c r="BE158" s="864"/>
      <c r="BF158" s="864"/>
      <c r="BG158" s="864"/>
      <c r="BH158" s="864"/>
      <c r="BI158" s="828"/>
    </row>
    <row r="159" spans="1:65">
      <c r="B159" s="870" t="s">
        <v>1220</v>
      </c>
      <c r="C159" s="3777" t="s">
        <v>1227</v>
      </c>
      <c r="D159" s="3777"/>
      <c r="E159" s="3777"/>
      <c r="F159" s="3777"/>
      <c r="G159" s="3778" t="s">
        <v>1222</v>
      </c>
      <c r="H159" s="3778"/>
      <c r="I159" s="3778"/>
      <c r="J159" s="3777"/>
      <c r="K159" s="3777"/>
      <c r="L159" s="3777"/>
      <c r="M159" s="40" t="s">
        <v>1224</v>
      </c>
      <c r="N159" s="913"/>
      <c r="P159" s="870" t="s">
        <v>3120</v>
      </c>
      <c r="Q159" s="914" t="s">
        <v>1227</v>
      </c>
      <c r="X159" s="870" t="s">
        <v>1220</v>
      </c>
      <c r="Y159" s="3777" t="s">
        <v>741</v>
      </c>
      <c r="Z159" s="3777"/>
      <c r="AA159" s="3777"/>
      <c r="AB159" s="3777"/>
      <c r="AC159" s="3778" t="s">
        <v>1222</v>
      </c>
      <c r="AD159" s="3778"/>
      <c r="AE159" s="3778"/>
      <c r="AF159" s="3777"/>
      <c r="AG159" s="3777"/>
      <c r="AH159" s="3777"/>
      <c r="AI159" s="40" t="s">
        <v>1224</v>
      </c>
      <c r="AJ159" s="913"/>
      <c r="AL159" s="870" t="s">
        <v>1225</v>
      </c>
      <c r="AM159" s="914" t="s">
        <v>741</v>
      </c>
      <c r="AT159" s="870" t="s">
        <v>1220</v>
      </c>
      <c r="AU159" s="3777" t="s">
        <v>741</v>
      </c>
      <c r="AV159" s="3777"/>
      <c r="AW159" s="3777"/>
      <c r="AX159" s="3777"/>
      <c r="AY159" s="3778" t="s">
        <v>1222</v>
      </c>
      <c r="AZ159" s="3778"/>
      <c r="BA159" s="3778"/>
      <c r="BB159" s="3777"/>
      <c r="BC159" s="3777"/>
      <c r="BD159" s="3777"/>
      <c r="BE159" s="40" t="s">
        <v>1224</v>
      </c>
      <c r="BF159" s="913"/>
      <c r="BH159" s="870" t="s">
        <v>1225</v>
      </c>
      <c r="BI159" s="914" t="s">
        <v>741</v>
      </c>
    </row>
    <row r="160" spans="1:65">
      <c r="B160" s="3786"/>
      <c r="C160" s="3787"/>
      <c r="D160" s="884"/>
      <c r="E160" s="872" t="str">
        <f>+E13</f>
        <v>4月</v>
      </c>
      <c r="F160" s="872" t="str">
        <f t="shared" ref="F160:P160" si="120">+F13</f>
        <v>5月</v>
      </c>
      <c r="G160" s="872" t="str">
        <f t="shared" si="120"/>
        <v>6月</v>
      </c>
      <c r="H160" s="872" t="str">
        <f t="shared" si="120"/>
        <v>7月</v>
      </c>
      <c r="I160" s="872" t="str">
        <f t="shared" si="120"/>
        <v>8月</v>
      </c>
      <c r="J160" s="872" t="str">
        <f t="shared" si="120"/>
        <v>9月</v>
      </c>
      <c r="K160" s="872" t="str">
        <f t="shared" si="120"/>
        <v>10月</v>
      </c>
      <c r="L160" s="872" t="str">
        <f t="shared" si="120"/>
        <v>11月</v>
      </c>
      <c r="M160" s="872" t="str">
        <f t="shared" si="120"/>
        <v>12月</v>
      </c>
      <c r="N160" s="872" t="str">
        <f t="shared" si="120"/>
        <v>1月</v>
      </c>
      <c r="O160" s="872" t="str">
        <f t="shared" si="120"/>
        <v>2月</v>
      </c>
      <c r="P160" s="872" t="str">
        <f t="shared" si="120"/>
        <v>3月</v>
      </c>
      <c r="Q160" s="916" t="s">
        <v>210</v>
      </c>
      <c r="R160" s="873" t="s">
        <v>1264</v>
      </c>
      <c r="X160" s="3786"/>
      <c r="Y160" s="3787"/>
      <c r="Z160" s="884"/>
      <c r="AA160" s="872" t="str">
        <f>+AA13</f>
        <v>4月</v>
      </c>
      <c r="AB160" s="872" t="str">
        <f t="shared" ref="AB160:AL160" si="121">+AB13</f>
        <v>5月</v>
      </c>
      <c r="AC160" s="872" t="str">
        <f t="shared" si="121"/>
        <v>6月</v>
      </c>
      <c r="AD160" s="872" t="str">
        <f t="shared" si="121"/>
        <v>7月</v>
      </c>
      <c r="AE160" s="872" t="str">
        <f t="shared" si="121"/>
        <v>8月</v>
      </c>
      <c r="AF160" s="872" t="str">
        <f t="shared" si="121"/>
        <v>9月</v>
      </c>
      <c r="AG160" s="872" t="str">
        <f t="shared" si="121"/>
        <v>10月</v>
      </c>
      <c r="AH160" s="872" t="str">
        <f t="shared" si="121"/>
        <v>11月</v>
      </c>
      <c r="AI160" s="872" t="str">
        <f t="shared" si="121"/>
        <v>12月</v>
      </c>
      <c r="AJ160" s="872" t="str">
        <f t="shared" si="121"/>
        <v>1月</v>
      </c>
      <c r="AK160" s="872" t="str">
        <f t="shared" si="121"/>
        <v>2月</v>
      </c>
      <c r="AL160" s="872" t="str">
        <f t="shared" si="121"/>
        <v>3月</v>
      </c>
      <c r="AM160" s="916" t="s">
        <v>210</v>
      </c>
      <c r="AN160" s="873" t="s">
        <v>1264</v>
      </c>
      <c r="AT160" s="3786"/>
      <c r="AU160" s="3787"/>
      <c r="AV160" s="884"/>
      <c r="AW160" s="872" t="str">
        <f>+AW13</f>
        <v>4月</v>
      </c>
      <c r="AX160" s="872" t="str">
        <f t="shared" ref="AX160:BH160" si="122">+AX13</f>
        <v>5月</v>
      </c>
      <c r="AY160" s="872" t="str">
        <f t="shared" si="122"/>
        <v>6月</v>
      </c>
      <c r="AZ160" s="872" t="str">
        <f t="shared" si="122"/>
        <v>7月</v>
      </c>
      <c r="BA160" s="872" t="str">
        <f t="shared" si="122"/>
        <v>8月</v>
      </c>
      <c r="BB160" s="872" t="str">
        <f t="shared" si="122"/>
        <v>9月</v>
      </c>
      <c r="BC160" s="872" t="str">
        <f t="shared" si="122"/>
        <v>10月</v>
      </c>
      <c r="BD160" s="872" t="str">
        <f t="shared" si="122"/>
        <v>11月</v>
      </c>
      <c r="BE160" s="872" t="str">
        <f t="shared" si="122"/>
        <v>12月</v>
      </c>
      <c r="BF160" s="872" t="str">
        <f t="shared" si="122"/>
        <v>1月</v>
      </c>
      <c r="BG160" s="872" t="str">
        <f t="shared" si="122"/>
        <v>2月</v>
      </c>
      <c r="BH160" s="872" t="str">
        <f t="shared" si="122"/>
        <v>3月</v>
      </c>
      <c r="BI160" s="916" t="s">
        <v>210</v>
      </c>
      <c r="BJ160" s="873" t="s">
        <v>1264</v>
      </c>
    </row>
    <row r="161" spans="2:63">
      <c r="B161" s="3780" t="str">
        <f>+C159&amp;"購入量"</f>
        <v>　購入量</v>
      </c>
      <c r="C161" s="3781"/>
      <c r="D161" s="884" t="s">
        <v>1215</v>
      </c>
      <c r="E161" s="1925"/>
      <c r="F161" s="1925"/>
      <c r="G161" s="1925"/>
      <c r="H161" s="1925"/>
      <c r="I161" s="1925"/>
      <c r="J161" s="1925"/>
      <c r="K161" s="1925"/>
      <c r="L161" s="1925"/>
      <c r="M161" s="1925"/>
      <c r="N161" s="1925"/>
      <c r="O161" s="1925"/>
      <c r="P161" s="1925"/>
      <c r="Q161" s="874">
        <f>SUM(E161:P161)</f>
        <v>0</v>
      </c>
      <c r="R161" s="875" t="str">
        <f>+IF(Q161=0,"",AVERAGE(E161:P161)*2/Q159)</f>
        <v/>
      </c>
      <c r="X161" s="3780" t="str">
        <f>+Y159&amp;"購入量"</f>
        <v>　購入量</v>
      </c>
      <c r="Y161" s="3781"/>
      <c r="Z161" s="884" t="s">
        <v>692</v>
      </c>
      <c r="AA161" s="917"/>
      <c r="AB161" s="917"/>
      <c r="AC161" s="917"/>
      <c r="AD161" s="917"/>
      <c r="AE161" s="917"/>
      <c r="AF161" s="917"/>
      <c r="AG161" s="917"/>
      <c r="AH161" s="917"/>
      <c r="AI161" s="917"/>
      <c r="AJ161" s="917"/>
      <c r="AK161" s="917"/>
      <c r="AL161" s="917"/>
      <c r="AM161" s="874">
        <f>SUM(AA161:AL161)</f>
        <v>0</v>
      </c>
      <c r="AN161" s="875" t="str">
        <f>+IF(AM161=0,"",AM161/AM159)</f>
        <v/>
      </c>
      <c r="AT161" s="3780" t="str">
        <f>+AU159&amp;"購入量"</f>
        <v>　購入量</v>
      </c>
      <c r="AU161" s="3781"/>
      <c r="AV161" s="884" t="s">
        <v>692</v>
      </c>
      <c r="AW161" s="917"/>
      <c r="AX161" s="917"/>
      <c r="AY161" s="917"/>
      <c r="AZ161" s="917"/>
      <c r="BA161" s="917"/>
      <c r="BB161" s="917"/>
      <c r="BC161" s="917"/>
      <c r="BD161" s="917"/>
      <c r="BE161" s="917"/>
      <c r="BF161" s="917"/>
      <c r="BG161" s="917"/>
      <c r="BH161" s="917"/>
      <c r="BI161" s="874">
        <f>SUM(AW161:BH161)</f>
        <v>0</v>
      </c>
      <c r="BJ161" s="875" t="str">
        <f>+IF(BI161=0,"",BI161/BI159)</f>
        <v/>
      </c>
    </row>
    <row r="162" spans="2:63">
      <c r="B162" s="3780" t="str">
        <f>+J159&amp;"含有量"</f>
        <v>含有量</v>
      </c>
      <c r="C162" s="3781"/>
      <c r="D162" s="872" t="s">
        <v>1215</v>
      </c>
      <c r="E162" s="917">
        <f>+E161*N159</f>
        <v>0</v>
      </c>
      <c r="F162" s="917">
        <f>+F161*N159</f>
        <v>0</v>
      </c>
      <c r="G162" s="917">
        <f>+G161*N159</f>
        <v>0</v>
      </c>
      <c r="H162" s="917">
        <f>+H161*N159</f>
        <v>0</v>
      </c>
      <c r="I162" s="917">
        <f>+I161*N159</f>
        <v>0</v>
      </c>
      <c r="J162" s="917">
        <f>+J161*N159</f>
        <v>0</v>
      </c>
      <c r="K162" s="917">
        <f>+K161*N159</f>
        <v>0</v>
      </c>
      <c r="L162" s="917">
        <f>+L161*N159</f>
        <v>0</v>
      </c>
      <c r="M162" s="917">
        <f>+M161*N159</f>
        <v>0</v>
      </c>
      <c r="N162" s="917">
        <f>+N161*N159</f>
        <v>0</v>
      </c>
      <c r="O162" s="917">
        <f>+O161*N159</f>
        <v>0</v>
      </c>
      <c r="P162" s="917">
        <f>+P161*N159</f>
        <v>0</v>
      </c>
      <c r="Q162" s="874">
        <f>SUM(E162:P162)</f>
        <v>0</v>
      </c>
      <c r="R162" s="884" t="s">
        <v>1226</v>
      </c>
      <c r="X162" s="3780" t="str">
        <f>+AF159&amp;"含有量"</f>
        <v>含有量</v>
      </c>
      <c r="Y162" s="3781"/>
      <c r="Z162" s="872" t="s">
        <v>692</v>
      </c>
      <c r="AA162" s="917">
        <f>+AA161*AJ159</f>
        <v>0</v>
      </c>
      <c r="AB162" s="917">
        <f>+AB161*AJ159</f>
        <v>0</v>
      </c>
      <c r="AC162" s="917">
        <f>+AC161*AJ159</f>
        <v>0</v>
      </c>
      <c r="AD162" s="917">
        <f>+AD161*AJ159</f>
        <v>0</v>
      </c>
      <c r="AE162" s="917">
        <f>+AE161*AJ159</f>
        <v>0</v>
      </c>
      <c r="AF162" s="917">
        <f>+AF161*AJ159</f>
        <v>0</v>
      </c>
      <c r="AG162" s="917">
        <f>+AG161*AJ159</f>
        <v>0</v>
      </c>
      <c r="AH162" s="917">
        <f>+AH161*AJ159</f>
        <v>0</v>
      </c>
      <c r="AI162" s="917">
        <f>+AI161*AJ159</f>
        <v>0</v>
      </c>
      <c r="AJ162" s="917">
        <f>+AJ161*AJ159</f>
        <v>0</v>
      </c>
      <c r="AK162" s="917">
        <f>+AK161*AJ159</f>
        <v>0</v>
      </c>
      <c r="AL162" s="917">
        <f>+AL161*AJ159</f>
        <v>0</v>
      </c>
      <c r="AM162" s="874">
        <f>SUM(AA162:AL162)</f>
        <v>0</v>
      </c>
      <c r="AN162" s="884" t="s">
        <v>691</v>
      </c>
      <c r="AT162" s="3780" t="str">
        <f>+BB159&amp;"含有量"</f>
        <v>含有量</v>
      </c>
      <c r="AU162" s="3781"/>
      <c r="AV162" s="872" t="s">
        <v>692</v>
      </c>
      <c r="AW162" s="917">
        <f>+AW161*BF159</f>
        <v>0</v>
      </c>
      <c r="AX162" s="917">
        <f>+AX161*BF159</f>
        <v>0</v>
      </c>
      <c r="AY162" s="917">
        <f>+AY161*BF159</f>
        <v>0</v>
      </c>
      <c r="AZ162" s="917">
        <f>+AZ161*BF159</f>
        <v>0</v>
      </c>
      <c r="BA162" s="917">
        <f>+BA161*BF159</f>
        <v>0</v>
      </c>
      <c r="BB162" s="917">
        <f>+BB161*BF159</f>
        <v>0</v>
      </c>
      <c r="BC162" s="917">
        <f>+BC161*BF159</f>
        <v>0</v>
      </c>
      <c r="BD162" s="917">
        <f>+BD161*BF159</f>
        <v>0</v>
      </c>
      <c r="BE162" s="917">
        <f>+BE161*BF159</f>
        <v>0</v>
      </c>
      <c r="BF162" s="917">
        <f>+BF161*BF159</f>
        <v>0</v>
      </c>
      <c r="BG162" s="917">
        <f>+BG161*BF159</f>
        <v>0</v>
      </c>
      <c r="BH162" s="917">
        <f>+BH161*BF159</f>
        <v>0</v>
      </c>
      <c r="BI162" s="874">
        <f>SUM(AW162:BH162)</f>
        <v>0</v>
      </c>
      <c r="BJ162" s="884" t="s">
        <v>691</v>
      </c>
    </row>
    <row r="163" spans="2:63">
      <c r="B163" s="870"/>
      <c r="C163" s="870"/>
      <c r="D163" s="824"/>
      <c r="E163" s="864"/>
      <c r="F163" s="864"/>
      <c r="G163" s="864"/>
      <c r="H163" s="864"/>
      <c r="I163" s="864"/>
      <c r="J163" s="864"/>
      <c r="K163" s="864"/>
      <c r="L163" s="864"/>
      <c r="M163" s="864"/>
      <c r="N163" s="864"/>
      <c r="O163" s="864"/>
      <c r="P163" s="864"/>
      <c r="Q163" s="828"/>
      <c r="R163" s="828"/>
      <c r="S163" s="828"/>
      <c r="X163" s="870"/>
      <c r="Y163" s="870"/>
      <c r="Z163" s="824"/>
      <c r="AA163" s="864"/>
      <c r="AB163" s="864"/>
      <c r="AC163" s="864"/>
      <c r="AD163" s="864"/>
      <c r="AE163" s="864"/>
      <c r="AF163" s="864"/>
      <c r="AG163" s="864"/>
      <c r="AH163" s="864"/>
      <c r="AI163" s="864"/>
      <c r="AJ163" s="864"/>
      <c r="AK163" s="864"/>
      <c r="AL163" s="864"/>
      <c r="AM163" s="828"/>
      <c r="AN163" s="828"/>
      <c r="AO163" s="828"/>
      <c r="AT163" s="870"/>
      <c r="AU163" s="870"/>
      <c r="AV163" s="824"/>
      <c r="AW163" s="864"/>
      <c r="AX163" s="864"/>
      <c r="AY163" s="864"/>
      <c r="AZ163" s="864"/>
      <c r="BA163" s="864"/>
      <c r="BB163" s="864"/>
      <c r="BC163" s="864"/>
      <c r="BD163" s="864"/>
      <c r="BE163" s="864"/>
      <c r="BF163" s="864"/>
      <c r="BG163" s="864"/>
      <c r="BH163" s="864"/>
      <c r="BI163" s="828"/>
      <c r="BJ163" s="828"/>
      <c r="BK163" s="828"/>
    </row>
    <row r="165" spans="2:63">
      <c r="C165" s="841"/>
      <c r="Y165" s="841"/>
      <c r="AU165" s="841"/>
    </row>
    <row r="166" spans="2:63">
      <c r="C166" s="841"/>
      <c r="Y166" s="841"/>
      <c r="AU166" s="841"/>
    </row>
    <row r="167" spans="2:63">
      <c r="C167" s="841"/>
      <c r="Y167" s="841"/>
      <c r="AU167" s="841"/>
    </row>
  </sheetData>
  <mergeCells count="222">
    <mergeCell ref="A14:A19"/>
    <mergeCell ref="A22:A51"/>
    <mergeCell ref="B66:B69"/>
    <mergeCell ref="C68:C69"/>
    <mergeCell ref="J147:L147"/>
    <mergeCell ref="B120:B121"/>
    <mergeCell ref="C120:C126"/>
    <mergeCell ref="B122:B123"/>
    <mergeCell ref="C20:C21"/>
    <mergeCell ref="B36:B37"/>
    <mergeCell ref="C38:C39"/>
    <mergeCell ref="B40:B41"/>
    <mergeCell ref="B26:B28"/>
    <mergeCell ref="C29:C31"/>
    <mergeCell ref="C42:C43"/>
    <mergeCell ref="B44:B45"/>
    <mergeCell ref="C46:C47"/>
    <mergeCell ref="A20:A21"/>
    <mergeCell ref="B48:B49"/>
    <mergeCell ref="C50:C51"/>
    <mergeCell ref="B55:B58"/>
    <mergeCell ref="C57:C58"/>
    <mergeCell ref="B62:B65"/>
    <mergeCell ref="C64:C65"/>
    <mergeCell ref="C16:C17"/>
    <mergeCell ref="B22:B23"/>
    <mergeCell ref="C24:C25"/>
    <mergeCell ref="B32:B33"/>
    <mergeCell ref="C34:C35"/>
    <mergeCell ref="B161:C161"/>
    <mergeCell ref="B162:C162"/>
    <mergeCell ref="B155:C155"/>
    <mergeCell ref="B156:C156"/>
    <mergeCell ref="B157:C157"/>
    <mergeCell ref="C159:F159"/>
    <mergeCell ref="B160:C160"/>
    <mergeCell ref="B70:B73"/>
    <mergeCell ref="C72:C73"/>
    <mergeCell ref="B74:B77"/>
    <mergeCell ref="C76:C77"/>
    <mergeCell ref="B82:B85"/>
    <mergeCell ref="C84:C85"/>
    <mergeCell ref="C102:C108"/>
    <mergeCell ref="B113:B114"/>
    <mergeCell ref="B102:B103"/>
    <mergeCell ref="B104:B105"/>
    <mergeCell ref="B111:B112"/>
    <mergeCell ref="C111:C117"/>
    <mergeCell ref="G159:I159"/>
    <mergeCell ref="B129:B130"/>
    <mergeCell ref="C129:C135"/>
    <mergeCell ref="B131:B132"/>
    <mergeCell ref="B138:B139"/>
    <mergeCell ref="C138:C144"/>
    <mergeCell ref="B140:B141"/>
    <mergeCell ref="B152:C152"/>
    <mergeCell ref="J159:L159"/>
    <mergeCell ref="B149:C149"/>
    <mergeCell ref="B150:C150"/>
    <mergeCell ref="B151:C151"/>
    <mergeCell ref="C154:F154"/>
    <mergeCell ref="G154:I154"/>
    <mergeCell ref="J154:L154"/>
    <mergeCell ref="C147:F147"/>
    <mergeCell ref="G147:I147"/>
    <mergeCell ref="K146:P146"/>
    <mergeCell ref="X5:X8"/>
    <mergeCell ref="Z5:Z8"/>
    <mergeCell ref="B9:B10"/>
    <mergeCell ref="D9:D10"/>
    <mergeCell ref="N2:O2"/>
    <mergeCell ref="P2:Q2"/>
    <mergeCell ref="B5:B8"/>
    <mergeCell ref="D5:D8"/>
    <mergeCell ref="R13:U13"/>
    <mergeCell ref="A12:B12"/>
    <mergeCell ref="G12:H12"/>
    <mergeCell ref="J12:K12"/>
    <mergeCell ref="Q12:R12"/>
    <mergeCell ref="X22:X23"/>
    <mergeCell ref="Y24:Y25"/>
    <mergeCell ref="X27:X28"/>
    <mergeCell ref="Y30:Y31"/>
    <mergeCell ref="X32:X33"/>
    <mergeCell ref="X9:X10"/>
    <mergeCell ref="Z9:Z10"/>
    <mergeCell ref="AN13:AQ13"/>
    <mergeCell ref="Y16:Y17"/>
    <mergeCell ref="X18:X19"/>
    <mergeCell ref="Y20:Y21"/>
    <mergeCell ref="AM12:AN12"/>
    <mergeCell ref="AF12:AG12"/>
    <mergeCell ref="AC12:AD12"/>
    <mergeCell ref="X48:X49"/>
    <mergeCell ref="Y50:Y51"/>
    <mergeCell ref="X55:X58"/>
    <mergeCell ref="Y57:Y58"/>
    <mergeCell ref="Y34:Y35"/>
    <mergeCell ref="X36:X37"/>
    <mergeCell ref="Y38:Y39"/>
    <mergeCell ref="X40:X41"/>
    <mergeCell ref="Y42:Y43"/>
    <mergeCell ref="X44:X45"/>
    <mergeCell ref="Y46:Y47"/>
    <mergeCell ref="X162:Y162"/>
    <mergeCell ref="AW2:BA2"/>
    <mergeCell ref="AT27:AT28"/>
    <mergeCell ref="AU30:AU31"/>
    <mergeCell ref="AT32:AT33"/>
    <mergeCell ref="AU34:AU35"/>
    <mergeCell ref="AT36:AT37"/>
    <mergeCell ref="AU38:AU39"/>
    <mergeCell ref="AT40:AT41"/>
    <mergeCell ref="AU42:AU43"/>
    <mergeCell ref="AT44:AT45"/>
    <mergeCell ref="AU46:AU47"/>
    <mergeCell ref="AT48:AT49"/>
    <mergeCell ref="X155:Y155"/>
    <mergeCell ref="X156:Y156"/>
    <mergeCell ref="X157:Y157"/>
    <mergeCell ref="Y159:AB159"/>
    <mergeCell ref="AC159:AE159"/>
    <mergeCell ref="X150:Y150"/>
    <mergeCell ref="X160:Y160"/>
    <mergeCell ref="X161:Y161"/>
    <mergeCell ref="Y147:AB147"/>
    <mergeCell ref="AC147:AE147"/>
    <mergeCell ref="AF147:AH147"/>
    <mergeCell ref="AY12:AZ12"/>
    <mergeCell ref="BB12:BC12"/>
    <mergeCell ref="BI12:BJ12"/>
    <mergeCell ref="X149:Y149"/>
    <mergeCell ref="X129:X130"/>
    <mergeCell ref="Y129:Y135"/>
    <mergeCell ref="X131:X132"/>
    <mergeCell ref="X138:X139"/>
    <mergeCell ref="Y138:Y144"/>
    <mergeCell ref="X140:X141"/>
    <mergeCell ref="X122:X123"/>
    <mergeCell ref="X82:X85"/>
    <mergeCell ref="Y84:Y85"/>
    <mergeCell ref="X102:X103"/>
    <mergeCell ref="Y102:Y108"/>
    <mergeCell ref="X104:X105"/>
    <mergeCell ref="X62:X65"/>
    <mergeCell ref="Y64:Y65"/>
    <mergeCell ref="X70:X73"/>
    <mergeCell ref="Y72:Y73"/>
    <mergeCell ref="X74:X77"/>
    <mergeCell ref="Y76:Y77"/>
    <mergeCell ref="X111:X112"/>
    <mergeCell ref="Y111:Y117"/>
    <mergeCell ref="BF2:BG2"/>
    <mergeCell ref="BH2:BI2"/>
    <mergeCell ref="AT5:AT8"/>
    <mergeCell ref="AV5:AV8"/>
    <mergeCell ref="AT9:AT10"/>
    <mergeCell ref="AV9:AV10"/>
    <mergeCell ref="AA2:AE2"/>
    <mergeCell ref="AJ2:AK2"/>
    <mergeCell ref="AL2:AM2"/>
    <mergeCell ref="BJ13:BM13"/>
    <mergeCell ref="AU16:AU17"/>
    <mergeCell ref="AT22:AT23"/>
    <mergeCell ref="AU24:AU25"/>
    <mergeCell ref="AT18:AT19"/>
    <mergeCell ref="AU20:AU21"/>
    <mergeCell ref="AT70:AT73"/>
    <mergeCell ref="AU72:AU73"/>
    <mergeCell ref="AU84:AU85"/>
    <mergeCell ref="AU50:AU51"/>
    <mergeCell ref="AT55:AT58"/>
    <mergeCell ref="AU57:AU58"/>
    <mergeCell ref="AT62:AT65"/>
    <mergeCell ref="AU64:AU65"/>
    <mergeCell ref="AT74:AT77"/>
    <mergeCell ref="AU76:AU77"/>
    <mergeCell ref="AT82:AT85"/>
    <mergeCell ref="AT161:AU161"/>
    <mergeCell ref="AT162:AU162"/>
    <mergeCell ref="S4:U9"/>
    <mergeCell ref="BB154:BD154"/>
    <mergeCell ref="AT155:AU155"/>
    <mergeCell ref="AT156:AU156"/>
    <mergeCell ref="AT157:AU157"/>
    <mergeCell ref="AU159:AX159"/>
    <mergeCell ref="AY159:BA159"/>
    <mergeCell ref="BB159:BD159"/>
    <mergeCell ref="AT149:AU149"/>
    <mergeCell ref="AT150:AU150"/>
    <mergeCell ref="AT151:AU151"/>
    <mergeCell ref="AU154:AX154"/>
    <mergeCell ref="AY154:BA154"/>
    <mergeCell ref="AT138:AT139"/>
    <mergeCell ref="AU138:AU144"/>
    <mergeCell ref="AT140:AT141"/>
    <mergeCell ref="BC146:BH146"/>
    <mergeCell ref="AU147:AX147"/>
    <mergeCell ref="AY147:BA147"/>
    <mergeCell ref="BB147:BD147"/>
    <mergeCell ref="AT120:AT121"/>
    <mergeCell ref="AU120:AU126"/>
    <mergeCell ref="AT160:AU160"/>
    <mergeCell ref="AT122:AT123"/>
    <mergeCell ref="AT129:AT130"/>
    <mergeCell ref="AU129:AU135"/>
    <mergeCell ref="AT131:AT132"/>
    <mergeCell ref="AT102:AT103"/>
    <mergeCell ref="AU102:AU108"/>
    <mergeCell ref="AT104:AT105"/>
    <mergeCell ref="AT111:AT112"/>
    <mergeCell ref="AU111:AU117"/>
    <mergeCell ref="AT113:AT114"/>
    <mergeCell ref="AF159:AH159"/>
    <mergeCell ref="AC154:AE154"/>
    <mergeCell ref="AF154:AH154"/>
    <mergeCell ref="AG146:AL146"/>
    <mergeCell ref="X151:Y151"/>
    <mergeCell ref="Y154:AB154"/>
    <mergeCell ref="X113:X114"/>
    <mergeCell ref="X120:X121"/>
    <mergeCell ref="Y120:Y126"/>
  </mergeCells>
  <phoneticPr fontId="15"/>
  <dataValidations disablePrompts="1" count="2">
    <dataValidation type="list" allowBlank="1" showInputMessage="1" showErrorMessage="1" sqref="D9 Z9 AV9" xr:uid="{00000000-0002-0000-0200-000000000000}">
      <formula1>"円,千円,万円,百万円,億円"</formula1>
    </dataValidation>
    <dataValidation type="list" allowBlank="1" showInputMessage="1" showErrorMessage="1" sqref="F53 D53" xr:uid="{533E35B6-6547-4F94-950C-C8F9150195AB}">
      <formula1>"　,□,☑"</formula1>
    </dataValidation>
  </dataValidations>
  <hyperlinks>
    <hyperlink ref="B1" location="トップ!A1" display="トップへ" xr:uid="{00000000-0004-0000-0200-000001000000}"/>
    <hyperlink ref="S2" location="トップ!A1" display="トップへ" xr:uid="{00000000-0004-0000-0200-000002000000}"/>
    <hyperlink ref="AG146" r:id="rId1" xr:uid="{00000000-0004-0000-0200-000003000000}"/>
    <hyperlink ref="X2" location="トップ!A1" display="トップへ" xr:uid="{00000000-0004-0000-0200-000004000000}"/>
    <hyperlink ref="AO2" location="トップ!A1" display="トップへ" xr:uid="{00000000-0004-0000-0200-000005000000}"/>
    <hyperlink ref="BC146" r:id="rId2" xr:uid="{00000000-0004-0000-0200-000006000000}"/>
    <hyperlink ref="AT2" location="トップ!A1" display="トップへ" xr:uid="{00000000-0004-0000-0200-000007000000}"/>
    <hyperlink ref="BK2" location="トップ!A1" display="トップへ" xr:uid="{00000000-0004-0000-0200-000008000000}"/>
    <hyperlink ref="K146" r:id="rId3" display="http://www.prtr.nite.go.jp/prtr/prmate.html" xr:uid="{D090FA0A-A826-4FD5-B86F-D7452D9622B3}"/>
    <hyperlink ref="K146:P146" r:id="rId4" display="https://www.nite.go.jp/chem/prtr/prmate.html" xr:uid="{B467A6B4-5D3A-43FF-88F3-9E2FABA8DE81}"/>
    <hyperlink ref="A20" r:id="rId5" xr:uid="{A652B838-3E5F-4A02-9B32-88A2F1C8A710}"/>
  </hyperlinks>
  <pageMargins left="0.67" right="0.41" top="0.44" bottom="0.26" header="0.32" footer="0.2"/>
  <pageSetup paperSize="9" scale="80" fitToHeight="0" orientation="landscape" r:id="rId6"/>
  <headerFooter alignWithMargins="0"/>
  <rowBreaks count="3" manualBreakCount="3">
    <brk id="52" max="20" man="1"/>
    <brk id="97" max="20" man="1"/>
    <brk id="145" max="20" man="1"/>
  </rowBreaks>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J260"/>
  <sheetViews>
    <sheetView view="pageBreakPreview" zoomScaleNormal="100" zoomScaleSheetLayoutView="100" workbookViewId="0">
      <selection activeCell="A2" sqref="A2:C2"/>
    </sheetView>
  </sheetViews>
  <sheetFormatPr defaultColWidth="9" defaultRowHeight="13.5"/>
  <cols>
    <col min="1" max="2" width="3.5" style="235" customWidth="1"/>
    <col min="3" max="3" width="3.875" style="235" customWidth="1"/>
    <col min="4" max="4" width="3.625" style="235" customWidth="1"/>
    <col min="5" max="5" width="10.625" style="235" customWidth="1"/>
    <col min="6" max="6" width="8.375" style="235" customWidth="1"/>
    <col min="7" max="7" width="8.125" style="237" customWidth="1"/>
    <col min="8" max="8" width="8.375" style="235" customWidth="1"/>
    <col min="9" max="9" width="9" style="235"/>
    <col min="10" max="10" width="8.5" style="235" customWidth="1"/>
    <col min="11" max="12" width="7.75" style="235" customWidth="1"/>
    <col min="13" max="13" width="7.875" style="235" customWidth="1"/>
    <col min="14" max="14" width="7.75" style="235" customWidth="1"/>
    <col min="15" max="15" width="3.625" style="235" customWidth="1"/>
    <col min="16" max="16" width="4.5" style="235" customWidth="1"/>
    <col min="17" max="24" width="9" style="235"/>
    <col min="25" max="25" width="4.25" style="235" customWidth="1"/>
    <col min="26" max="16384" width="9" style="235"/>
  </cols>
  <sheetData>
    <row r="1" spans="1:33">
      <c r="A1" s="531" t="s">
        <v>791</v>
      </c>
      <c r="N1" s="531" t="s">
        <v>791</v>
      </c>
      <c r="O1" s="531"/>
    </row>
    <row r="2" spans="1:33" ht="18.75">
      <c r="A2" s="4157" t="s">
        <v>285</v>
      </c>
      <c r="B2" s="4157"/>
      <c r="C2" s="4157"/>
      <c r="E2" s="6" t="s">
        <v>1951</v>
      </c>
      <c r="F2" s="236"/>
      <c r="K2" s="4154" t="s">
        <v>794</v>
      </c>
      <c r="L2" s="4155"/>
      <c r="M2" s="4155"/>
      <c r="N2" s="4156"/>
      <c r="O2" s="3116"/>
      <c r="P2" s="45" t="s">
        <v>1633</v>
      </c>
      <c r="Q2"/>
      <c r="R2"/>
      <c r="S2"/>
      <c r="T2"/>
      <c r="U2"/>
      <c r="V2"/>
      <c r="W2"/>
      <c r="X2"/>
      <c r="Y2" s="554"/>
    </row>
    <row r="3" spans="1:33" ht="18" customHeight="1">
      <c r="G3" s="238" t="s">
        <v>473</v>
      </c>
      <c r="H3" s="533">
        <f>+トップ!N3-1</f>
        <v>2024</v>
      </c>
      <c r="I3" s="534" t="str">
        <f>"年"&amp;トップ!X3&amp;"月"&amp;トップ!Z3&amp;"日"</f>
        <v>年4月1日</v>
      </c>
      <c r="J3" s="535" t="s">
        <v>474</v>
      </c>
      <c r="K3" s="533">
        <f>+H3+1</f>
        <v>2025</v>
      </c>
      <c r="L3" s="2504" t="str">
        <f>"年"&amp;トップ!AF3&amp;"月"&amp;トップ!AH3&amp;"日"</f>
        <v>年3月31日</v>
      </c>
      <c r="P3" s="3452" t="s">
        <v>1679</v>
      </c>
      <c r="Q3" s="3452"/>
      <c r="R3" s="3452"/>
      <c r="S3" s="3452"/>
      <c r="T3" s="3452"/>
      <c r="U3" s="3452"/>
      <c r="V3" s="3452"/>
      <c r="W3" s="3452"/>
      <c r="X3" s="3452"/>
    </row>
    <row r="4" spans="1:33" ht="7.5" customHeight="1">
      <c r="P4" s="3452"/>
      <c r="Q4" s="3452"/>
      <c r="R4" s="3452"/>
      <c r="S4" s="3452"/>
      <c r="T4" s="3452"/>
      <c r="U4" s="3452"/>
      <c r="V4" s="3452"/>
      <c r="W4" s="3452"/>
      <c r="X4" s="3452"/>
    </row>
    <row r="5" spans="1:33" ht="15.75" customHeight="1">
      <c r="A5" s="239" t="s">
        <v>668</v>
      </c>
      <c r="B5" s="240"/>
      <c r="K5" s="241" t="s">
        <v>475</v>
      </c>
      <c r="L5" s="4166" t="s">
        <v>2529</v>
      </c>
      <c r="M5" s="4166"/>
      <c r="P5" s="3452"/>
      <c r="Q5" s="3452"/>
      <c r="R5" s="3452"/>
      <c r="S5" s="3452"/>
      <c r="T5" s="3452"/>
      <c r="U5" s="3452"/>
      <c r="V5" s="3452"/>
      <c r="W5" s="3452"/>
      <c r="X5" s="3452"/>
    </row>
    <row r="6" spans="1:33" ht="12.6" customHeight="1">
      <c r="A6" s="4167" t="s">
        <v>399</v>
      </c>
      <c r="B6" s="4167"/>
      <c r="C6" s="4167"/>
      <c r="D6" s="4167"/>
      <c r="E6" s="242" t="s">
        <v>187</v>
      </c>
      <c r="F6" s="924">
        <f>+(H3-2)</f>
        <v>2022</v>
      </c>
      <c r="G6" s="924">
        <f>+(H3-1)</f>
        <v>2023</v>
      </c>
      <c r="H6" s="924">
        <f>+H3</f>
        <v>2024</v>
      </c>
      <c r="K6" s="241" t="s">
        <v>370</v>
      </c>
      <c r="L6" s="4166"/>
      <c r="M6" s="4166"/>
      <c r="P6" s="3452"/>
      <c r="Q6" s="3452"/>
      <c r="R6" s="3452"/>
      <c r="S6" s="3452"/>
      <c r="T6" s="3452"/>
      <c r="U6" s="3452"/>
      <c r="V6" s="3452"/>
      <c r="W6" s="3452"/>
      <c r="X6" s="3452"/>
    </row>
    <row r="7" spans="1:33" ht="12.6" customHeight="1">
      <c r="A7" s="4151" t="s">
        <v>1049</v>
      </c>
      <c r="B7" s="4152"/>
      <c r="C7" s="4152"/>
      <c r="D7" s="4153"/>
      <c r="E7" s="242" t="s">
        <v>400</v>
      </c>
      <c r="F7" s="123"/>
      <c r="G7" s="124"/>
      <c r="H7" s="153"/>
      <c r="K7" s="243" t="s">
        <v>476</v>
      </c>
      <c r="L7" s="4166" t="s">
        <v>669</v>
      </c>
      <c r="M7" s="4166"/>
      <c r="P7" s="3452"/>
      <c r="Q7" s="3452"/>
      <c r="R7" s="3452"/>
      <c r="S7" s="3452"/>
      <c r="T7" s="3452"/>
      <c r="U7" s="3452"/>
      <c r="V7" s="3452"/>
      <c r="W7" s="3452"/>
      <c r="X7" s="3452"/>
    </row>
    <row r="8" spans="1:33" ht="12.6" customHeight="1">
      <c r="A8" s="4151" t="s">
        <v>1050</v>
      </c>
      <c r="B8" s="4152"/>
      <c r="C8" s="4152"/>
      <c r="D8" s="4153"/>
      <c r="E8" s="242" t="s">
        <v>401</v>
      </c>
      <c r="F8" s="123"/>
      <c r="G8" s="124"/>
      <c r="H8" s="153"/>
      <c r="K8" s="558" t="s">
        <v>260</v>
      </c>
      <c r="L8" s="294" t="s">
        <v>54</v>
      </c>
      <c r="M8" s="293"/>
    </row>
    <row r="9" spans="1:33" ht="12.6" customHeight="1" thickBot="1">
      <c r="A9" s="4151" t="s">
        <v>2530</v>
      </c>
      <c r="B9" s="4152"/>
      <c r="C9" s="4152"/>
      <c r="D9" s="4153"/>
      <c r="E9" s="242" t="s">
        <v>1127</v>
      </c>
      <c r="F9" s="123"/>
      <c r="G9" s="124"/>
      <c r="H9" s="153"/>
      <c r="P9" s="1298" t="s">
        <v>1507</v>
      </c>
    </row>
    <row r="10" spans="1:33" ht="12.6" customHeight="1">
      <c r="A10" s="4151" t="s">
        <v>2531</v>
      </c>
      <c r="B10" s="4152"/>
      <c r="C10" s="4152"/>
      <c r="D10" s="4153"/>
      <c r="E10" s="242" t="s">
        <v>1127</v>
      </c>
      <c r="F10" s="123"/>
      <c r="G10" s="124"/>
      <c r="H10" s="153"/>
      <c r="P10" s="3832" t="s">
        <v>2372</v>
      </c>
      <c r="Q10" s="3833"/>
      <c r="R10" s="3833"/>
      <c r="S10" s="3833"/>
      <c r="T10" s="3833"/>
      <c r="U10" s="3833"/>
      <c r="V10" s="3833"/>
      <c r="W10" s="3833"/>
      <c r="X10" s="3834"/>
    </row>
    <row r="11" spans="1:33" ht="8.25" customHeight="1">
      <c r="A11" s="1826"/>
      <c r="B11" s="1826"/>
      <c r="C11" s="1826"/>
      <c r="D11" s="1826"/>
      <c r="E11" s="265"/>
      <c r="F11" s="1827"/>
      <c r="G11" s="1828"/>
      <c r="H11" s="1829"/>
      <c r="P11" s="3835"/>
      <c r="Q11" s="3836"/>
      <c r="R11" s="3836"/>
      <c r="S11" s="3836"/>
      <c r="T11" s="3836"/>
      <c r="U11" s="3836"/>
      <c r="V11" s="3836"/>
      <c r="W11" s="3836"/>
      <c r="X11" s="3837"/>
    </row>
    <row r="12" spans="1:33" s="1340" customFormat="1" ht="17.25">
      <c r="A12" s="1799" t="s">
        <v>1809</v>
      </c>
      <c r="B12" s="1799"/>
      <c r="C12"/>
      <c r="D12"/>
      <c r="E12"/>
      <c r="F12"/>
      <c r="G12"/>
      <c r="I12" s="1800"/>
      <c r="J12" s="1801"/>
      <c r="K12" s="1802"/>
      <c r="L12" s="1803"/>
      <c r="P12" s="3835"/>
      <c r="Q12" s="3836"/>
      <c r="R12" s="3836"/>
      <c r="S12" s="3836"/>
      <c r="T12" s="3836"/>
      <c r="U12" s="3836"/>
      <c r="V12" s="3836"/>
      <c r="W12" s="3836"/>
      <c r="X12" s="3837"/>
      <c r="Y12" s="235"/>
      <c r="Z12" s="235"/>
      <c r="AA12" s="235"/>
      <c r="AB12" s="235"/>
      <c r="AC12" s="235"/>
      <c r="AD12" s="235"/>
      <c r="AE12" s="235"/>
      <c r="AF12" s="235"/>
      <c r="AG12" s="235"/>
    </row>
    <row r="13" spans="1:33" s="1340" customFormat="1" ht="9.75" customHeight="1">
      <c r="A13"/>
      <c r="B13"/>
      <c r="C13"/>
      <c r="D13"/>
      <c r="E13"/>
      <c r="F13"/>
      <c r="G13"/>
      <c r="I13" s="1800"/>
      <c r="J13" s="1801"/>
      <c r="K13" s="1802"/>
      <c r="L13" s="1803"/>
      <c r="P13" s="3835"/>
      <c r="Q13" s="3836"/>
      <c r="R13" s="3836"/>
      <c r="S13" s="3836"/>
      <c r="T13" s="3836"/>
      <c r="U13" s="3836"/>
      <c r="V13" s="3836"/>
      <c r="W13" s="3836"/>
      <c r="X13" s="3837"/>
      <c r="Y13" s="235"/>
      <c r="Z13" s="235"/>
      <c r="AA13" s="235"/>
      <c r="AB13" s="235"/>
      <c r="AC13" s="235"/>
      <c r="AD13" s="235"/>
      <c r="AE13" s="235"/>
      <c r="AF13" s="235"/>
      <c r="AG13" s="235"/>
    </row>
    <row r="14" spans="1:33" s="1340" customFormat="1" ht="14.25" thickBot="1">
      <c r="A14" s="45" t="s">
        <v>1810</v>
      </c>
      <c r="B14"/>
      <c r="C14"/>
      <c r="D14"/>
      <c r="E14"/>
      <c r="F14"/>
      <c r="G14"/>
      <c r="I14" s="1800"/>
      <c r="J14" s="1801"/>
      <c r="K14" s="1802"/>
      <c r="L14" s="1803"/>
      <c r="P14" s="3835"/>
      <c r="Q14" s="3836"/>
      <c r="R14" s="3836"/>
      <c r="S14" s="3836"/>
      <c r="T14" s="3836"/>
      <c r="U14" s="3836"/>
      <c r="V14" s="3836"/>
      <c r="W14" s="3836"/>
      <c r="X14" s="3837"/>
      <c r="Y14" s="235"/>
      <c r="Z14" s="235"/>
      <c r="AA14" s="235"/>
      <c r="AB14" s="235"/>
      <c r="AC14" s="235"/>
      <c r="AD14" s="235"/>
      <c r="AE14" s="235"/>
      <c r="AF14" s="235"/>
      <c r="AG14" s="235"/>
    </row>
    <row r="15" spans="1:33" s="1340" customFormat="1" ht="42" customHeight="1">
      <c r="A15" s="3869" t="s">
        <v>1811</v>
      </c>
      <c r="B15" s="3870"/>
      <c r="C15" s="3870"/>
      <c r="D15" s="3870"/>
      <c r="E15" s="3871"/>
      <c r="F15" s="3872" t="s">
        <v>1812</v>
      </c>
      <c r="G15" s="3872"/>
      <c r="H15" s="3873" t="s">
        <v>2415</v>
      </c>
      <c r="I15" s="3871"/>
      <c r="J15" s="3920" t="s">
        <v>1813</v>
      </c>
      <c r="K15" s="3921"/>
      <c r="L15" s="1804" t="s">
        <v>1814</v>
      </c>
      <c r="M15" s="1805" t="s">
        <v>2414</v>
      </c>
      <c r="P15" s="3835"/>
      <c r="Q15" s="3836"/>
      <c r="R15" s="3836"/>
      <c r="S15" s="3836"/>
      <c r="T15" s="3836"/>
      <c r="U15" s="3836"/>
      <c r="V15" s="3836"/>
      <c r="W15" s="3836"/>
      <c r="X15" s="3837"/>
      <c r="Y15" s="235"/>
      <c r="Z15" s="235"/>
      <c r="AA15" s="235"/>
      <c r="AB15" s="235"/>
      <c r="AC15" s="235"/>
      <c r="AD15" s="235"/>
      <c r="AE15" s="235"/>
      <c r="AF15" s="235"/>
      <c r="AG15" s="235"/>
    </row>
    <row r="16" spans="1:33" s="1340" customFormat="1">
      <c r="A16" s="3850" t="s">
        <v>1815</v>
      </c>
      <c r="B16" s="3851"/>
      <c r="C16" s="3851"/>
      <c r="D16" s="3851"/>
      <c r="E16" s="3852"/>
      <c r="F16" s="1806"/>
      <c r="G16" s="1796" t="s">
        <v>1816</v>
      </c>
      <c r="H16" s="3863"/>
      <c r="I16" s="3852"/>
      <c r="J16" s="3863"/>
      <c r="K16" s="3852"/>
      <c r="L16" s="3865"/>
      <c r="M16" s="3867"/>
      <c r="P16" s="3835"/>
      <c r="Q16" s="3836"/>
      <c r="R16" s="3836"/>
      <c r="S16" s="3836"/>
      <c r="T16" s="3836"/>
      <c r="U16" s="3836"/>
      <c r="V16" s="3836"/>
      <c r="W16" s="3836"/>
      <c r="X16" s="3837"/>
      <c r="Y16" s="235"/>
      <c r="Z16" s="235"/>
      <c r="AA16" s="235"/>
      <c r="AB16" s="235"/>
      <c r="AC16" s="235"/>
      <c r="AD16" s="235"/>
      <c r="AE16" s="235"/>
      <c r="AF16" s="235"/>
      <c r="AG16" s="235"/>
    </row>
    <row r="17" spans="1:33" s="1340" customFormat="1">
      <c r="A17" s="3853"/>
      <c r="B17" s="3854"/>
      <c r="C17" s="3854"/>
      <c r="D17" s="3854"/>
      <c r="E17" s="3855"/>
      <c r="F17" s="1309"/>
      <c r="G17" s="1795" t="s">
        <v>1817</v>
      </c>
      <c r="H17" s="3922"/>
      <c r="I17" s="3855"/>
      <c r="J17" s="3922"/>
      <c r="K17" s="3855"/>
      <c r="L17" s="3923"/>
      <c r="M17" s="3924"/>
      <c r="P17" s="3835"/>
      <c r="Q17" s="3836"/>
      <c r="R17" s="3836"/>
      <c r="S17" s="3836"/>
      <c r="T17" s="3836"/>
      <c r="U17" s="3836"/>
      <c r="V17" s="3836"/>
      <c r="W17" s="3836"/>
      <c r="X17" s="3837"/>
      <c r="Y17" s="235"/>
      <c r="Z17" s="235"/>
      <c r="AA17" s="235"/>
      <c r="AB17" s="235"/>
      <c r="AC17" s="235"/>
      <c r="AD17" s="235"/>
      <c r="AE17" s="235"/>
      <c r="AF17" s="235"/>
      <c r="AG17" s="235"/>
    </row>
    <row r="18" spans="1:33" s="1340" customFormat="1">
      <c r="A18" s="3850"/>
      <c r="B18" s="3851"/>
      <c r="C18" s="3851"/>
      <c r="D18" s="3851"/>
      <c r="E18" s="3852"/>
      <c r="F18" s="1806"/>
      <c r="G18" s="1796" t="s">
        <v>1816</v>
      </c>
      <c r="H18" s="3863"/>
      <c r="I18" s="3852"/>
      <c r="J18" s="1807"/>
      <c r="K18" s="1808"/>
      <c r="L18" s="3865"/>
      <c r="M18" s="3867"/>
      <c r="P18" s="3835"/>
      <c r="Q18" s="3836"/>
      <c r="R18" s="3836"/>
      <c r="S18" s="3836"/>
      <c r="T18" s="3836"/>
      <c r="U18" s="3836"/>
      <c r="V18" s="3836"/>
      <c r="W18" s="3836"/>
      <c r="X18" s="3837"/>
      <c r="Y18" s="235"/>
      <c r="Z18" s="235"/>
      <c r="AA18" s="235"/>
      <c r="AB18" s="235"/>
      <c r="AC18" s="235"/>
      <c r="AD18" s="235"/>
      <c r="AE18" s="235"/>
      <c r="AF18" s="235"/>
      <c r="AG18" s="235"/>
    </row>
    <row r="19" spans="1:33" s="1340" customFormat="1" ht="14.25" thickBot="1">
      <c r="A19" s="3860"/>
      <c r="B19" s="3861"/>
      <c r="C19" s="3861"/>
      <c r="D19" s="3861"/>
      <c r="E19" s="3862"/>
      <c r="F19" s="1809"/>
      <c r="G19" s="1810" t="s">
        <v>1817</v>
      </c>
      <c r="H19" s="3864"/>
      <c r="I19" s="3862"/>
      <c r="J19" s="1811"/>
      <c r="K19" s="1812"/>
      <c r="L19" s="3866"/>
      <c r="M19" s="3868"/>
      <c r="P19" s="3838"/>
      <c r="Q19" s="3839"/>
      <c r="R19" s="3839"/>
      <c r="S19" s="3839"/>
      <c r="T19" s="3839"/>
      <c r="U19" s="3839"/>
      <c r="V19" s="3839"/>
      <c r="W19" s="3839"/>
      <c r="X19" s="3840"/>
      <c r="Y19" s="235"/>
      <c r="Z19" s="235"/>
      <c r="AA19" s="235"/>
      <c r="AB19" s="235"/>
      <c r="AC19" s="235"/>
      <c r="AD19" s="235"/>
      <c r="AE19" s="235"/>
      <c r="AF19" s="235"/>
      <c r="AG19" s="235"/>
    </row>
    <row r="20" spans="1:33" s="1340" customFormat="1" ht="14.25" thickBot="1">
      <c r="A20" s="45" t="s">
        <v>1818</v>
      </c>
      <c r="B20" s="45"/>
      <c r="C20" s="45"/>
      <c r="D20" s="45"/>
      <c r="E20" s="45"/>
      <c r="F20"/>
      <c r="G20"/>
      <c r="H20"/>
      <c r="I20"/>
      <c r="J20" s="1813"/>
      <c r="K20" s="1813"/>
      <c r="L20"/>
      <c r="M20"/>
      <c r="P20" s="235"/>
      <c r="Q20" s="235"/>
      <c r="R20" s="235"/>
      <c r="S20" s="235"/>
      <c r="T20" s="235"/>
      <c r="U20" s="235"/>
      <c r="V20" s="235"/>
      <c r="W20" s="235"/>
      <c r="X20" s="235"/>
      <c r="Y20" s="235"/>
      <c r="Z20" s="235"/>
      <c r="AA20" s="235"/>
      <c r="AB20" s="235"/>
      <c r="AC20" s="235"/>
      <c r="AD20" s="235"/>
      <c r="AE20" s="235"/>
      <c r="AF20" s="235"/>
      <c r="AG20" s="235"/>
    </row>
    <row r="21" spans="1:33" s="1340" customFormat="1" ht="45" customHeight="1">
      <c r="A21" s="3869" t="s">
        <v>1811</v>
      </c>
      <c r="B21" s="3870"/>
      <c r="C21" s="3870"/>
      <c r="D21" s="3870"/>
      <c r="E21" s="3871"/>
      <c r="F21" s="3872" t="s">
        <v>1812</v>
      </c>
      <c r="G21" s="3872"/>
      <c r="H21" s="3873" t="s">
        <v>41</v>
      </c>
      <c r="I21" s="3871"/>
      <c r="J21" s="3874" t="s">
        <v>1819</v>
      </c>
      <c r="K21" s="3875"/>
      <c r="L21" s="1804" t="s">
        <v>1814</v>
      </c>
      <c r="M21" s="1805" t="s">
        <v>2414</v>
      </c>
      <c r="P21" s="235" t="s">
        <v>1509</v>
      </c>
      <c r="Q21" s="235"/>
      <c r="R21" s="235"/>
      <c r="S21" s="235"/>
      <c r="T21" s="235"/>
      <c r="U21" s="235"/>
      <c r="V21" s="235"/>
      <c r="W21" s="235"/>
      <c r="X21" s="235"/>
      <c r="Y21" s="235" t="s">
        <v>1509</v>
      </c>
      <c r="Z21" s="235"/>
      <c r="AA21" s="235"/>
      <c r="AB21" s="235"/>
      <c r="AC21" s="235"/>
      <c r="AD21" s="235"/>
      <c r="AE21" s="235"/>
      <c r="AF21" s="235"/>
      <c r="AG21" s="235"/>
    </row>
    <row r="22" spans="1:33" s="1340" customFormat="1" ht="17.100000000000001" customHeight="1">
      <c r="A22" s="3888"/>
      <c r="B22" s="3889"/>
      <c r="C22" s="3889"/>
      <c r="D22" s="3889"/>
      <c r="E22" s="3890"/>
      <c r="F22" s="1806"/>
      <c r="G22" s="1796" t="s">
        <v>1816</v>
      </c>
      <c r="H22" s="3876"/>
      <c r="I22" s="3877"/>
      <c r="J22" s="3876"/>
      <c r="K22" s="3857"/>
      <c r="L22" s="3880"/>
      <c r="M22" s="3848"/>
      <c r="P22" s="3841" t="s">
        <v>2373</v>
      </c>
      <c r="Q22" s="3842"/>
      <c r="R22" s="3842"/>
      <c r="S22" s="3842"/>
      <c r="T22" s="3842"/>
      <c r="U22" s="3842"/>
      <c r="V22" s="3842"/>
      <c r="W22" s="3842"/>
      <c r="X22" s="3843"/>
      <c r="Y22" s="3841" t="s">
        <v>1680</v>
      </c>
      <c r="Z22" s="3842"/>
      <c r="AA22" s="3842"/>
      <c r="AB22" s="3842"/>
      <c r="AC22" s="3842"/>
      <c r="AD22" s="3842"/>
      <c r="AE22" s="3842"/>
      <c r="AF22" s="3842"/>
      <c r="AG22" s="3843"/>
    </row>
    <row r="23" spans="1:33" s="1340" customFormat="1" ht="17.100000000000001" customHeight="1">
      <c r="A23" s="3891"/>
      <c r="B23" s="3892"/>
      <c r="C23" s="3892"/>
      <c r="D23" s="3892"/>
      <c r="E23" s="3893"/>
      <c r="F23" s="1309"/>
      <c r="G23" s="1795" t="s">
        <v>1817</v>
      </c>
      <c r="H23" s="3878"/>
      <c r="I23" s="3879"/>
      <c r="J23" s="3858"/>
      <c r="K23" s="3859"/>
      <c r="L23" s="3881"/>
      <c r="M23" s="3849"/>
      <c r="P23" s="3844"/>
      <c r="Q23" s="3836"/>
      <c r="R23" s="3836"/>
      <c r="S23" s="3836"/>
      <c r="T23" s="3836"/>
      <c r="U23" s="3836"/>
      <c r="V23" s="3836"/>
      <c r="W23" s="3836"/>
      <c r="X23" s="3845"/>
      <c r="Y23" s="3844"/>
      <c r="Z23" s="3836"/>
      <c r="AA23" s="3836"/>
      <c r="AB23" s="3836"/>
      <c r="AC23" s="3836"/>
      <c r="AD23" s="3836"/>
      <c r="AE23" s="3836"/>
      <c r="AF23" s="3836"/>
      <c r="AG23" s="3845"/>
    </row>
    <row r="24" spans="1:33" s="1340" customFormat="1" ht="17.100000000000001" customHeight="1">
      <c r="A24" s="3850"/>
      <c r="B24" s="3851"/>
      <c r="C24" s="3851"/>
      <c r="D24" s="3851"/>
      <c r="E24" s="3852"/>
      <c r="F24" s="1806"/>
      <c r="G24" s="1796" t="s">
        <v>1816</v>
      </c>
      <c r="H24" s="3876"/>
      <c r="I24" s="3877"/>
      <c r="J24" s="3876"/>
      <c r="K24" s="3857"/>
      <c r="L24" s="3880"/>
      <c r="M24" s="3848"/>
      <c r="P24" s="3844"/>
      <c r="Q24" s="3836"/>
      <c r="R24" s="3836"/>
      <c r="S24" s="3836"/>
      <c r="T24" s="3836"/>
      <c r="U24" s="3836"/>
      <c r="V24" s="3836"/>
      <c r="W24" s="3836"/>
      <c r="X24" s="3845"/>
      <c r="Y24" s="3844"/>
      <c r="Z24" s="3836"/>
      <c r="AA24" s="3836"/>
      <c r="AB24" s="3836"/>
      <c r="AC24" s="3836"/>
      <c r="AD24" s="3836"/>
      <c r="AE24" s="3836"/>
      <c r="AF24" s="3836"/>
      <c r="AG24" s="3845"/>
    </row>
    <row r="25" spans="1:33" s="1340" customFormat="1" ht="17.100000000000001" customHeight="1">
      <c r="A25" s="3853"/>
      <c r="B25" s="3854"/>
      <c r="C25" s="3854"/>
      <c r="D25" s="3854"/>
      <c r="E25" s="3855"/>
      <c r="F25" s="1309"/>
      <c r="G25" s="1795" t="s">
        <v>1817</v>
      </c>
      <c r="H25" s="3878"/>
      <c r="I25" s="3879"/>
      <c r="J25" s="3858"/>
      <c r="K25" s="3859"/>
      <c r="L25" s="3881"/>
      <c r="M25" s="3849"/>
      <c r="P25" s="3844"/>
      <c r="Q25" s="3836"/>
      <c r="R25" s="3836"/>
      <c r="S25" s="3836"/>
      <c r="T25" s="3836"/>
      <c r="U25" s="3836"/>
      <c r="V25" s="3836"/>
      <c r="W25" s="3836"/>
      <c r="X25" s="3845"/>
      <c r="Y25" s="3844"/>
      <c r="Z25" s="3836"/>
      <c r="AA25" s="3836"/>
      <c r="AB25" s="3836"/>
      <c r="AC25" s="3836"/>
      <c r="AD25" s="3836"/>
      <c r="AE25" s="3836"/>
      <c r="AF25" s="3836"/>
      <c r="AG25" s="3845"/>
    </row>
    <row r="26" spans="1:33" s="1340" customFormat="1" ht="17.100000000000001" customHeight="1">
      <c r="A26" s="3882"/>
      <c r="B26" s="3883"/>
      <c r="C26" s="3883"/>
      <c r="D26" s="3883"/>
      <c r="E26" s="3877"/>
      <c r="F26" s="1806"/>
      <c r="G26" s="1796" t="s">
        <v>1816</v>
      </c>
      <c r="H26" s="3876"/>
      <c r="I26" s="3877"/>
      <c r="J26" s="3876"/>
      <c r="K26" s="3857"/>
      <c r="L26" s="3880"/>
      <c r="M26" s="3848"/>
      <c r="P26" s="3844" t="s">
        <v>2374</v>
      </c>
      <c r="Q26" s="3836"/>
      <c r="R26" s="3836"/>
      <c r="S26" s="3836"/>
      <c r="T26" s="3836"/>
      <c r="U26" s="3836"/>
      <c r="V26" s="3836"/>
      <c r="W26" s="3836"/>
      <c r="X26" s="3845"/>
      <c r="Y26" s="3844"/>
      <c r="Z26" s="3836"/>
      <c r="AA26" s="3836"/>
      <c r="AB26" s="3836"/>
      <c r="AC26" s="3836"/>
      <c r="AD26" s="3836"/>
      <c r="AE26" s="3836"/>
      <c r="AF26" s="3836"/>
      <c r="AG26" s="3845"/>
    </row>
    <row r="27" spans="1:33" s="1340" customFormat="1" ht="17.100000000000001" customHeight="1">
      <c r="A27" s="3884"/>
      <c r="B27" s="3885"/>
      <c r="C27" s="3885"/>
      <c r="D27" s="3885"/>
      <c r="E27" s="3879"/>
      <c r="F27" s="1309"/>
      <c r="G27" s="1795" t="s">
        <v>1817</v>
      </c>
      <c r="H27" s="3878"/>
      <c r="I27" s="3879"/>
      <c r="J27" s="3858"/>
      <c r="K27" s="3859"/>
      <c r="L27" s="3881"/>
      <c r="M27" s="3849"/>
      <c r="P27" s="3844"/>
      <c r="Q27" s="3836"/>
      <c r="R27" s="3836"/>
      <c r="S27" s="3836"/>
      <c r="T27" s="3836"/>
      <c r="U27" s="3836"/>
      <c r="V27" s="3836"/>
      <c r="W27" s="3836"/>
      <c r="X27" s="3845"/>
      <c r="Y27" s="3844"/>
      <c r="Z27" s="3836"/>
      <c r="AA27" s="3836"/>
      <c r="AB27" s="3836"/>
      <c r="AC27" s="3836"/>
      <c r="AD27" s="3836"/>
      <c r="AE27" s="3836"/>
      <c r="AF27" s="3836"/>
      <c r="AG27" s="3845"/>
    </row>
    <row r="28" spans="1:33" s="1340" customFormat="1" ht="17.100000000000001" customHeight="1">
      <c r="A28" s="3850"/>
      <c r="B28" s="3851"/>
      <c r="C28" s="3851"/>
      <c r="D28" s="3851"/>
      <c r="E28" s="3852"/>
      <c r="F28" s="1806"/>
      <c r="G28" s="1796" t="s">
        <v>1816</v>
      </c>
      <c r="H28" s="3856"/>
      <c r="I28" s="3857"/>
      <c r="J28" s="3856"/>
      <c r="K28" s="3857"/>
      <c r="L28" s="3846"/>
      <c r="M28" s="3848"/>
      <c r="P28" s="3844"/>
      <c r="Q28" s="3836"/>
      <c r="R28" s="3836"/>
      <c r="S28" s="3836"/>
      <c r="T28" s="3836"/>
      <c r="U28" s="3836"/>
      <c r="V28" s="3836"/>
      <c r="W28" s="3836"/>
      <c r="X28" s="3845"/>
      <c r="Y28" s="235"/>
      <c r="Z28" s="235"/>
      <c r="AA28" s="235"/>
      <c r="AB28" s="235"/>
      <c r="AC28" s="235"/>
      <c r="AD28" s="235"/>
      <c r="AE28" s="235"/>
      <c r="AF28" s="235"/>
      <c r="AG28" s="235"/>
    </row>
    <row r="29" spans="1:33" s="1340" customFormat="1" ht="17.100000000000001" customHeight="1">
      <c r="A29" s="3853"/>
      <c r="B29" s="3854"/>
      <c r="C29" s="3854"/>
      <c r="D29" s="3854"/>
      <c r="E29" s="3855"/>
      <c r="F29" s="1309"/>
      <c r="G29" s="1795" t="s">
        <v>1817</v>
      </c>
      <c r="H29" s="3858"/>
      <c r="I29" s="3859"/>
      <c r="J29" s="3858"/>
      <c r="K29" s="3859"/>
      <c r="L29" s="3847"/>
      <c r="M29" s="3849"/>
      <c r="P29" s="3844"/>
      <c r="Q29" s="3836"/>
      <c r="R29" s="3836"/>
      <c r="S29" s="3836"/>
      <c r="T29" s="3836"/>
      <c r="U29" s="3836"/>
      <c r="V29" s="3836"/>
      <c r="W29" s="3836"/>
      <c r="X29" s="3845"/>
      <c r="Y29" s="235"/>
      <c r="Z29" s="235"/>
      <c r="AA29" s="235"/>
      <c r="AB29" s="235"/>
      <c r="AC29" s="235"/>
      <c r="AD29" s="235"/>
      <c r="AE29" s="235"/>
      <c r="AF29" s="235"/>
      <c r="AG29" s="235"/>
    </row>
    <row r="30" spans="1:33" s="1340" customFormat="1" ht="17.100000000000001" customHeight="1">
      <c r="A30" s="3850"/>
      <c r="B30" s="3851"/>
      <c r="C30" s="3851"/>
      <c r="D30" s="3851"/>
      <c r="E30" s="3852"/>
      <c r="F30" s="1806"/>
      <c r="G30" s="1796" t="s">
        <v>1816</v>
      </c>
      <c r="H30" s="3856"/>
      <c r="I30" s="3857"/>
      <c r="J30" s="3856"/>
      <c r="K30" s="3857"/>
      <c r="L30" s="3846"/>
      <c r="M30" s="3848"/>
      <c r="P30" s="3844"/>
      <c r="Q30" s="3836"/>
      <c r="R30" s="3836"/>
      <c r="S30" s="3836"/>
      <c r="T30" s="3836"/>
      <c r="U30" s="3836"/>
      <c r="V30" s="3836"/>
      <c r="W30" s="3836"/>
      <c r="X30" s="3845"/>
      <c r="Y30" s="235"/>
      <c r="Z30" s="235"/>
      <c r="AA30" s="235"/>
      <c r="AB30" s="235"/>
      <c r="AC30" s="235"/>
      <c r="AD30" s="235"/>
      <c r="AE30" s="235"/>
      <c r="AF30" s="235"/>
      <c r="AG30" s="235"/>
    </row>
    <row r="31" spans="1:33" s="1340" customFormat="1" ht="17.100000000000001" customHeight="1">
      <c r="A31" s="3853"/>
      <c r="B31" s="3854"/>
      <c r="C31" s="3854"/>
      <c r="D31" s="3854"/>
      <c r="E31" s="3855"/>
      <c r="F31" s="1309"/>
      <c r="G31" s="1795" t="s">
        <v>1817</v>
      </c>
      <c r="H31" s="3858"/>
      <c r="I31" s="3859"/>
      <c r="J31" s="3858"/>
      <c r="K31" s="3859"/>
      <c r="L31" s="3847"/>
      <c r="M31" s="3849"/>
      <c r="P31" s="3844"/>
      <c r="Q31" s="3836"/>
      <c r="R31" s="3836"/>
      <c r="S31" s="3836"/>
      <c r="T31" s="3836"/>
      <c r="U31" s="3836"/>
      <c r="V31" s="3836"/>
      <c r="W31" s="3836"/>
      <c r="X31" s="3845"/>
      <c r="Y31" s="235"/>
      <c r="Z31" s="235"/>
      <c r="AA31" s="235"/>
      <c r="AB31" s="235"/>
      <c r="AC31" s="235"/>
      <c r="AD31" s="235"/>
      <c r="AE31" s="235"/>
      <c r="AF31" s="235"/>
      <c r="AG31" s="235"/>
    </row>
    <row r="32" spans="1:33" s="1340" customFormat="1" ht="17.100000000000001" customHeight="1">
      <c r="A32" s="3850"/>
      <c r="B32" s="3851"/>
      <c r="C32" s="3851"/>
      <c r="D32" s="3851"/>
      <c r="E32" s="3852"/>
      <c r="F32" s="1806"/>
      <c r="G32" s="1796" t="s">
        <v>1816</v>
      </c>
      <c r="H32" s="3856"/>
      <c r="I32" s="3857"/>
      <c r="J32" s="3856"/>
      <c r="K32" s="3857"/>
      <c r="L32" s="3846"/>
      <c r="M32" s="3848"/>
      <c r="P32" s="3844"/>
      <c r="Q32" s="3836"/>
      <c r="R32" s="3836"/>
      <c r="S32" s="3836"/>
      <c r="T32" s="3836"/>
      <c r="U32" s="3836"/>
      <c r="V32" s="3836"/>
      <c r="W32" s="3836"/>
      <c r="X32" s="3845"/>
      <c r="Y32" s="235"/>
      <c r="Z32" s="235"/>
      <c r="AA32" s="235"/>
      <c r="AB32" s="235"/>
      <c r="AC32" s="235"/>
      <c r="AD32" s="235"/>
      <c r="AE32" s="235"/>
      <c r="AF32" s="235"/>
      <c r="AG32" s="235"/>
    </row>
    <row r="33" spans="1:33" s="1340" customFormat="1" ht="17.100000000000001" customHeight="1" thickBot="1">
      <c r="A33" s="3860"/>
      <c r="B33" s="3861"/>
      <c r="C33" s="3861"/>
      <c r="D33" s="3861"/>
      <c r="E33" s="3862"/>
      <c r="F33" s="1809"/>
      <c r="G33" s="1810" t="s">
        <v>1817</v>
      </c>
      <c r="H33" s="3894"/>
      <c r="I33" s="3895"/>
      <c r="J33" s="3894"/>
      <c r="K33" s="3895"/>
      <c r="L33" s="3896"/>
      <c r="M33" s="3897"/>
      <c r="P33" s="3844"/>
      <c r="Q33" s="3836"/>
      <c r="R33" s="3836"/>
      <c r="S33" s="3836"/>
      <c r="T33" s="3836"/>
      <c r="U33" s="3836"/>
      <c r="V33" s="3836"/>
      <c r="W33" s="3836"/>
      <c r="X33" s="3845"/>
      <c r="Y33" s="235"/>
      <c r="Z33" s="235"/>
      <c r="AA33" s="235"/>
      <c r="AB33" s="235"/>
      <c r="AC33" s="235"/>
      <c r="AD33" s="235"/>
      <c r="AE33" s="235"/>
      <c r="AF33" s="235"/>
      <c r="AG33" s="235"/>
    </row>
    <row r="34" spans="1:33" s="1340" customFormat="1" ht="9" customHeight="1">
      <c r="A34" s="5"/>
      <c r="B34" s="5"/>
      <c r="C34" s="5"/>
      <c r="D34" s="5"/>
      <c r="E34" s="5"/>
      <c r="F34"/>
      <c r="G34" s="7"/>
      <c r="H34" s="7"/>
      <c r="I34" s="7"/>
      <c r="J34" s="7"/>
      <c r="K34" s="7"/>
      <c r="L34" s="7"/>
      <c r="M34" s="7"/>
      <c r="P34" s="3844"/>
      <c r="Q34" s="3836"/>
      <c r="R34" s="3836"/>
      <c r="S34" s="3836"/>
      <c r="T34" s="3836"/>
      <c r="U34" s="3836"/>
      <c r="V34" s="3836"/>
      <c r="W34" s="3836"/>
      <c r="X34" s="3845"/>
      <c r="Y34" s="235"/>
      <c r="Z34" s="235"/>
      <c r="AA34" s="235"/>
      <c r="AB34" s="235"/>
      <c r="AC34" s="235"/>
      <c r="AD34" s="235"/>
      <c r="AE34" s="235"/>
      <c r="AF34" s="235"/>
      <c r="AG34" s="235"/>
    </row>
    <row r="35" spans="1:33" s="1340" customFormat="1" ht="9" customHeight="1">
      <c r="A35" s="5"/>
      <c r="B35" s="5"/>
      <c r="C35" s="5"/>
      <c r="D35" s="5"/>
      <c r="E35" s="5"/>
      <c r="F35"/>
      <c r="G35" s="7"/>
      <c r="H35" s="7"/>
      <c r="I35" s="7"/>
      <c r="J35" s="7"/>
      <c r="K35" s="7"/>
      <c r="L35" s="7"/>
      <c r="M35" s="7"/>
      <c r="P35" s="3844"/>
      <c r="Q35" s="3836"/>
      <c r="R35" s="3836"/>
      <c r="S35" s="3836"/>
      <c r="T35" s="3836"/>
      <c r="U35" s="3836"/>
      <c r="V35" s="3836"/>
      <c r="W35" s="3836"/>
      <c r="X35" s="3845"/>
      <c r="Y35" s="235"/>
      <c r="Z35" s="235"/>
      <c r="AA35" s="235"/>
      <c r="AB35" s="235"/>
      <c r="AC35" s="235"/>
      <c r="AD35" s="235"/>
      <c r="AE35" s="235"/>
      <c r="AF35" s="235"/>
      <c r="AG35" s="235"/>
    </row>
    <row r="36" spans="1:33" ht="8.25" customHeight="1">
      <c r="A36" s="1826"/>
      <c r="B36" s="1826"/>
      <c r="C36" s="1826"/>
      <c r="D36" s="1826"/>
      <c r="E36" s="265"/>
      <c r="F36" s="1827"/>
      <c r="G36" s="1828"/>
      <c r="H36" s="1829"/>
      <c r="P36" s="3844"/>
      <c r="Q36" s="3836"/>
      <c r="R36" s="3836"/>
      <c r="S36" s="3836"/>
      <c r="T36" s="3836"/>
      <c r="U36" s="3836"/>
      <c r="V36" s="3836"/>
      <c r="W36" s="3836"/>
      <c r="X36" s="3845"/>
    </row>
    <row r="37" spans="1:33" ht="15" customHeight="1">
      <c r="A37" s="239" t="s">
        <v>670</v>
      </c>
      <c r="B37" s="244"/>
      <c r="C37" s="244"/>
      <c r="D37" s="245"/>
      <c r="E37" s="246"/>
      <c r="F37" s="246"/>
      <c r="G37" s="246"/>
      <c r="H37" s="246"/>
      <c r="J37" s="247" t="s">
        <v>316</v>
      </c>
      <c r="K37" s="4164" t="s">
        <v>209</v>
      </c>
      <c r="L37" s="4165" t="s">
        <v>43</v>
      </c>
      <c r="M37" s="4165"/>
      <c r="N37" s="4165"/>
      <c r="O37" s="3117"/>
      <c r="P37" s="3844"/>
      <c r="Q37" s="3836"/>
      <c r="R37" s="3836"/>
      <c r="S37" s="3836"/>
      <c r="T37" s="3836"/>
      <c r="U37" s="3836"/>
      <c r="V37" s="3836"/>
      <c r="W37" s="3836"/>
      <c r="X37" s="3845"/>
    </row>
    <row r="38" spans="1:33" ht="12.6" customHeight="1">
      <c r="A38" s="4168" t="s">
        <v>305</v>
      </c>
      <c r="B38" s="4169"/>
      <c r="C38" s="4169"/>
      <c r="D38" s="4169"/>
      <c r="E38" s="4169"/>
      <c r="F38" s="4169"/>
      <c r="G38" s="248" t="s">
        <v>187</v>
      </c>
      <c r="H38" s="249"/>
      <c r="I38" s="250"/>
      <c r="J38" s="927">
        <f>+H6</f>
        <v>2024</v>
      </c>
      <c r="K38" s="4164"/>
      <c r="L38" s="4165"/>
      <c r="M38" s="4165"/>
      <c r="N38" s="4165"/>
      <c r="O38" s="3117"/>
      <c r="P38" s="3844"/>
      <c r="Q38" s="3836"/>
      <c r="R38" s="3836"/>
      <c r="S38" s="3836"/>
      <c r="T38" s="3836"/>
      <c r="U38" s="3836"/>
      <c r="V38" s="3836"/>
      <c r="W38" s="3836"/>
      <c r="X38" s="3845"/>
    </row>
    <row r="39" spans="1:33">
      <c r="A39" s="4158" t="s">
        <v>982</v>
      </c>
      <c r="B39" s="251" t="s">
        <v>983</v>
      </c>
      <c r="C39" s="4161" t="s">
        <v>671</v>
      </c>
      <c r="D39" s="4161"/>
      <c r="E39" s="4161"/>
      <c r="F39" s="252"/>
      <c r="G39" s="248"/>
      <c r="H39" s="250"/>
      <c r="I39" s="250"/>
      <c r="J39" s="79"/>
      <c r="K39" s="1170"/>
      <c r="L39" s="4138"/>
      <c r="M39" s="4138"/>
      <c r="N39" s="4138"/>
      <c r="O39" s="3118"/>
      <c r="P39" s="3844"/>
      <c r="Q39" s="3836"/>
      <c r="R39" s="3836"/>
      <c r="S39" s="3836"/>
      <c r="T39" s="3836"/>
      <c r="U39" s="3836"/>
      <c r="V39" s="3836"/>
      <c r="W39" s="3836"/>
      <c r="X39" s="3845"/>
    </row>
    <row r="40" spans="1:33">
      <c r="A40" s="4159"/>
      <c r="B40" s="253"/>
      <c r="C40" s="4162" t="s">
        <v>461</v>
      </c>
      <c r="D40" s="4163"/>
      <c r="E40" s="4163"/>
      <c r="F40" s="254" t="s">
        <v>210</v>
      </c>
      <c r="G40" s="248" t="s">
        <v>249</v>
      </c>
      <c r="H40" s="79"/>
      <c r="I40" s="79"/>
      <c r="J40" s="79">
        <f>+J41+J46</f>
        <v>28131.5</v>
      </c>
      <c r="K40" s="1170"/>
      <c r="L40" s="4138"/>
      <c r="M40" s="4138"/>
      <c r="N40" s="4138"/>
      <c r="O40" s="3118"/>
      <c r="P40" s="3844"/>
      <c r="Q40" s="3836"/>
      <c r="R40" s="3836"/>
      <c r="S40" s="3836"/>
      <c r="T40" s="3836"/>
      <c r="U40" s="3836"/>
      <c r="V40" s="3836"/>
      <c r="W40" s="3836"/>
      <c r="X40" s="3845"/>
    </row>
    <row r="41" spans="1:33">
      <c r="A41" s="4159"/>
      <c r="B41" s="255"/>
      <c r="C41" s="247"/>
      <c r="D41" s="256" t="s">
        <v>250</v>
      </c>
      <c r="E41" s="257"/>
      <c r="F41" s="260"/>
      <c r="G41" s="248" t="s">
        <v>971</v>
      </c>
      <c r="H41" s="250"/>
      <c r="I41" s="250"/>
      <c r="J41" s="79">
        <f>+J42+J43</f>
        <v>4191.5</v>
      </c>
      <c r="K41" s="1170" t="s">
        <v>13</v>
      </c>
      <c r="L41" s="4138" t="s">
        <v>1718</v>
      </c>
      <c r="M41" s="4138"/>
      <c r="N41" s="4138"/>
      <c r="O41" s="3118"/>
      <c r="P41" s="3844"/>
      <c r="Q41" s="3836"/>
      <c r="R41" s="3836"/>
      <c r="S41" s="3836"/>
      <c r="T41" s="3836"/>
      <c r="U41" s="3836"/>
      <c r="V41" s="3836"/>
      <c r="W41" s="3836"/>
      <c r="X41" s="3845"/>
    </row>
    <row r="42" spans="1:33">
      <c r="A42" s="4159"/>
      <c r="B42" s="255"/>
      <c r="C42" s="247"/>
      <c r="D42" s="256" t="s">
        <v>1821</v>
      </c>
      <c r="E42" s="260"/>
      <c r="F42" s="3100"/>
      <c r="G42" s="248" t="s">
        <v>3191</v>
      </c>
      <c r="H42" s="1779"/>
      <c r="I42" s="79"/>
      <c r="J42" s="79">
        <f>+H86</f>
        <v>4191.5</v>
      </c>
      <c r="K42" s="1170"/>
      <c r="L42" s="2986"/>
      <c r="M42" s="2986"/>
      <c r="N42" s="2986"/>
      <c r="O42" s="3118"/>
      <c r="P42" s="3844"/>
      <c r="Q42" s="3836"/>
      <c r="R42" s="3836"/>
      <c r="S42" s="3836"/>
      <c r="T42" s="3836"/>
      <c r="U42" s="3836"/>
      <c r="V42" s="3836"/>
      <c r="W42" s="3836"/>
      <c r="X42" s="3845"/>
    </row>
    <row r="43" spans="1:33">
      <c r="A43" s="4159"/>
      <c r="B43" s="255"/>
      <c r="C43" s="247"/>
      <c r="D43" s="256" t="s">
        <v>1820</v>
      </c>
      <c r="E43" s="1793"/>
      <c r="F43" s="264"/>
      <c r="G43" s="248" t="s">
        <v>3191</v>
      </c>
      <c r="H43" s="1779"/>
      <c r="I43" s="1779"/>
      <c r="J43" s="79">
        <f>+H87</f>
        <v>0</v>
      </c>
      <c r="K43" s="1170"/>
      <c r="L43" s="4138"/>
      <c r="M43" s="4138"/>
      <c r="N43" s="4138"/>
      <c r="O43" s="3118"/>
      <c r="P43" s="3844"/>
      <c r="Q43" s="3836"/>
      <c r="R43" s="3836"/>
      <c r="S43" s="3836"/>
      <c r="T43" s="3836"/>
      <c r="U43" s="3836"/>
      <c r="V43" s="3836"/>
      <c r="W43" s="3836"/>
      <c r="X43" s="3845"/>
    </row>
    <row r="44" spans="1:33">
      <c r="A44" s="4159"/>
      <c r="B44" s="1421"/>
      <c r="C44" s="1422"/>
      <c r="D44" s="1423"/>
      <c r="E44" s="1423"/>
      <c r="F44" s="1424" t="s">
        <v>1625</v>
      </c>
      <c r="G44" s="1425" t="s">
        <v>1623</v>
      </c>
      <c r="H44" s="1779"/>
      <c r="I44" s="1779"/>
      <c r="J44" s="1426">
        <f>+G86+G87</f>
        <v>10100</v>
      </c>
      <c r="K44" s="1170"/>
      <c r="L44" s="4138"/>
      <c r="M44" s="4138"/>
      <c r="N44" s="4138"/>
      <c r="O44" s="3118"/>
      <c r="P44" s="3844" t="s">
        <v>2375</v>
      </c>
      <c r="Q44" s="3836"/>
      <c r="R44" s="3836"/>
      <c r="S44" s="3836"/>
      <c r="T44" s="3836"/>
      <c r="U44" s="3836"/>
      <c r="V44" s="3836"/>
      <c r="W44" s="3836"/>
      <c r="X44" s="3836"/>
    </row>
    <row r="45" spans="1:33">
      <c r="A45" s="4159"/>
      <c r="B45" s="1421"/>
      <c r="C45" s="1422"/>
      <c r="D45" s="1427"/>
      <c r="E45" s="1428"/>
      <c r="F45" s="1429" t="s">
        <v>1624</v>
      </c>
      <c r="G45" s="1430" t="s">
        <v>1626</v>
      </c>
      <c r="H45" s="1780"/>
      <c r="I45" s="1780"/>
      <c r="J45" s="1431">
        <f>+J86</f>
        <v>0.41499999999999998</v>
      </c>
      <c r="K45" s="1170"/>
      <c r="L45" s="4138"/>
      <c r="M45" s="4138"/>
      <c r="N45" s="4138"/>
      <c r="O45" s="3118"/>
      <c r="P45" s="3844"/>
      <c r="Q45" s="3836"/>
      <c r="R45" s="3836"/>
      <c r="S45" s="3836"/>
      <c r="T45" s="3836"/>
      <c r="U45" s="3836"/>
      <c r="V45" s="3836"/>
      <c r="W45" s="3836"/>
      <c r="X45" s="3836"/>
    </row>
    <row r="46" spans="1:33">
      <c r="A46" s="4159"/>
      <c r="B46" s="255"/>
      <c r="C46" s="247"/>
      <c r="D46" s="258" t="s">
        <v>312</v>
      </c>
      <c r="E46" s="259"/>
      <c r="F46" s="249"/>
      <c r="G46" s="248" t="s">
        <v>971</v>
      </c>
      <c r="H46" s="250"/>
      <c r="I46" s="250"/>
      <c r="J46" s="79">
        <f>SUM(J47:J53)</f>
        <v>23940</v>
      </c>
      <c r="K46" s="1170"/>
      <c r="L46" s="4138"/>
      <c r="M46" s="4138"/>
      <c r="N46" s="4138"/>
      <c r="O46" s="3118"/>
      <c r="P46" s="3844"/>
      <c r="Q46" s="3836"/>
      <c r="R46" s="3836"/>
      <c r="S46" s="3836"/>
      <c r="T46" s="3836"/>
      <c r="U46" s="3836"/>
      <c r="V46" s="3836"/>
      <c r="W46" s="3836"/>
      <c r="X46" s="3836"/>
    </row>
    <row r="47" spans="1:33">
      <c r="A47" s="4159"/>
      <c r="B47" s="255"/>
      <c r="C47" s="255"/>
      <c r="D47" s="247"/>
      <c r="E47" s="622" t="str">
        <f t="shared" ref="E47:E53" si="0">+D88</f>
        <v>灯油</v>
      </c>
      <c r="F47" s="623"/>
      <c r="G47" s="248" t="s">
        <v>249</v>
      </c>
      <c r="H47" s="250"/>
      <c r="I47" s="250"/>
      <c r="J47" s="79">
        <f t="shared" ref="J47:J53" si="1">+H88</f>
        <v>0</v>
      </c>
      <c r="K47" s="1170"/>
      <c r="L47" s="4138"/>
      <c r="M47" s="4138"/>
      <c r="N47" s="4138"/>
      <c r="O47" s="3118"/>
      <c r="P47" s="3844"/>
      <c r="Q47" s="3836"/>
      <c r="R47" s="3836"/>
      <c r="S47" s="3836"/>
      <c r="T47" s="3836"/>
      <c r="U47" s="3836"/>
      <c r="V47" s="3836"/>
      <c r="W47" s="3836"/>
      <c r="X47" s="3836"/>
    </row>
    <row r="48" spans="1:33">
      <c r="A48" s="4159"/>
      <c r="B48" s="255"/>
      <c r="C48" s="255"/>
      <c r="D48" s="247"/>
      <c r="E48" s="622" t="str">
        <f t="shared" si="0"/>
        <v>A重油</v>
      </c>
      <c r="F48" s="626"/>
      <c r="G48" s="248" t="s">
        <v>971</v>
      </c>
      <c r="H48" s="250"/>
      <c r="I48" s="250"/>
      <c r="J48" s="79">
        <f t="shared" si="1"/>
        <v>0</v>
      </c>
      <c r="K48" s="1170"/>
      <c r="L48" s="4138"/>
      <c r="M48" s="4138"/>
      <c r="N48" s="4138"/>
      <c r="O48" s="3118"/>
      <c r="P48" s="3844"/>
      <c r="Q48" s="3836"/>
      <c r="R48" s="3836"/>
      <c r="S48" s="3836"/>
      <c r="T48" s="3836"/>
      <c r="U48" s="3836"/>
      <c r="V48" s="3836"/>
      <c r="W48" s="3836"/>
      <c r="X48" s="3836"/>
    </row>
    <row r="49" spans="1:24">
      <c r="A49" s="4159"/>
      <c r="B49" s="255"/>
      <c r="C49" s="255"/>
      <c r="D49" s="247"/>
      <c r="E49" s="622" t="str">
        <f t="shared" si="0"/>
        <v>都市ガス</v>
      </c>
      <c r="F49" s="626"/>
      <c r="G49" s="248" t="s">
        <v>971</v>
      </c>
      <c r="H49" s="250"/>
      <c r="I49" s="250"/>
      <c r="J49" s="79">
        <f t="shared" si="1"/>
        <v>14904.000000000002</v>
      </c>
      <c r="K49" s="1170"/>
      <c r="L49" s="4138"/>
      <c r="M49" s="4138"/>
      <c r="N49" s="4138"/>
      <c r="O49" s="3118"/>
      <c r="P49" s="3844"/>
      <c r="Q49" s="3836"/>
      <c r="R49" s="3836"/>
      <c r="S49" s="3836"/>
      <c r="T49" s="3836"/>
      <c r="U49" s="3836"/>
      <c r="V49" s="3836"/>
      <c r="W49" s="3836"/>
      <c r="X49" s="3836"/>
    </row>
    <row r="50" spans="1:24">
      <c r="A50" s="4159"/>
      <c r="B50" s="255"/>
      <c r="C50" s="255"/>
      <c r="D50" s="247"/>
      <c r="E50" s="622" t="str">
        <f t="shared" si="0"/>
        <v>液化天然ガス(LNG)</v>
      </c>
      <c r="F50" s="626"/>
      <c r="G50" s="248" t="s">
        <v>971</v>
      </c>
      <c r="H50" s="250"/>
      <c r="I50" s="250"/>
      <c r="J50" s="79">
        <f t="shared" si="1"/>
        <v>0</v>
      </c>
      <c r="K50" s="1170"/>
      <c r="L50" s="4138"/>
      <c r="M50" s="4138"/>
      <c r="N50" s="4138"/>
      <c r="O50" s="3118"/>
      <c r="P50" s="3844"/>
      <c r="Q50" s="3836"/>
      <c r="R50" s="3836"/>
      <c r="S50" s="3836"/>
      <c r="T50" s="3836"/>
      <c r="U50" s="3836"/>
      <c r="V50" s="3836"/>
      <c r="W50" s="3836"/>
      <c r="X50" s="3836"/>
    </row>
    <row r="51" spans="1:24">
      <c r="A51" s="4159"/>
      <c r="B51" s="255"/>
      <c r="C51" s="255"/>
      <c r="D51" s="247"/>
      <c r="E51" s="622" t="str">
        <f t="shared" si="0"/>
        <v>液化石油ガス(LPG)</v>
      </c>
      <c r="F51" s="623"/>
      <c r="G51" s="248" t="s">
        <v>249</v>
      </c>
      <c r="H51" s="250"/>
      <c r="I51" s="250"/>
      <c r="J51" s="79">
        <f t="shared" si="1"/>
        <v>0</v>
      </c>
      <c r="K51" s="1170"/>
      <c r="L51" s="4138"/>
      <c r="M51" s="4138"/>
      <c r="N51" s="4138"/>
      <c r="O51" s="3118"/>
      <c r="P51" s="3844"/>
      <c r="Q51" s="3836"/>
      <c r="R51" s="3836"/>
      <c r="S51" s="3836"/>
      <c r="T51" s="3836"/>
      <c r="U51" s="3836"/>
      <c r="V51" s="3836"/>
      <c r="W51" s="3836"/>
      <c r="X51" s="3836"/>
    </row>
    <row r="52" spans="1:24">
      <c r="A52" s="4159"/>
      <c r="B52" s="255"/>
      <c r="C52" s="255"/>
      <c r="D52" s="247"/>
      <c r="E52" s="622" t="str">
        <f t="shared" si="0"/>
        <v>ガソリン</v>
      </c>
      <c r="F52" s="623"/>
      <c r="G52" s="248" t="s">
        <v>249</v>
      </c>
      <c r="H52" s="250"/>
      <c r="I52" s="250"/>
      <c r="J52" s="79">
        <f t="shared" si="1"/>
        <v>2748</v>
      </c>
      <c r="K52" s="1170" t="s">
        <v>13</v>
      </c>
      <c r="L52" s="4173" t="s">
        <v>1054</v>
      </c>
      <c r="M52" s="4174"/>
      <c r="N52" s="4175"/>
      <c r="O52" s="3119"/>
      <c r="P52" s="3844"/>
      <c r="Q52" s="3836"/>
      <c r="R52" s="3836"/>
      <c r="S52" s="3836"/>
      <c r="T52" s="3836"/>
      <c r="U52" s="3836"/>
      <c r="V52" s="3836"/>
      <c r="W52" s="3836"/>
      <c r="X52" s="3836"/>
    </row>
    <row r="53" spans="1:24">
      <c r="A53" s="4159"/>
      <c r="B53" s="255"/>
      <c r="C53" s="255"/>
      <c r="D53" s="247"/>
      <c r="E53" s="622" t="str">
        <f t="shared" si="0"/>
        <v>軽油</v>
      </c>
      <c r="F53" s="623"/>
      <c r="G53" s="248" t="s">
        <v>249</v>
      </c>
      <c r="H53" s="250"/>
      <c r="I53" s="250"/>
      <c r="J53" s="79">
        <f t="shared" si="1"/>
        <v>6288</v>
      </c>
      <c r="K53" s="1170" t="s">
        <v>13</v>
      </c>
      <c r="L53" s="4176"/>
      <c r="M53" s="4177"/>
      <c r="N53" s="4178"/>
      <c r="O53" s="3119"/>
      <c r="P53" s="3844"/>
      <c r="Q53" s="3836"/>
      <c r="R53" s="3836"/>
      <c r="S53" s="3836"/>
      <c r="T53" s="3836"/>
      <c r="U53" s="3836"/>
      <c r="V53" s="3836"/>
      <c r="W53" s="3836"/>
      <c r="X53" s="3836"/>
    </row>
    <row r="54" spans="1:24">
      <c r="A54" s="4159"/>
      <c r="B54" s="251" t="s">
        <v>984</v>
      </c>
      <c r="C54" s="728" t="s">
        <v>1111</v>
      </c>
      <c r="D54" s="728"/>
      <c r="E54" s="728"/>
      <c r="F54" s="728"/>
      <c r="G54" s="263"/>
      <c r="H54" s="264"/>
      <c r="I54" s="264"/>
      <c r="J54" s="264"/>
      <c r="K54" s="1171"/>
      <c r="L54" s="4179"/>
      <c r="M54" s="4179"/>
      <c r="N54" s="4180"/>
      <c r="O54" s="3120"/>
      <c r="P54" s="3844"/>
      <c r="Q54" s="3836"/>
      <c r="R54" s="3836"/>
      <c r="S54" s="3836"/>
      <c r="T54" s="3836"/>
      <c r="U54" s="3836"/>
      <c r="V54" s="3836"/>
      <c r="W54" s="3836"/>
      <c r="X54" s="3836"/>
    </row>
    <row r="55" spans="1:24">
      <c r="A55" s="4159"/>
      <c r="B55" s="253"/>
      <c r="C55" s="256" t="s">
        <v>457</v>
      </c>
      <c r="D55" s="257"/>
      <c r="E55" s="257"/>
      <c r="F55" s="249" t="s">
        <v>302</v>
      </c>
      <c r="G55" s="248" t="str">
        <f>+J103</f>
        <v>ｔ</v>
      </c>
      <c r="H55" s="250"/>
      <c r="I55" s="250"/>
      <c r="J55" s="79">
        <f>SUM(J56:J58)</f>
        <v>1200</v>
      </c>
      <c r="K55" s="1170"/>
      <c r="L55" s="4138"/>
      <c r="M55" s="4138"/>
      <c r="N55" s="4138"/>
      <c r="O55" s="3118"/>
      <c r="P55" s="3844"/>
      <c r="Q55" s="3836"/>
      <c r="R55" s="3836"/>
      <c r="S55" s="3836"/>
      <c r="T55" s="3836"/>
      <c r="U55" s="3836"/>
      <c r="V55" s="3836"/>
      <c r="W55" s="3836"/>
      <c r="X55" s="3836"/>
    </row>
    <row r="56" spans="1:24">
      <c r="A56" s="4159"/>
      <c r="B56" s="255"/>
      <c r="C56" s="266"/>
      <c r="D56" s="4135" t="s">
        <v>764</v>
      </c>
      <c r="E56" s="4136"/>
      <c r="F56" s="4137"/>
      <c r="G56" s="248" t="str">
        <f t="shared" ref="G56:G63" si="2">+G55</f>
        <v>ｔ</v>
      </c>
      <c r="H56" s="250"/>
      <c r="I56" s="250"/>
      <c r="J56" s="79">
        <f>+F114</f>
        <v>0</v>
      </c>
      <c r="K56" s="1170"/>
      <c r="L56" s="4138"/>
      <c r="M56" s="4138"/>
      <c r="N56" s="4138"/>
      <c r="O56" s="3118"/>
      <c r="P56" s="3844"/>
      <c r="Q56" s="3836"/>
      <c r="R56" s="3836"/>
      <c r="S56" s="3836"/>
      <c r="T56" s="3836"/>
      <c r="U56" s="3836"/>
      <c r="V56" s="3836"/>
      <c r="W56" s="3836"/>
      <c r="X56" s="3836"/>
    </row>
    <row r="57" spans="1:24">
      <c r="A57" s="4159"/>
      <c r="B57" s="255"/>
      <c r="C57" s="266"/>
      <c r="D57" s="3925" t="s">
        <v>16</v>
      </c>
      <c r="E57" s="3926"/>
      <c r="F57" s="3927"/>
      <c r="G57" s="248" t="str">
        <f t="shared" si="2"/>
        <v>ｔ</v>
      </c>
      <c r="H57" s="250"/>
      <c r="I57" s="250"/>
      <c r="J57" s="79">
        <f>+G114</f>
        <v>1200</v>
      </c>
      <c r="K57" s="1170" t="s">
        <v>13</v>
      </c>
      <c r="L57" s="4138" t="s">
        <v>44</v>
      </c>
      <c r="M57" s="4138"/>
      <c r="N57" s="4138"/>
      <c r="O57" s="3118"/>
      <c r="P57" s="3844"/>
      <c r="Q57" s="3836"/>
      <c r="R57" s="3836"/>
      <c r="S57" s="3836"/>
      <c r="T57" s="3836"/>
      <c r="U57" s="3836"/>
      <c r="V57" s="3836"/>
      <c r="W57" s="3836"/>
      <c r="X57" s="3836"/>
    </row>
    <row r="58" spans="1:24">
      <c r="A58" s="4159"/>
      <c r="B58" s="253"/>
      <c r="C58" s="266"/>
      <c r="D58" s="4170" t="s">
        <v>15</v>
      </c>
      <c r="E58" s="4171"/>
      <c r="F58" s="4172"/>
      <c r="G58" s="248" t="str">
        <f t="shared" si="2"/>
        <v>ｔ</v>
      </c>
      <c r="H58" s="250"/>
      <c r="I58" s="250"/>
      <c r="J58" s="79">
        <f>+H114</f>
        <v>0</v>
      </c>
      <c r="K58" s="1170"/>
      <c r="L58" s="4138"/>
      <c r="M58" s="4138"/>
      <c r="N58" s="4138"/>
      <c r="O58" s="3120"/>
    </row>
    <row r="59" spans="1:24" ht="17.25">
      <c r="A59" s="4159"/>
      <c r="B59" s="253"/>
      <c r="C59" s="271"/>
      <c r="D59" s="4170" t="s">
        <v>972</v>
      </c>
      <c r="E59" s="4171"/>
      <c r="F59" s="4172"/>
      <c r="G59" s="248" t="s">
        <v>985</v>
      </c>
      <c r="H59" s="627" t="e">
        <f>+H56/(H56+H57+H58)</f>
        <v>#DIV/0!</v>
      </c>
      <c r="I59" s="627" t="e">
        <f>+I56/(I56+I57+I58)</f>
        <v>#DIV/0!</v>
      </c>
      <c r="J59" s="627">
        <f>+J56/(J56+J57+J58)</f>
        <v>0</v>
      </c>
      <c r="K59" s="1170"/>
      <c r="L59" s="4138"/>
      <c r="M59" s="4138"/>
      <c r="N59" s="4138"/>
      <c r="O59" s="3120"/>
      <c r="P59" s="1301" t="s">
        <v>1506</v>
      </c>
      <c r="Q59"/>
      <c r="R59"/>
      <c r="S59"/>
      <c r="T59"/>
      <c r="U59"/>
      <c r="V59"/>
      <c r="W59"/>
      <c r="X59"/>
    </row>
    <row r="60" spans="1:24">
      <c r="A60" s="4159"/>
      <c r="B60" s="247"/>
      <c r="C60" s="256" t="s">
        <v>458</v>
      </c>
      <c r="D60" s="257"/>
      <c r="E60" s="257"/>
      <c r="F60" s="249" t="s">
        <v>302</v>
      </c>
      <c r="G60" s="248" t="str">
        <f>+G58</f>
        <v>ｔ</v>
      </c>
      <c r="H60" s="630"/>
      <c r="I60" s="630"/>
      <c r="J60" s="268">
        <f>SUM(J61:J63)</f>
        <v>24000</v>
      </c>
      <c r="K60" s="1172"/>
      <c r="L60" s="4138"/>
      <c r="M60" s="4138"/>
      <c r="N60" s="4138"/>
      <c r="O60" s="3121"/>
      <c r="P60" s="3461" t="s">
        <v>2376</v>
      </c>
      <c r="Q60" s="3657"/>
      <c r="R60" s="3657"/>
      <c r="S60" s="3657"/>
      <c r="T60" s="3657"/>
      <c r="U60" s="3657"/>
      <c r="V60" s="3657"/>
      <c r="W60" s="3657"/>
      <c r="X60" s="3658"/>
    </row>
    <row r="61" spans="1:24">
      <c r="A61" s="4159"/>
      <c r="B61" s="247"/>
      <c r="C61" s="266"/>
      <c r="D61" s="4135" t="s">
        <v>764</v>
      </c>
      <c r="E61" s="4136"/>
      <c r="F61" s="4137"/>
      <c r="G61" s="248" t="str">
        <f t="shared" si="2"/>
        <v>ｔ</v>
      </c>
      <c r="H61" s="630"/>
      <c r="I61" s="630"/>
      <c r="J61" s="268">
        <f>+F126</f>
        <v>0</v>
      </c>
      <c r="K61" s="1172"/>
      <c r="L61" s="4138"/>
      <c r="M61" s="4138"/>
      <c r="N61" s="4138"/>
      <c r="O61" s="3118"/>
      <c r="P61" s="3659"/>
      <c r="Q61" s="3452"/>
      <c r="R61" s="3452"/>
      <c r="S61" s="3452"/>
      <c r="T61" s="3452"/>
      <c r="U61" s="3452"/>
      <c r="V61" s="3452"/>
      <c r="W61" s="3452"/>
      <c r="X61" s="3660"/>
    </row>
    <row r="62" spans="1:24">
      <c r="A62" s="4159"/>
      <c r="B62" s="247"/>
      <c r="C62" s="266"/>
      <c r="D62" s="3925" t="s">
        <v>16</v>
      </c>
      <c r="E62" s="3926"/>
      <c r="F62" s="3927"/>
      <c r="G62" s="248" t="str">
        <f t="shared" si="2"/>
        <v>ｔ</v>
      </c>
      <c r="H62" s="630"/>
      <c r="I62" s="630"/>
      <c r="J62" s="268">
        <f>+G126</f>
        <v>24000</v>
      </c>
      <c r="K62" s="1170"/>
      <c r="L62" s="4138"/>
      <c r="M62" s="4138"/>
      <c r="N62" s="4138"/>
      <c r="O62" s="3118"/>
      <c r="P62" s="3659"/>
      <c r="Q62" s="3452"/>
      <c r="R62" s="3452"/>
      <c r="S62" s="3452"/>
      <c r="T62" s="3452"/>
      <c r="U62" s="3452"/>
      <c r="V62" s="3452"/>
      <c r="W62" s="3452"/>
      <c r="X62" s="3660"/>
    </row>
    <row r="63" spans="1:24">
      <c r="A63" s="4159"/>
      <c r="B63" s="270"/>
      <c r="C63" s="266"/>
      <c r="D63" s="3925" t="s">
        <v>15</v>
      </c>
      <c r="E63" s="3926"/>
      <c r="F63" s="3927"/>
      <c r="G63" s="248" t="str">
        <f t="shared" si="2"/>
        <v>ｔ</v>
      </c>
      <c r="H63" s="628"/>
      <c r="I63" s="628"/>
      <c r="J63" s="629">
        <f>+H126</f>
        <v>0</v>
      </c>
      <c r="K63" s="1173"/>
      <c r="L63" s="4138"/>
      <c r="M63" s="4138"/>
      <c r="N63" s="4138"/>
      <c r="O63" s="3118"/>
      <c r="P63" s="3659"/>
      <c r="Q63" s="3452"/>
      <c r="R63" s="3452"/>
      <c r="S63" s="3452"/>
      <c r="T63" s="3452"/>
      <c r="U63" s="3452"/>
      <c r="V63" s="3452"/>
      <c r="W63" s="3452"/>
      <c r="X63" s="3660"/>
    </row>
    <row r="64" spans="1:24">
      <c r="A64" s="4160"/>
      <c r="B64" s="272"/>
      <c r="C64" s="269"/>
      <c r="D64" s="3925" t="s">
        <v>972</v>
      </c>
      <c r="E64" s="3926"/>
      <c r="F64" s="3927"/>
      <c r="G64" s="248" t="s">
        <v>985</v>
      </c>
      <c r="H64" s="627" t="e">
        <f>+H61/(H61+H62+H63)</f>
        <v>#DIV/0!</v>
      </c>
      <c r="I64" s="627" t="e">
        <f>+I61/(I61+I62+I63)</f>
        <v>#DIV/0!</v>
      </c>
      <c r="J64" s="627">
        <f>+J61/(J61+J62+J63)</f>
        <v>0</v>
      </c>
      <c r="K64" s="1170" t="s">
        <v>13</v>
      </c>
      <c r="L64" s="4138" t="s">
        <v>1587</v>
      </c>
      <c r="M64" s="4138"/>
      <c r="N64" s="4138"/>
      <c r="O64" s="3118"/>
      <c r="P64" s="3659"/>
      <c r="Q64" s="3452"/>
      <c r="R64" s="3452"/>
      <c r="S64" s="3452"/>
      <c r="T64" s="3452"/>
      <c r="U64" s="3452"/>
      <c r="V64" s="3452"/>
      <c r="W64" s="3452"/>
      <c r="X64" s="3660"/>
    </row>
    <row r="65" spans="1:17">
      <c r="A65" s="4139" t="s">
        <v>987</v>
      </c>
      <c r="B65" s="273" t="s">
        <v>986</v>
      </c>
      <c r="C65" s="4142" t="s">
        <v>459</v>
      </c>
      <c r="D65" s="4142"/>
      <c r="E65" s="4142"/>
      <c r="F65" s="267" t="s">
        <v>973</v>
      </c>
      <c r="G65" s="624" t="s">
        <v>974</v>
      </c>
      <c r="H65" s="628"/>
      <c r="I65" s="628"/>
      <c r="J65" s="629">
        <f>SUM(J66:J69)</f>
        <v>1200</v>
      </c>
      <c r="K65" s="1175"/>
      <c r="L65" s="4138"/>
      <c r="M65" s="4138"/>
      <c r="N65" s="4138"/>
      <c r="O65" s="3120"/>
    </row>
    <row r="66" spans="1:17">
      <c r="A66" s="4140"/>
      <c r="C66" s="247"/>
      <c r="D66" s="4143" t="s">
        <v>1833</v>
      </c>
      <c r="E66" s="4144"/>
      <c r="F66" s="4145"/>
      <c r="G66" s="242" t="s">
        <v>581</v>
      </c>
      <c r="H66" s="630"/>
      <c r="I66" s="630"/>
      <c r="J66" s="631">
        <f>+G156</f>
        <v>1200</v>
      </c>
      <c r="K66" s="1170" t="s">
        <v>13</v>
      </c>
      <c r="L66" s="4138" t="s">
        <v>975</v>
      </c>
      <c r="M66" s="4138"/>
      <c r="N66" s="4138"/>
      <c r="O66" s="3120"/>
    </row>
    <row r="67" spans="1:17">
      <c r="A67" s="4140"/>
      <c r="C67" s="247"/>
      <c r="D67" s="4143" t="s">
        <v>1834</v>
      </c>
      <c r="E67" s="4144"/>
      <c r="F67" s="4145"/>
      <c r="G67" s="242" t="s">
        <v>581</v>
      </c>
      <c r="H67" s="630"/>
      <c r="I67" s="630"/>
      <c r="J67" s="631">
        <f>+G157</f>
        <v>0</v>
      </c>
      <c r="K67" s="1170"/>
      <c r="L67" s="4138"/>
      <c r="M67" s="4138"/>
      <c r="N67" s="4138"/>
      <c r="O67" s="3120"/>
    </row>
    <row r="68" spans="1:17">
      <c r="A68" s="4140"/>
      <c r="C68" s="247"/>
      <c r="D68" s="4143" t="s">
        <v>49</v>
      </c>
      <c r="E68" s="4144"/>
      <c r="F68" s="4145"/>
      <c r="G68" s="242" t="s">
        <v>581</v>
      </c>
      <c r="H68" s="630"/>
      <c r="I68" s="630"/>
      <c r="J68" s="631">
        <f>+G158+I158</f>
        <v>0</v>
      </c>
      <c r="K68" s="1174"/>
      <c r="L68" s="4138"/>
      <c r="M68" s="4138"/>
      <c r="N68" s="4138"/>
      <c r="O68" s="3120"/>
    </row>
    <row r="69" spans="1:17">
      <c r="A69" s="4140"/>
      <c r="B69" s="276"/>
      <c r="C69" s="261"/>
      <c r="D69" s="4143" t="s">
        <v>50</v>
      </c>
      <c r="E69" s="4144"/>
      <c r="F69" s="4145"/>
      <c r="G69" s="242"/>
      <c r="H69" s="630"/>
      <c r="I69" s="630"/>
      <c r="J69" s="631">
        <f>+G159+I159</f>
        <v>0</v>
      </c>
      <c r="K69" s="1174"/>
      <c r="L69" s="4138"/>
      <c r="M69" s="4138"/>
      <c r="N69" s="4138"/>
      <c r="O69" s="3120"/>
    </row>
    <row r="70" spans="1:17">
      <c r="A70" s="4140"/>
      <c r="B70" s="277" t="s">
        <v>988</v>
      </c>
      <c r="C70" s="277" t="s">
        <v>460</v>
      </c>
      <c r="D70" s="247"/>
      <c r="E70" s="632"/>
      <c r="F70" s="632"/>
      <c r="G70" s="295"/>
      <c r="H70" s="633"/>
      <c r="I70" s="633"/>
      <c r="J70" s="633"/>
      <c r="K70" s="1176"/>
      <c r="L70" s="4146"/>
      <c r="M70" s="4146"/>
      <c r="N70" s="4147"/>
      <c r="O70" s="3120"/>
    </row>
    <row r="71" spans="1:17">
      <c r="A71" s="4140"/>
      <c r="C71" s="247"/>
      <c r="D71" s="4148" t="str">
        <f>+D169</f>
        <v>トルエン</v>
      </c>
      <c r="E71" s="4149"/>
      <c r="F71" s="4150"/>
      <c r="G71" s="242" t="s">
        <v>678</v>
      </c>
      <c r="H71" s="630"/>
      <c r="I71" s="630"/>
      <c r="J71" s="631">
        <f>+I169</f>
        <v>210</v>
      </c>
      <c r="K71" s="1170" t="s">
        <v>13</v>
      </c>
      <c r="L71" s="4138" t="s">
        <v>45</v>
      </c>
      <c r="M71" s="4138"/>
      <c r="N71" s="4138"/>
      <c r="O71" s="3120"/>
      <c r="P71" s="76"/>
    </row>
    <row r="72" spans="1:17">
      <c r="A72" s="4140"/>
      <c r="C72" s="247"/>
      <c r="D72" s="4148">
        <f>+D170</f>
        <v>0</v>
      </c>
      <c r="E72" s="4149"/>
      <c r="F72" s="4150"/>
      <c r="G72" s="242" t="s">
        <v>678</v>
      </c>
      <c r="H72" s="630"/>
      <c r="I72" s="630"/>
      <c r="J72" s="631">
        <f>+I170</f>
        <v>0</v>
      </c>
      <c r="K72" s="1170"/>
      <c r="L72" s="1177"/>
      <c r="M72" s="1178"/>
      <c r="N72" s="1179"/>
      <c r="O72" s="3120"/>
      <c r="P72" s="76"/>
    </row>
    <row r="73" spans="1:17">
      <c r="A73" s="4141"/>
      <c r="B73" s="276"/>
      <c r="C73" s="261"/>
      <c r="D73" s="4148">
        <f>+D171</f>
        <v>0</v>
      </c>
      <c r="E73" s="4149"/>
      <c r="F73" s="4150"/>
      <c r="G73" s="242" t="s">
        <v>678</v>
      </c>
      <c r="H73" s="630"/>
      <c r="I73" s="630"/>
      <c r="J73" s="631">
        <f>+I171</f>
        <v>0</v>
      </c>
      <c r="K73" s="1170"/>
      <c r="L73" s="1177"/>
      <c r="M73" s="1178"/>
      <c r="N73" s="1179"/>
      <c r="O73" s="3120"/>
      <c r="P73" s="76"/>
    </row>
    <row r="74" spans="1:17">
      <c r="B74" s="235" t="s">
        <v>36</v>
      </c>
    </row>
    <row r="75" spans="1:17">
      <c r="B75" s="278" t="s">
        <v>989</v>
      </c>
      <c r="F75" s="4050" t="s">
        <v>990</v>
      </c>
      <c r="G75" s="4050"/>
      <c r="H75" s="4050"/>
      <c r="I75" s="4050"/>
      <c r="J75" s="279" t="s">
        <v>991</v>
      </c>
    </row>
    <row r="76" spans="1:17">
      <c r="B76" s="280" t="s">
        <v>304</v>
      </c>
      <c r="G76" s="4120"/>
      <c r="H76" s="4121"/>
      <c r="J76" s="280" t="s">
        <v>101</v>
      </c>
      <c r="K76" s="281"/>
    </row>
    <row r="77" spans="1:17">
      <c r="B77" s="280" t="s">
        <v>100</v>
      </c>
      <c r="G77" s="4122" t="s">
        <v>106</v>
      </c>
      <c r="H77" s="4123"/>
      <c r="J77" s="280" t="s">
        <v>99</v>
      </c>
      <c r="K77" s="281"/>
    </row>
    <row r="78" spans="1:17">
      <c r="B78" s="278" t="s">
        <v>992</v>
      </c>
      <c r="G78" s="282"/>
      <c r="H78" s="283"/>
      <c r="J78" s="280" t="s">
        <v>2596</v>
      </c>
      <c r="K78" s="281"/>
    </row>
    <row r="79" spans="1:17">
      <c r="B79" s="278" t="s">
        <v>103</v>
      </c>
      <c r="C79" s="235" t="s">
        <v>102</v>
      </c>
      <c r="G79" s="4124" t="s">
        <v>104</v>
      </c>
      <c r="H79" s="4125"/>
      <c r="J79" s="278" t="s">
        <v>105</v>
      </c>
      <c r="K79" s="281"/>
      <c r="Q79" s="625"/>
    </row>
    <row r="80" spans="1:17">
      <c r="B80" s="278"/>
      <c r="G80" s="4126" t="s">
        <v>152</v>
      </c>
      <c r="H80" s="4126"/>
      <c r="J80" s="281"/>
      <c r="K80" s="281"/>
      <c r="Q80" s="625"/>
    </row>
    <row r="81" spans="1:25">
      <c r="F81" s="4127" t="s">
        <v>107</v>
      </c>
      <c r="G81" s="4127"/>
      <c r="H81" s="4127"/>
      <c r="I81" s="4127"/>
      <c r="J81" s="281"/>
      <c r="K81" s="281"/>
      <c r="Q81" s="625"/>
    </row>
    <row r="82" spans="1:25">
      <c r="F82" s="284"/>
      <c r="G82" s="284"/>
      <c r="H82" s="284"/>
      <c r="I82" s="284"/>
      <c r="J82" s="281"/>
      <c r="K82" s="281"/>
      <c r="Q82" s="625"/>
    </row>
    <row r="83" spans="1:25" ht="15" thickBot="1">
      <c r="A83" s="239" t="s">
        <v>109</v>
      </c>
      <c r="B83" s="244"/>
      <c r="C83" s="265"/>
      <c r="D83" s="247"/>
      <c r="E83" s="247"/>
      <c r="F83" s="247"/>
      <c r="G83" s="265"/>
      <c r="H83" s="247"/>
      <c r="I83" s="247"/>
      <c r="J83" s="265" t="s">
        <v>222</v>
      </c>
      <c r="K83" s="285"/>
      <c r="L83" s="2830"/>
      <c r="M83" s="286" t="s">
        <v>758</v>
      </c>
      <c r="N83" s="2831"/>
      <c r="Q83" s="625"/>
    </row>
    <row r="84" spans="1:25" ht="13.5" customHeight="1">
      <c r="A84" s="635"/>
      <c r="B84" s="636"/>
      <c r="C84" s="636"/>
      <c r="D84" s="636"/>
      <c r="E84" s="636"/>
      <c r="F84" s="4128" t="s">
        <v>130</v>
      </c>
      <c r="G84" s="4130" t="s">
        <v>131</v>
      </c>
      <c r="H84" s="4130"/>
      <c r="I84" s="4130"/>
      <c r="J84" s="4131" t="s">
        <v>993</v>
      </c>
      <c r="K84" s="4132"/>
      <c r="L84" s="2814" t="s">
        <v>3150</v>
      </c>
      <c r="M84" s="2815"/>
      <c r="N84" s="2815"/>
      <c r="O84" s="2815"/>
      <c r="R84" s="625"/>
    </row>
    <row r="85" spans="1:25" ht="47.25" thickBot="1">
      <c r="A85" s="637"/>
      <c r="B85" s="638"/>
      <c r="C85" s="638"/>
      <c r="D85" s="638"/>
      <c r="E85" s="638"/>
      <c r="F85" s="4129"/>
      <c r="G85" s="639" t="s">
        <v>132</v>
      </c>
      <c r="H85" s="781" t="s">
        <v>1147</v>
      </c>
      <c r="I85" s="640" t="s">
        <v>133</v>
      </c>
      <c r="J85" s="4133"/>
      <c r="K85" s="4134"/>
      <c r="L85" s="2816" t="s">
        <v>3151</v>
      </c>
      <c r="M85" s="2817" t="s">
        <v>3152</v>
      </c>
      <c r="N85" s="2818"/>
      <c r="O85" s="3122"/>
      <c r="R85" s="625"/>
    </row>
    <row r="86" spans="1:25" ht="14.25" customHeight="1" thickBot="1">
      <c r="A86" s="4098" t="s">
        <v>461</v>
      </c>
      <c r="B86" s="4100" t="s">
        <v>134</v>
      </c>
      <c r="C86" s="4101" t="s">
        <v>1822</v>
      </c>
      <c r="D86" s="4102"/>
      <c r="E86" s="4103"/>
      <c r="F86" s="662" t="s">
        <v>994</v>
      </c>
      <c r="G86" s="749">
        <f>+G177</f>
        <v>10100</v>
      </c>
      <c r="H86" s="714">
        <f>G86*J86</f>
        <v>4191.5</v>
      </c>
      <c r="I86" s="661">
        <f>H86/H99</f>
        <v>0.14899667632369407</v>
      </c>
      <c r="J86" s="750">
        <f>+負荷記録表!B17</f>
        <v>0.41499999999999998</v>
      </c>
      <c r="K86" s="2197" t="s">
        <v>2422</v>
      </c>
      <c r="L86" s="2819">
        <f>+M86*G86</f>
        <v>87264</v>
      </c>
      <c r="M86" s="2820">
        <v>8.64</v>
      </c>
      <c r="N86" s="2821" t="s">
        <v>151</v>
      </c>
      <c r="O86" s="3123"/>
      <c r="P86" s="76"/>
      <c r="R86" s="625"/>
      <c r="Y86" s="76"/>
    </row>
    <row r="87" spans="1:25" ht="14.25" thickBot="1">
      <c r="A87" s="4098"/>
      <c r="B87" s="4100"/>
      <c r="C87" s="4101" t="s">
        <v>1823</v>
      </c>
      <c r="D87" s="4102"/>
      <c r="E87" s="4103"/>
      <c r="F87" s="662" t="s">
        <v>1069</v>
      </c>
      <c r="G87" s="749">
        <f>+G182</f>
        <v>0</v>
      </c>
      <c r="H87" s="714">
        <f>G87*J87</f>
        <v>0</v>
      </c>
      <c r="I87" s="661" t="e">
        <f>H87/$H$121</f>
        <v>#DIV/0!</v>
      </c>
      <c r="J87" s="750">
        <f>+J86</f>
        <v>0.41499999999999998</v>
      </c>
      <c r="K87" s="2197" t="s">
        <v>2422</v>
      </c>
      <c r="L87" s="2819">
        <f>+M87*G87</f>
        <v>0</v>
      </c>
      <c r="M87" s="2820">
        <v>8.64</v>
      </c>
      <c r="N87" s="2821" t="s">
        <v>151</v>
      </c>
      <c r="O87" s="3123"/>
      <c r="P87" s="76"/>
      <c r="R87" s="625"/>
    </row>
    <row r="88" spans="1:25">
      <c r="A88" s="4098"/>
      <c r="B88" s="4100"/>
      <c r="C88" s="4104" t="s">
        <v>312</v>
      </c>
      <c r="D88" s="743" t="s">
        <v>995</v>
      </c>
      <c r="E88" s="744"/>
      <c r="F88" s="745" t="s">
        <v>996</v>
      </c>
      <c r="G88" s="746">
        <f t="shared" ref="G88:G94" si="3">+G179</f>
        <v>0</v>
      </c>
      <c r="H88" s="747">
        <f>G88*J88</f>
        <v>0</v>
      </c>
      <c r="I88" s="748">
        <f>H88/H99</f>
        <v>0</v>
      </c>
      <c r="J88" s="3017">
        <v>2.5</v>
      </c>
      <c r="K88" s="2198" t="s">
        <v>2416</v>
      </c>
      <c r="L88" s="2822">
        <f t="shared" ref="L88:L94" si="4">+M88*G87</f>
        <v>0</v>
      </c>
      <c r="M88" s="2820">
        <v>36.5</v>
      </c>
      <c r="N88" s="2823" t="s">
        <v>3153</v>
      </c>
      <c r="O88" s="3124"/>
      <c r="P88" s="76"/>
      <c r="R88" s="625"/>
      <c r="Y88" s="76"/>
    </row>
    <row r="89" spans="1:25">
      <c r="A89" s="4098"/>
      <c r="B89" s="4100"/>
      <c r="C89" s="4104"/>
      <c r="D89" s="646" t="s">
        <v>176</v>
      </c>
      <c r="E89" s="647"/>
      <c r="F89" s="641" t="s">
        <v>996</v>
      </c>
      <c r="G89" s="642">
        <f t="shared" si="3"/>
        <v>0</v>
      </c>
      <c r="H89" s="709">
        <f>G89*J89</f>
        <v>0</v>
      </c>
      <c r="I89" s="643">
        <f>H89/H99</f>
        <v>0</v>
      </c>
      <c r="J89" s="645">
        <v>2.75</v>
      </c>
      <c r="K89" s="2199" t="s">
        <v>2416</v>
      </c>
      <c r="L89" s="2822">
        <f t="shared" si="4"/>
        <v>0</v>
      </c>
      <c r="M89" s="2820">
        <v>38.9</v>
      </c>
      <c r="N89" s="2823" t="s">
        <v>3153</v>
      </c>
      <c r="O89" s="3124"/>
      <c r="P89" s="76"/>
      <c r="R89" s="625"/>
      <c r="Y89" s="76"/>
    </row>
    <row r="90" spans="1:25" ht="14.25">
      <c r="A90" s="4098"/>
      <c r="B90" s="4100"/>
      <c r="C90" s="4104"/>
      <c r="D90" s="646" t="s">
        <v>998</v>
      </c>
      <c r="E90" s="647"/>
      <c r="F90" s="641" t="s">
        <v>999</v>
      </c>
      <c r="G90" s="642">
        <f t="shared" si="3"/>
        <v>6900</v>
      </c>
      <c r="H90" s="709">
        <f>G90*J90</f>
        <v>14904.000000000002</v>
      </c>
      <c r="I90" s="643">
        <f>H90/H99</f>
        <v>0.52979755789773042</v>
      </c>
      <c r="J90" s="645">
        <v>2.16</v>
      </c>
      <c r="K90" s="2199" t="s">
        <v>2418</v>
      </c>
      <c r="L90" s="2822">
        <f t="shared" si="4"/>
        <v>0</v>
      </c>
      <c r="M90" s="2820">
        <v>44.8</v>
      </c>
      <c r="N90" s="2824" t="s">
        <v>3154</v>
      </c>
      <c r="O90" s="2828"/>
      <c r="P90" s="76"/>
      <c r="R90" s="625"/>
      <c r="Y90" s="76"/>
    </row>
    <row r="91" spans="1:25">
      <c r="A91" s="4098"/>
      <c r="B91" s="4100"/>
      <c r="C91" s="4104"/>
      <c r="D91" s="646" t="s">
        <v>1000</v>
      </c>
      <c r="E91" s="647"/>
      <c r="F91" s="641" t="s">
        <v>692</v>
      </c>
      <c r="G91" s="642">
        <f t="shared" si="3"/>
        <v>0</v>
      </c>
      <c r="H91" s="709">
        <f t="shared" ref="H91:H94" si="5">G91*J91</f>
        <v>0</v>
      </c>
      <c r="I91" s="643">
        <f>H91/H99</f>
        <v>0</v>
      </c>
      <c r="J91" s="2202">
        <v>2.79</v>
      </c>
      <c r="K91" s="2199" t="s">
        <v>2420</v>
      </c>
      <c r="L91" s="2822">
        <f t="shared" si="4"/>
        <v>377430</v>
      </c>
      <c r="M91" s="2820">
        <v>54.7</v>
      </c>
      <c r="N91" s="2824" t="s">
        <v>467</v>
      </c>
      <c r="O91" s="2828"/>
      <c r="P91" s="76"/>
      <c r="R91" s="625"/>
      <c r="Y91" s="76"/>
    </row>
    <row r="92" spans="1:25">
      <c r="A92" s="4098"/>
      <c r="B92" s="4100"/>
      <c r="C92" s="4104"/>
      <c r="D92" s="644" t="s">
        <v>1001</v>
      </c>
      <c r="E92" s="648"/>
      <c r="F92" s="641" t="s">
        <v>692</v>
      </c>
      <c r="G92" s="642">
        <f t="shared" si="3"/>
        <v>0</v>
      </c>
      <c r="H92" s="709">
        <f t="shared" si="5"/>
        <v>0</v>
      </c>
      <c r="I92" s="643">
        <f>H92/H99</f>
        <v>0</v>
      </c>
      <c r="J92" s="2202">
        <v>2.99</v>
      </c>
      <c r="K92" s="2199" t="s">
        <v>2420</v>
      </c>
      <c r="L92" s="2822">
        <f t="shared" si="4"/>
        <v>0</v>
      </c>
      <c r="M92" s="2820">
        <v>50.1</v>
      </c>
      <c r="N92" s="2824" t="s">
        <v>467</v>
      </c>
      <c r="O92" s="2828"/>
      <c r="P92" s="76"/>
      <c r="R92" s="625"/>
      <c r="Y92" s="76"/>
    </row>
    <row r="93" spans="1:25">
      <c r="A93" s="4098"/>
      <c r="B93" s="4100"/>
      <c r="C93" s="4104"/>
      <c r="D93" s="644" t="s">
        <v>1002</v>
      </c>
      <c r="E93" s="649"/>
      <c r="F93" s="641" t="s">
        <v>996</v>
      </c>
      <c r="G93" s="642">
        <f t="shared" si="3"/>
        <v>1200</v>
      </c>
      <c r="H93" s="709">
        <f t="shared" si="5"/>
        <v>2748</v>
      </c>
      <c r="I93" s="643">
        <f>H93/H99</f>
        <v>9.7684090787906797E-2</v>
      </c>
      <c r="J93" s="645">
        <v>2.29</v>
      </c>
      <c r="K93" s="2199" t="s">
        <v>2416</v>
      </c>
      <c r="L93" s="2822">
        <f t="shared" si="4"/>
        <v>0</v>
      </c>
      <c r="M93" s="2820">
        <v>33.4</v>
      </c>
      <c r="N93" s="2823" t="s">
        <v>3153</v>
      </c>
      <c r="O93" s="3124"/>
      <c r="P93" s="76"/>
      <c r="R93" s="625"/>
      <c r="Y93" s="76"/>
    </row>
    <row r="94" spans="1:25">
      <c r="A94" s="4098"/>
      <c r="B94" s="4100"/>
      <c r="C94" s="4104"/>
      <c r="D94" s="2205" t="s">
        <v>1003</v>
      </c>
      <c r="E94" s="2206"/>
      <c r="F94" s="651" t="s">
        <v>996</v>
      </c>
      <c r="G94" s="2207">
        <f t="shared" si="3"/>
        <v>2400</v>
      </c>
      <c r="H94" s="710">
        <f t="shared" si="5"/>
        <v>6288</v>
      </c>
      <c r="I94" s="652">
        <f>H94/H99</f>
        <v>0.22352167499066883</v>
      </c>
      <c r="J94" s="659">
        <v>2.62</v>
      </c>
      <c r="K94" s="2199" t="s">
        <v>2416</v>
      </c>
      <c r="L94" s="2822">
        <f t="shared" si="4"/>
        <v>45600</v>
      </c>
      <c r="M94" s="3016">
        <v>38</v>
      </c>
      <c r="N94" s="2823" t="s">
        <v>3153</v>
      </c>
      <c r="O94" s="3124"/>
      <c r="P94" s="76"/>
      <c r="R94" s="625"/>
      <c r="Y94" s="76"/>
    </row>
    <row r="95" spans="1:25" ht="14.25" thickBot="1">
      <c r="A95" s="4098"/>
      <c r="B95" s="4100"/>
      <c r="C95" s="4105"/>
      <c r="D95" s="4106" t="s">
        <v>760</v>
      </c>
      <c r="E95" s="4106"/>
      <c r="F95" s="4107"/>
      <c r="G95" s="653"/>
      <c r="H95" s="712">
        <f>SUM(H88:H94)</f>
        <v>23940</v>
      </c>
      <c r="I95" s="654">
        <f>H95/H99</f>
        <v>0.85100332367630593</v>
      </c>
      <c r="J95" s="4108"/>
      <c r="K95" s="4109"/>
      <c r="L95" s="2825">
        <f>SUM(L88:L94)</f>
        <v>423030</v>
      </c>
      <c r="M95" s="2820"/>
      <c r="N95" s="2826"/>
      <c r="O95" s="76"/>
      <c r="P95" s="76"/>
      <c r="R95" s="625"/>
      <c r="Y95" s="76"/>
    </row>
    <row r="96" spans="1:25">
      <c r="A96" s="4098"/>
      <c r="B96" s="4100"/>
      <c r="C96" s="4110" t="s">
        <v>327</v>
      </c>
      <c r="D96" s="4113" t="s">
        <v>182</v>
      </c>
      <c r="E96" s="4114"/>
      <c r="F96" s="655" t="s">
        <v>1004</v>
      </c>
      <c r="G96" s="656">
        <f>+G195</f>
        <v>0</v>
      </c>
      <c r="H96" s="713">
        <f>G96*J96</f>
        <v>0</v>
      </c>
      <c r="I96" s="657">
        <f>H96/H99</f>
        <v>0</v>
      </c>
      <c r="J96" s="658">
        <v>5.7000000000000002E-2</v>
      </c>
      <c r="K96" s="2200" t="s">
        <v>997</v>
      </c>
      <c r="L96" s="76"/>
      <c r="M96" s="76"/>
      <c r="N96" s="1340"/>
      <c r="O96" s="1340"/>
      <c r="P96" s="76"/>
      <c r="R96" s="625"/>
      <c r="Y96" s="76"/>
    </row>
    <row r="97" spans="1:25">
      <c r="A97" s="4098"/>
      <c r="B97" s="4100"/>
      <c r="C97" s="4111"/>
      <c r="D97" s="4115"/>
      <c r="E97" s="4116"/>
      <c r="F97" s="651"/>
      <c r="G97" s="746">
        <f>+G196</f>
        <v>0</v>
      </c>
      <c r="H97" s="710">
        <f>G97*J97</f>
        <v>0</v>
      </c>
      <c r="I97" s="652">
        <f>H97/H99</f>
        <v>0</v>
      </c>
      <c r="J97" s="659"/>
      <c r="K97" s="711"/>
      <c r="L97" s="76"/>
      <c r="M97" s="76"/>
      <c r="N97" s="1340"/>
      <c r="O97" s="1340"/>
      <c r="P97" s="76"/>
      <c r="R97" s="625"/>
      <c r="Y97" s="76"/>
    </row>
    <row r="98" spans="1:25" ht="14.25" thickBot="1">
      <c r="A98" s="4098"/>
      <c r="B98" s="4100"/>
      <c r="C98" s="4112"/>
      <c r="D98" s="4117" t="s">
        <v>759</v>
      </c>
      <c r="E98" s="4117"/>
      <c r="F98" s="4107"/>
      <c r="G98" s="653"/>
      <c r="H98" s="712">
        <f>SUM(H96:H97)</f>
        <v>0</v>
      </c>
      <c r="I98" s="654">
        <f>H98/H99</f>
        <v>0</v>
      </c>
      <c r="J98" s="4118"/>
      <c r="K98" s="4119"/>
      <c r="L98" s="76"/>
      <c r="M98" s="76"/>
      <c r="N98" s="1340"/>
      <c r="O98" s="1340"/>
      <c r="P98" s="76"/>
      <c r="R98" s="625"/>
      <c r="Y98" s="76"/>
    </row>
    <row r="99" spans="1:25" ht="14.25" thickBot="1">
      <c r="A99" s="4099"/>
      <c r="B99" s="4067" t="s">
        <v>1006</v>
      </c>
      <c r="C99" s="3791"/>
      <c r="D99" s="3791"/>
      <c r="E99" s="3791"/>
      <c r="F99" s="3792"/>
      <c r="G99" s="660"/>
      <c r="H99" s="663">
        <f>+H86+H87+H95+H98</f>
        <v>28131.5</v>
      </c>
      <c r="I99" s="661"/>
      <c r="J99" s="4065"/>
      <c r="K99" s="4066"/>
      <c r="L99" s="2827">
        <f>+L86+L87+L91+L95+L98</f>
        <v>887724</v>
      </c>
      <c r="M99" s="2828">
        <v>2.58E-5</v>
      </c>
      <c r="N99" s="76" t="s">
        <v>3155</v>
      </c>
      <c r="O99" s="76"/>
      <c r="P99" s="76"/>
      <c r="Q99" s="1340"/>
      <c r="R99" s="912"/>
      <c r="S99" s="1345"/>
      <c r="T99" s="1346"/>
      <c r="U99" s="1346"/>
      <c r="V99" s="1347"/>
      <c r="W99" s="1347"/>
      <c r="X99" s="1347"/>
      <c r="Y99" s="76"/>
    </row>
    <row r="100" spans="1:25" ht="14.25" thickBot="1">
      <c r="F100" s="284"/>
      <c r="G100" s="287"/>
      <c r="H100" s="284"/>
      <c r="I100" s="284"/>
      <c r="J100" s="281"/>
      <c r="K100" s="281" t="s">
        <v>3157</v>
      </c>
      <c r="L100" s="2832">
        <f>+L99*0.0000258</f>
        <v>22.9032792</v>
      </c>
      <c r="M100" s="1362" t="s">
        <v>3156</v>
      </c>
      <c r="N100" s="1340"/>
      <c r="O100" s="1340"/>
      <c r="P100" s="1340"/>
      <c r="Q100" s="1356"/>
      <c r="R100" s="1345"/>
      <c r="S100" s="1346"/>
      <c r="T100" s="1346"/>
      <c r="U100" s="1347"/>
      <c r="V100" s="1347"/>
      <c r="W100" s="1347"/>
      <c r="X100" s="1347"/>
    </row>
    <row r="101" spans="1:25">
      <c r="F101" s="284"/>
      <c r="G101" s="287"/>
      <c r="H101" s="284"/>
      <c r="I101" s="284"/>
      <c r="J101" s="281"/>
      <c r="K101" s="281"/>
      <c r="P101" s="1340"/>
      <c r="Q101" s="1358"/>
      <c r="R101" s="1359"/>
      <c r="S101" s="1346"/>
      <c r="T101" s="1346"/>
      <c r="U101" s="1347"/>
      <c r="V101" s="1347"/>
      <c r="W101" s="1347"/>
      <c r="X101" s="1347"/>
    </row>
    <row r="102" spans="1:25">
      <c r="F102" s="284"/>
      <c r="G102" s="287"/>
      <c r="H102" s="284"/>
      <c r="I102" s="284"/>
      <c r="J102" s="281"/>
      <c r="K102" s="281"/>
      <c r="P102" s="1340"/>
      <c r="Q102" s="1358"/>
      <c r="R102" s="1359"/>
      <c r="S102" s="1346"/>
      <c r="T102" s="1346"/>
      <c r="U102" s="1347"/>
      <c r="V102" s="1347"/>
      <c r="W102" s="1347"/>
      <c r="X102" s="1347"/>
    </row>
    <row r="103" spans="1:25" ht="14.25">
      <c r="A103" s="239" t="s">
        <v>110</v>
      </c>
      <c r="B103" s="244"/>
      <c r="G103" s="238"/>
      <c r="I103" s="238" t="s">
        <v>223</v>
      </c>
      <c r="J103" s="1180" t="s">
        <v>979</v>
      </c>
      <c r="M103" s="286" t="s">
        <v>758</v>
      </c>
      <c r="P103" s="1340"/>
      <c r="Q103" s="1358"/>
      <c r="R103" s="1359"/>
      <c r="S103" s="1346"/>
      <c r="T103" s="1346"/>
      <c r="U103" s="1347"/>
      <c r="V103" s="1347"/>
      <c r="W103" s="1347"/>
      <c r="X103" s="1347"/>
    </row>
    <row r="104" spans="1:25" ht="24">
      <c r="A104" s="4068"/>
      <c r="B104" s="4069"/>
      <c r="C104" s="4069"/>
      <c r="D104" s="4069"/>
      <c r="E104" s="4070"/>
      <c r="F104" s="289" t="s">
        <v>764</v>
      </c>
      <c r="G104" s="290" t="s">
        <v>317</v>
      </c>
      <c r="H104" s="290" t="s">
        <v>291</v>
      </c>
      <c r="I104" s="289" t="s">
        <v>210</v>
      </c>
      <c r="J104" s="499" t="s">
        <v>772</v>
      </c>
      <c r="P104" s="1340"/>
      <c r="Q104" s="1358"/>
      <c r="R104" s="1359"/>
      <c r="S104" s="1346"/>
      <c r="T104" s="1346"/>
      <c r="U104" s="1347"/>
      <c r="V104" s="1347"/>
      <c r="W104" s="1347"/>
      <c r="X104" s="1347"/>
    </row>
    <row r="105" spans="1:25">
      <c r="A105" s="3958" t="s">
        <v>185</v>
      </c>
      <c r="B105" s="4073" t="s">
        <v>1007</v>
      </c>
      <c r="C105" s="4076"/>
      <c r="D105" s="4077"/>
      <c r="E105" s="4078"/>
      <c r="F105" s="157"/>
      <c r="G105" s="168"/>
      <c r="H105" s="157"/>
      <c r="I105" s="157">
        <f t="shared" ref="I105:I126" si="6">SUM(F105:H105)</f>
        <v>0</v>
      </c>
      <c r="J105" s="1161" t="str">
        <f t="shared" ref="J105:J127" si="7">IF(I105=0,"-",+F105/I105)</f>
        <v>-</v>
      </c>
      <c r="P105" s="1340"/>
      <c r="Q105" s="1358"/>
      <c r="R105" s="1359"/>
      <c r="S105" s="1346"/>
      <c r="T105" s="1346"/>
      <c r="U105" s="1347"/>
      <c r="V105" s="1347"/>
      <c r="W105" s="1347"/>
      <c r="X105" s="1347"/>
    </row>
    <row r="106" spans="1:25">
      <c r="A106" s="4071"/>
      <c r="B106" s="4074"/>
      <c r="C106" s="3930" t="s">
        <v>432</v>
      </c>
      <c r="D106" s="3931"/>
      <c r="E106" s="3932"/>
      <c r="F106" s="671"/>
      <c r="G106" s="715"/>
      <c r="H106" s="155"/>
      <c r="I106" s="155">
        <f t="shared" si="6"/>
        <v>0</v>
      </c>
      <c r="J106" s="1157" t="str">
        <f t="shared" si="7"/>
        <v>-</v>
      </c>
      <c r="P106" s="1340"/>
      <c r="Q106" s="1358"/>
      <c r="R106" s="1359"/>
      <c r="S106" s="1346"/>
      <c r="T106" s="1346"/>
      <c r="U106" s="1347"/>
      <c r="V106" s="1347"/>
      <c r="W106" s="1347"/>
      <c r="X106" s="1347"/>
    </row>
    <row r="107" spans="1:25">
      <c r="A107" s="4071"/>
      <c r="B107" s="4074"/>
      <c r="C107" s="3930" t="s">
        <v>221</v>
      </c>
      <c r="D107" s="3931"/>
      <c r="E107" s="3932"/>
      <c r="F107" s="671"/>
      <c r="G107" s="715"/>
      <c r="H107" s="155"/>
      <c r="I107" s="155">
        <f t="shared" si="6"/>
        <v>0</v>
      </c>
      <c r="J107" s="1156" t="str">
        <f t="shared" si="7"/>
        <v>-</v>
      </c>
      <c r="P107" s="1340"/>
      <c r="Q107" s="1356"/>
      <c r="R107" s="1345"/>
      <c r="S107" s="1346"/>
      <c r="T107" s="1346"/>
      <c r="U107" s="1347"/>
      <c r="V107" s="1347"/>
      <c r="W107" s="1347"/>
      <c r="X107" s="1347"/>
    </row>
    <row r="108" spans="1:25">
      <c r="A108" s="4071"/>
      <c r="B108" s="4074"/>
      <c r="C108" s="3930" t="s">
        <v>318</v>
      </c>
      <c r="D108" s="3931"/>
      <c r="E108" s="3932"/>
      <c r="F108" s="671"/>
      <c r="G108" s="715"/>
      <c r="H108" s="155"/>
      <c r="I108" s="155">
        <f t="shared" si="6"/>
        <v>0</v>
      </c>
      <c r="J108" s="1157" t="str">
        <f t="shared" si="7"/>
        <v>-</v>
      </c>
      <c r="P108" s="1340"/>
      <c r="Q108" s="1356"/>
      <c r="R108" s="1345"/>
      <c r="S108" s="1346"/>
      <c r="T108" s="1346"/>
      <c r="U108" s="1347"/>
      <c r="V108" s="1347"/>
      <c r="W108" s="1347"/>
      <c r="X108" s="1347"/>
    </row>
    <row r="109" spans="1:25">
      <c r="A109" s="4071"/>
      <c r="B109" s="4074"/>
      <c r="C109" s="4079"/>
      <c r="D109" s="4080"/>
      <c r="E109" s="4081"/>
      <c r="F109" s="175"/>
      <c r="G109" s="716"/>
      <c r="H109" s="156"/>
      <c r="I109" s="156">
        <f t="shared" si="6"/>
        <v>0</v>
      </c>
      <c r="J109" s="1158" t="str">
        <f t="shared" si="7"/>
        <v>-</v>
      </c>
    </row>
    <row r="110" spans="1:25">
      <c r="A110" s="4071"/>
      <c r="B110" s="4074"/>
      <c r="C110" s="4076" t="s">
        <v>1008</v>
      </c>
      <c r="D110" s="4077"/>
      <c r="E110" s="4078"/>
      <c r="F110" s="1159"/>
      <c r="G110" s="1160">
        <f>+負荷記録表!Q82</f>
        <v>1200</v>
      </c>
      <c r="H110" s="157"/>
      <c r="I110" s="157">
        <f t="shared" si="6"/>
        <v>1200</v>
      </c>
      <c r="J110" s="1161">
        <f t="shared" si="7"/>
        <v>0</v>
      </c>
    </row>
    <row r="111" spans="1:25">
      <c r="A111" s="4071"/>
      <c r="B111" s="4074"/>
      <c r="C111" s="3930" t="s">
        <v>1009</v>
      </c>
      <c r="D111" s="3931"/>
      <c r="E111" s="3932"/>
      <c r="F111" s="715"/>
      <c r="G111" s="715"/>
      <c r="H111" s="155"/>
      <c r="I111" s="155">
        <f t="shared" si="6"/>
        <v>0</v>
      </c>
      <c r="J111" s="1157" t="str">
        <f t="shared" si="7"/>
        <v>-</v>
      </c>
    </row>
    <row r="112" spans="1:25">
      <c r="A112" s="4071"/>
      <c r="B112" s="4074"/>
      <c r="C112" s="4082"/>
      <c r="D112" s="4083"/>
      <c r="E112" s="4084"/>
      <c r="F112" s="671"/>
      <c r="G112" s="715"/>
      <c r="H112" s="671"/>
      <c r="I112" s="155">
        <f t="shared" si="6"/>
        <v>0</v>
      </c>
      <c r="J112" s="1157" t="str">
        <f t="shared" si="7"/>
        <v>-</v>
      </c>
    </row>
    <row r="113" spans="1:36">
      <c r="A113" s="4071"/>
      <c r="B113" s="4074"/>
      <c r="C113" s="4085"/>
      <c r="D113" s="4086"/>
      <c r="E113" s="4087"/>
      <c r="F113" s="175"/>
      <c r="G113" s="716"/>
      <c r="H113" s="175"/>
      <c r="I113" s="156">
        <f t="shared" si="6"/>
        <v>0</v>
      </c>
      <c r="J113" s="1158" t="str">
        <f t="shared" si="7"/>
        <v>-</v>
      </c>
    </row>
    <row r="114" spans="1:36">
      <c r="A114" s="4071"/>
      <c r="B114" s="4075"/>
      <c r="C114" s="4088" t="s">
        <v>111</v>
      </c>
      <c r="D114" s="4089"/>
      <c r="E114" s="4090"/>
      <c r="F114" s="160">
        <f>SUM(F105:F113)</f>
        <v>0</v>
      </c>
      <c r="G114" s="171">
        <f>SUM(G105:G113)</f>
        <v>1200</v>
      </c>
      <c r="H114" s="160">
        <f>SUM(H105:H113)</f>
        <v>0</v>
      </c>
      <c r="I114" s="158">
        <f t="shared" si="6"/>
        <v>1200</v>
      </c>
      <c r="J114" s="664">
        <f t="shared" si="7"/>
        <v>0</v>
      </c>
    </row>
    <row r="115" spans="1:36">
      <c r="A115" s="4071"/>
      <c r="B115" s="4091" t="s">
        <v>458</v>
      </c>
      <c r="C115" s="4091"/>
      <c r="D115" s="1181" t="str">
        <f>+負荷記録表!B100</f>
        <v>混合廃棄物</v>
      </c>
      <c r="E115" s="666"/>
      <c r="F115" s="1159"/>
      <c r="G115" s="1160">
        <f>+負荷記録表!Q100</f>
        <v>24000</v>
      </c>
      <c r="H115" s="1159"/>
      <c r="I115" s="1159">
        <f t="shared" si="6"/>
        <v>24000</v>
      </c>
      <c r="J115" s="1161">
        <f t="shared" si="7"/>
        <v>0</v>
      </c>
      <c r="Y115" s="667"/>
    </row>
    <row r="116" spans="1:36">
      <c r="A116" s="4071"/>
      <c r="B116" s="4092"/>
      <c r="C116" s="4092"/>
      <c r="D116" s="1164" t="str">
        <f>+負荷記録表!B109</f>
        <v xml:space="preserve"> </v>
      </c>
      <c r="E116" s="670"/>
      <c r="F116" s="671"/>
      <c r="G116" s="715">
        <f>+負荷記録表!Q109</f>
        <v>0</v>
      </c>
      <c r="H116" s="671"/>
      <c r="I116" s="671">
        <f t="shared" si="6"/>
        <v>0</v>
      </c>
      <c r="J116" s="1157" t="str">
        <f t="shared" si="7"/>
        <v>-</v>
      </c>
      <c r="Y116" s="667"/>
    </row>
    <row r="117" spans="1:36">
      <c r="A117" s="4071"/>
      <c r="B117" s="4092"/>
      <c r="C117" s="4092"/>
      <c r="D117" s="1164" t="str">
        <f>+負荷記録表!B118</f>
        <v xml:space="preserve"> </v>
      </c>
      <c r="E117" s="670"/>
      <c r="F117" s="671"/>
      <c r="G117" s="715">
        <f>+負荷記録表!Q118</f>
        <v>0</v>
      </c>
      <c r="H117" s="671"/>
      <c r="I117" s="671">
        <f t="shared" si="6"/>
        <v>0</v>
      </c>
      <c r="J117" s="1157" t="str">
        <f t="shared" si="7"/>
        <v>-</v>
      </c>
      <c r="Y117" s="667"/>
    </row>
    <row r="118" spans="1:36">
      <c r="A118" s="4071"/>
      <c r="B118" s="4092"/>
      <c r="C118" s="4092"/>
      <c r="D118" s="1164" t="str">
        <f>+負荷記録表!B127</f>
        <v xml:space="preserve"> </v>
      </c>
      <c r="E118" s="670"/>
      <c r="F118" s="671"/>
      <c r="G118" s="715">
        <f>+負荷記録表!Q127</f>
        <v>0</v>
      </c>
      <c r="H118" s="671"/>
      <c r="I118" s="671">
        <f t="shared" si="6"/>
        <v>0</v>
      </c>
      <c r="J118" s="1157" t="str">
        <f t="shared" si="7"/>
        <v>-</v>
      </c>
      <c r="Y118" s="667"/>
    </row>
    <row r="119" spans="1:36">
      <c r="A119" s="4071"/>
      <c r="B119" s="4092"/>
      <c r="C119" s="4092"/>
      <c r="D119" s="1164" t="str">
        <f>+負荷記録表!B136</f>
        <v xml:space="preserve"> </v>
      </c>
      <c r="E119" s="670"/>
      <c r="F119" s="671"/>
      <c r="G119" s="715">
        <f>+負荷記録表!Q136</f>
        <v>0</v>
      </c>
      <c r="H119" s="671"/>
      <c r="I119" s="671">
        <f t="shared" si="6"/>
        <v>0</v>
      </c>
      <c r="J119" s="1157" t="str">
        <f t="shared" si="7"/>
        <v>-</v>
      </c>
    </row>
    <row r="120" spans="1:36">
      <c r="A120" s="4071"/>
      <c r="B120" s="4092"/>
      <c r="C120" s="4092"/>
      <c r="D120" s="1164"/>
      <c r="E120" s="670"/>
      <c r="F120" s="671"/>
      <c r="G120" s="715"/>
      <c r="H120" s="671"/>
      <c r="I120" s="671">
        <f t="shared" si="6"/>
        <v>0</v>
      </c>
      <c r="J120" s="1157" t="str">
        <f t="shared" si="7"/>
        <v>-</v>
      </c>
    </row>
    <row r="121" spans="1:36">
      <c r="A121" s="4071"/>
      <c r="B121" s="4092"/>
      <c r="C121" s="4093"/>
      <c r="D121" s="675"/>
      <c r="E121" s="1162"/>
      <c r="F121" s="175"/>
      <c r="G121" s="716"/>
      <c r="H121" s="175"/>
      <c r="I121" s="175">
        <f t="shared" si="6"/>
        <v>0</v>
      </c>
      <c r="J121" s="1158" t="str">
        <f t="shared" si="7"/>
        <v>-</v>
      </c>
    </row>
    <row r="122" spans="1:36">
      <c r="A122" s="4071"/>
      <c r="B122" s="4092"/>
      <c r="C122" s="4094" t="s">
        <v>493</v>
      </c>
      <c r="D122" s="673" t="s">
        <v>1010</v>
      </c>
      <c r="E122" s="666"/>
      <c r="F122" s="1159"/>
      <c r="G122" s="1160"/>
      <c r="H122" s="1159"/>
      <c r="I122" s="1159">
        <f t="shared" si="6"/>
        <v>0</v>
      </c>
      <c r="J122" s="1161" t="str">
        <f t="shared" si="7"/>
        <v>-</v>
      </c>
    </row>
    <row r="123" spans="1:36">
      <c r="A123" s="4071"/>
      <c r="B123" s="4092"/>
      <c r="C123" s="4095"/>
      <c r="D123" s="1163"/>
      <c r="E123" s="674"/>
      <c r="F123" s="671"/>
      <c r="G123" s="715"/>
      <c r="H123" s="671"/>
      <c r="I123" s="671">
        <f t="shared" si="6"/>
        <v>0</v>
      </c>
      <c r="J123" s="1157" t="str">
        <f t="shared" si="7"/>
        <v>-</v>
      </c>
    </row>
    <row r="124" spans="1:36">
      <c r="A124" s="4071"/>
      <c r="B124" s="4092"/>
      <c r="C124" s="4095"/>
      <c r="D124" s="1164"/>
      <c r="E124" s="1165"/>
      <c r="F124" s="671"/>
      <c r="G124" s="715"/>
      <c r="H124" s="671"/>
      <c r="I124" s="671">
        <f t="shared" si="6"/>
        <v>0</v>
      </c>
      <c r="J124" s="1157" t="str">
        <f t="shared" si="7"/>
        <v>-</v>
      </c>
    </row>
    <row r="125" spans="1:36">
      <c r="A125" s="4071"/>
      <c r="B125" s="4092"/>
      <c r="C125" s="4096"/>
      <c r="D125" s="675"/>
      <c r="E125" s="676"/>
      <c r="F125" s="175"/>
      <c r="G125" s="716"/>
      <c r="H125" s="175"/>
      <c r="I125" s="175">
        <f t="shared" si="6"/>
        <v>0</v>
      </c>
      <c r="J125" s="1158" t="str">
        <f t="shared" si="7"/>
        <v>-</v>
      </c>
    </row>
    <row r="126" spans="1:36">
      <c r="A126" s="4071"/>
      <c r="B126" s="4093"/>
      <c r="C126" s="4048" t="s">
        <v>112</v>
      </c>
      <c r="D126" s="4048"/>
      <c r="E126" s="4048"/>
      <c r="F126" s="160">
        <f>SUM(F115:F125)</f>
        <v>0</v>
      </c>
      <c r="G126" s="171">
        <f>SUM(G115:G125)</f>
        <v>24000</v>
      </c>
      <c r="H126" s="160">
        <f>SUM(H115:H125)</f>
        <v>0</v>
      </c>
      <c r="I126" s="160">
        <f t="shared" si="6"/>
        <v>24000</v>
      </c>
      <c r="J126" s="664">
        <f t="shared" si="7"/>
        <v>0</v>
      </c>
    </row>
    <row r="127" spans="1:36">
      <c r="A127" s="4072"/>
      <c r="B127" s="4097" t="s">
        <v>210</v>
      </c>
      <c r="C127" s="4097"/>
      <c r="D127" s="4097"/>
      <c r="E127" s="4097"/>
      <c r="F127" s="160">
        <f>F114+F126</f>
        <v>0</v>
      </c>
      <c r="G127" s="171">
        <f>G114+G126</f>
        <v>25200</v>
      </c>
      <c r="H127" s="292">
        <f>H114+H126</f>
        <v>0</v>
      </c>
      <c r="I127" s="292">
        <f>SUM(I115:I125)</f>
        <v>24000</v>
      </c>
      <c r="J127" s="1166">
        <f t="shared" si="7"/>
        <v>0</v>
      </c>
    </row>
    <row r="128" spans="1:36" s="1340" customFormat="1" ht="23.25" hidden="1" customHeight="1">
      <c r="A128" s="3907" t="s">
        <v>1461</v>
      </c>
      <c r="B128" s="3909" t="s">
        <v>1591</v>
      </c>
      <c r="C128" s="3910"/>
      <c r="D128" s="3910"/>
      <c r="E128" s="3910"/>
      <c r="F128" s="3911"/>
      <c r="G128" s="1367" t="s">
        <v>1621</v>
      </c>
      <c r="H128" s="1341"/>
      <c r="I128" s="1342"/>
      <c r="J128" s="1343"/>
      <c r="O128" s="235"/>
      <c r="P128" s="235"/>
      <c r="Q128" s="235"/>
      <c r="R128" s="235"/>
      <c r="S128" s="235"/>
      <c r="T128" s="235"/>
      <c r="U128" s="235"/>
      <c r="V128" s="235"/>
      <c r="W128" s="235"/>
      <c r="X128" s="235"/>
      <c r="Z128" s="1344"/>
      <c r="AA128" s="1345"/>
      <c r="AB128" s="1346"/>
      <c r="AC128" s="1346"/>
      <c r="AD128" s="1347"/>
      <c r="AE128" s="1347"/>
      <c r="AF128" s="1347"/>
      <c r="AG128" s="1347"/>
      <c r="AH128" s="1347"/>
      <c r="AI128" s="1347"/>
      <c r="AJ128" s="1347"/>
    </row>
    <row r="129" spans="1:36" s="1340" customFormat="1" ht="13.15" hidden="1" customHeight="1">
      <c r="A129" s="3907"/>
      <c r="B129" s="1348" t="s">
        <v>1592</v>
      </c>
      <c r="C129" s="1349"/>
      <c r="D129" s="1349"/>
      <c r="E129" s="1349"/>
      <c r="F129" s="1350"/>
      <c r="G129" s="1369"/>
      <c r="H129" s="3898" t="s">
        <v>1593</v>
      </c>
      <c r="I129" s="3899"/>
      <c r="J129" s="3899"/>
      <c r="K129" s="3899"/>
      <c r="L129" s="3899"/>
      <c r="M129" s="3899"/>
      <c r="N129" s="3900"/>
      <c r="P129" s="235"/>
      <c r="Q129" s="235"/>
      <c r="R129" s="235"/>
      <c r="S129" s="235"/>
      <c r="T129" s="235"/>
      <c r="U129" s="235"/>
      <c r="V129" s="235"/>
      <c r="W129" s="235"/>
      <c r="X129" s="235"/>
      <c r="Z129" s="912"/>
      <c r="AA129" s="1345"/>
      <c r="AB129" s="1346"/>
      <c r="AC129" s="1346"/>
      <c r="AD129" s="1347"/>
      <c r="AE129" s="1347"/>
      <c r="AF129" s="1347"/>
      <c r="AG129" s="1347"/>
      <c r="AH129" s="1347"/>
      <c r="AI129" s="1347"/>
      <c r="AJ129" s="1347"/>
    </row>
    <row r="130" spans="1:36" s="1340" customFormat="1" hidden="1">
      <c r="A130" s="3907"/>
      <c r="B130" s="1348" t="s">
        <v>1594</v>
      </c>
      <c r="C130" s="1349"/>
      <c r="D130" s="1349"/>
      <c r="E130" s="1349"/>
      <c r="F130" s="1350"/>
      <c r="G130" s="1369"/>
      <c r="H130" s="1352" t="s">
        <v>1595</v>
      </c>
      <c r="I130" s="1353"/>
      <c r="J130" s="1354"/>
      <c r="K130" s="1354"/>
      <c r="L130" s="1349"/>
      <c r="M130" s="1349"/>
      <c r="N130" s="1355"/>
      <c r="O130" s="40"/>
      <c r="P130" s="235"/>
      <c r="Q130" s="235"/>
      <c r="R130" s="235"/>
      <c r="S130" s="235"/>
      <c r="T130" s="235"/>
      <c r="U130" s="235"/>
      <c r="V130" s="235"/>
      <c r="W130" s="235"/>
      <c r="X130" s="235"/>
      <c r="Z130" s="1356"/>
      <c r="AA130" s="1345"/>
      <c r="AB130" s="1346"/>
      <c r="AC130" s="1346"/>
      <c r="AD130" s="1347"/>
      <c r="AE130" s="1347"/>
      <c r="AF130" s="1347"/>
      <c r="AG130" s="1347"/>
      <c r="AH130" s="1347"/>
      <c r="AI130" s="1347"/>
      <c r="AJ130" s="1347"/>
    </row>
    <row r="131" spans="1:36" s="1340" customFormat="1" hidden="1">
      <c r="A131" s="3907"/>
      <c r="B131" s="1357" t="s">
        <v>1596</v>
      </c>
      <c r="C131" s="1349"/>
      <c r="D131" s="1349"/>
      <c r="E131" s="1349"/>
      <c r="F131" s="1350"/>
      <c r="G131" s="1369"/>
      <c r="H131" s="1352" t="s">
        <v>1597</v>
      </c>
      <c r="I131" s="1353"/>
      <c r="J131" s="1354"/>
      <c r="K131" s="1354"/>
      <c r="L131" s="1349"/>
      <c r="M131" s="1349"/>
      <c r="N131" s="1355"/>
      <c r="P131" s="235"/>
      <c r="Q131" s="235"/>
      <c r="R131" s="235"/>
      <c r="S131" s="235"/>
      <c r="T131" s="235"/>
      <c r="U131" s="235"/>
      <c r="V131" s="235"/>
      <c r="W131" s="235"/>
      <c r="X131" s="235"/>
      <c r="Z131" s="1358"/>
      <c r="AA131" s="1359"/>
      <c r="AB131" s="1346"/>
      <c r="AC131" s="1346"/>
      <c r="AD131" s="1347"/>
      <c r="AE131" s="1347"/>
      <c r="AF131" s="1347"/>
      <c r="AG131" s="1347"/>
      <c r="AH131" s="1347"/>
      <c r="AI131" s="1347"/>
      <c r="AJ131" s="1347"/>
    </row>
    <row r="132" spans="1:36" s="1340" customFormat="1" hidden="1">
      <c r="A132" s="3907"/>
      <c r="B132" s="1348" t="s">
        <v>1598</v>
      </c>
      <c r="C132" s="1349"/>
      <c r="D132" s="1349"/>
      <c r="E132" s="1349"/>
      <c r="F132" s="1350"/>
      <c r="G132" s="1369"/>
      <c r="H132" s="1352" t="s">
        <v>1599</v>
      </c>
      <c r="I132" s="1353"/>
      <c r="J132" s="1354"/>
      <c r="K132" s="1354"/>
      <c r="L132" s="1349"/>
      <c r="M132" s="1349"/>
      <c r="N132" s="1355"/>
      <c r="P132" s="235"/>
      <c r="Q132" s="235"/>
      <c r="R132" s="235"/>
      <c r="S132" s="235"/>
      <c r="T132" s="235"/>
      <c r="U132" s="235"/>
      <c r="V132" s="235"/>
      <c r="W132" s="235"/>
      <c r="X132" s="235"/>
      <c r="Z132" s="1358"/>
      <c r="AA132" s="1359"/>
      <c r="AB132" s="1346"/>
      <c r="AC132" s="1346"/>
      <c r="AD132" s="1347"/>
      <c r="AE132" s="1347"/>
      <c r="AF132" s="1347"/>
      <c r="AG132" s="1347"/>
      <c r="AH132" s="1347"/>
      <c r="AI132" s="1347"/>
      <c r="AJ132" s="1347"/>
    </row>
    <row r="133" spans="1:36" s="1340" customFormat="1" hidden="1">
      <c r="A133" s="3907"/>
      <c r="B133" s="1348" t="s">
        <v>1600</v>
      </c>
      <c r="C133" s="1349"/>
      <c r="D133" s="1349"/>
      <c r="E133" s="1349"/>
      <c r="F133" s="1350"/>
      <c r="G133" s="1369"/>
      <c r="H133" s="1352" t="s">
        <v>1601</v>
      </c>
      <c r="I133" s="1353"/>
      <c r="J133" s="1354"/>
      <c r="K133" s="1354"/>
      <c r="L133" s="1349"/>
      <c r="M133" s="1349"/>
      <c r="N133" s="1355"/>
      <c r="P133" s="235"/>
      <c r="Q133" s="235"/>
      <c r="R133" s="235"/>
      <c r="S133" s="235"/>
      <c r="T133" s="235"/>
      <c r="U133" s="235"/>
      <c r="V133" s="235"/>
      <c r="W133" s="235"/>
      <c r="X133" s="235"/>
      <c r="Z133" s="1358"/>
      <c r="AA133" s="1359"/>
      <c r="AB133" s="1346"/>
      <c r="AC133" s="1346"/>
      <c r="AD133" s="1347"/>
      <c r="AE133" s="1347"/>
      <c r="AF133" s="1347"/>
      <c r="AG133" s="1347"/>
      <c r="AH133" s="1347"/>
      <c r="AI133" s="1347"/>
      <c r="AJ133" s="1347"/>
    </row>
    <row r="134" spans="1:36" s="1340" customFormat="1" hidden="1">
      <c r="A134" s="3907"/>
      <c r="B134" s="1348" t="s">
        <v>1602</v>
      </c>
      <c r="C134" s="1349"/>
      <c r="D134" s="1349"/>
      <c r="E134" s="1349"/>
      <c r="F134" s="1350"/>
      <c r="G134" s="1369"/>
      <c r="H134" s="1352" t="s">
        <v>1603</v>
      </c>
      <c r="I134" s="1353"/>
      <c r="J134" s="1354"/>
      <c r="K134" s="1354"/>
      <c r="L134" s="1349"/>
      <c r="M134" s="1349"/>
      <c r="N134" s="1355"/>
      <c r="P134" s="235"/>
      <c r="Q134" s="235"/>
      <c r="R134" s="235"/>
      <c r="S134" s="235"/>
      <c r="T134" s="235"/>
      <c r="U134" s="235"/>
      <c r="V134" s="235"/>
      <c r="W134" s="235"/>
      <c r="X134" s="235"/>
      <c r="Z134" s="1358"/>
      <c r="AA134" s="1359"/>
      <c r="AB134" s="1346"/>
      <c r="AC134" s="1346"/>
      <c r="AD134" s="1347"/>
      <c r="AE134" s="1347"/>
      <c r="AF134" s="1347"/>
      <c r="AG134" s="1347"/>
      <c r="AH134" s="1347"/>
      <c r="AI134" s="1347"/>
      <c r="AJ134" s="1347"/>
    </row>
    <row r="135" spans="1:36" s="1340" customFormat="1" hidden="1">
      <c r="A135" s="3907"/>
      <c r="B135" s="1348" t="s">
        <v>1604</v>
      </c>
      <c r="C135" s="1349"/>
      <c r="D135" s="1349"/>
      <c r="E135" s="1349"/>
      <c r="F135" s="1350"/>
      <c r="G135" s="1370"/>
      <c r="H135" s="1352" t="s">
        <v>1605</v>
      </c>
      <c r="I135" s="1353"/>
      <c r="J135" s="1354"/>
      <c r="K135" s="1354"/>
      <c r="L135" s="1349"/>
      <c r="M135" s="1349"/>
      <c r="N135" s="1355"/>
      <c r="P135" s="235"/>
      <c r="Q135" s="235"/>
      <c r="R135" s="235"/>
      <c r="S135" s="235"/>
      <c r="T135" s="235"/>
      <c r="U135" s="235"/>
      <c r="V135" s="235"/>
      <c r="W135" s="235"/>
      <c r="X135" s="235"/>
      <c r="Z135" s="1358"/>
      <c r="AA135" s="1359"/>
      <c r="AB135" s="1346"/>
      <c r="AC135" s="1346"/>
      <c r="AD135" s="1347"/>
      <c r="AE135" s="1347"/>
      <c r="AF135" s="1347"/>
      <c r="AG135" s="1347"/>
      <c r="AH135" s="1347"/>
      <c r="AI135" s="1347"/>
      <c r="AJ135" s="1347"/>
    </row>
    <row r="136" spans="1:36" s="1340" customFormat="1" ht="15" hidden="1" customHeight="1">
      <c r="A136" s="3908"/>
      <c r="B136" s="3901" t="s">
        <v>1606</v>
      </c>
      <c r="C136" s="3902"/>
      <c r="D136" s="3902"/>
      <c r="E136" s="3902"/>
      <c r="F136" s="3903"/>
      <c r="G136" s="1360" t="e">
        <f>+(G130+G131+(G132*0.95)+G133)/(G129+G130)</f>
        <v>#DIV/0!</v>
      </c>
      <c r="H136" s="3904" t="s">
        <v>1607</v>
      </c>
      <c r="I136" s="3905"/>
      <c r="J136" s="3905"/>
      <c r="K136" s="3905"/>
      <c r="L136" s="3905"/>
      <c r="M136" s="3905"/>
      <c r="N136" s="3906"/>
      <c r="P136" s="235"/>
      <c r="Q136" s="235"/>
      <c r="R136" s="235"/>
      <c r="S136" s="235"/>
      <c r="T136" s="235"/>
      <c r="U136" s="235"/>
      <c r="V136" s="235"/>
      <c r="W136" s="235"/>
      <c r="X136" s="235"/>
      <c r="Z136" s="1358"/>
      <c r="AA136" s="1359"/>
      <c r="AB136" s="1346"/>
      <c r="AC136" s="1346"/>
      <c r="AD136" s="1347"/>
      <c r="AE136" s="1347"/>
      <c r="AF136" s="1347"/>
      <c r="AG136" s="1347"/>
      <c r="AH136" s="1347"/>
      <c r="AI136" s="1347"/>
      <c r="AJ136" s="1347"/>
    </row>
    <row r="137" spans="1:36" s="1340" customFormat="1" hidden="1">
      <c r="A137" s="1361"/>
      <c r="C137" s="1362"/>
      <c r="F137" s="1363"/>
      <c r="G137" s="1364"/>
      <c r="H137" s="1365"/>
      <c r="I137" s="1363"/>
      <c r="J137" s="1366"/>
      <c r="K137" s="1366"/>
      <c r="O137" s="1606"/>
      <c r="P137" s="235"/>
      <c r="Q137" s="235"/>
      <c r="R137" s="235"/>
      <c r="S137" s="235"/>
      <c r="T137" s="235"/>
      <c r="U137" s="235"/>
      <c r="V137" s="235"/>
      <c r="W137" s="235"/>
      <c r="X137" s="235"/>
      <c r="Z137" s="1356"/>
      <c r="AA137" s="1345"/>
      <c r="AB137" s="1346"/>
      <c r="AC137" s="1346"/>
      <c r="AD137" s="1347"/>
      <c r="AE137" s="1347"/>
      <c r="AF137" s="1347"/>
      <c r="AG137" s="1347"/>
      <c r="AH137" s="1347"/>
      <c r="AI137" s="1347"/>
      <c r="AJ137" s="1347"/>
    </row>
    <row r="138" spans="1:36" s="1340" customFormat="1" hidden="1">
      <c r="A138" s="3539" t="s">
        <v>1608</v>
      </c>
      <c r="B138" s="3539"/>
      <c r="C138" s="3539"/>
      <c r="D138" s="3539"/>
      <c r="E138" s="3539"/>
      <c r="F138" s="3539"/>
      <c r="G138" s="1360">
        <f>+'6経営計画'!D117</f>
        <v>0</v>
      </c>
      <c r="H138" s="1365" t="s">
        <v>1609</v>
      </c>
      <c r="I138" s="1363"/>
      <c r="J138" s="1366"/>
      <c r="K138" s="1366"/>
      <c r="P138" s="684" t="s">
        <v>1023</v>
      </c>
      <c r="Q138" s="235"/>
      <c r="R138" s="235"/>
      <c r="S138" s="235"/>
      <c r="T138" s="235"/>
      <c r="U138" s="235"/>
      <c r="V138" s="235"/>
      <c r="W138" s="235"/>
      <c r="X138" s="235"/>
      <c r="Z138" s="1356"/>
      <c r="AA138" s="1345"/>
      <c r="AB138" s="1346"/>
      <c r="AC138" s="1346"/>
      <c r="AD138" s="1347"/>
      <c r="AE138" s="1347"/>
      <c r="AF138" s="1347"/>
      <c r="AG138" s="1347"/>
      <c r="AH138" s="1347"/>
      <c r="AI138" s="1347"/>
      <c r="AJ138" s="1347"/>
    </row>
    <row r="139" spans="1:36" hidden="1">
      <c r="F139" s="284"/>
      <c r="G139" s="284"/>
      <c r="H139" s="284"/>
      <c r="I139" s="284"/>
      <c r="J139" s="281"/>
      <c r="K139" s="281"/>
      <c r="O139" s="1340"/>
      <c r="P139" s="684" t="s">
        <v>1024</v>
      </c>
    </row>
    <row r="140" spans="1:36">
      <c r="A140" s="668"/>
      <c r="B140" s="668"/>
      <c r="C140" s="668"/>
      <c r="D140" s="668"/>
      <c r="E140" s="681"/>
      <c r="F140" s="682"/>
      <c r="G140" s="682"/>
      <c r="H140" s="682"/>
      <c r="I140" s="682"/>
      <c r="J140" s="281"/>
      <c r="K140" s="281"/>
      <c r="P140" s="684" t="s">
        <v>1025</v>
      </c>
    </row>
    <row r="141" spans="1:36" ht="14.25">
      <c r="A141" s="239" t="s">
        <v>113</v>
      </c>
      <c r="B141" s="244"/>
      <c r="C141" s="245"/>
      <c r="D141" s="245"/>
      <c r="E141" s="245"/>
      <c r="F141" s="245"/>
      <c r="G141" s="246"/>
      <c r="P141" s="684" t="s">
        <v>1026</v>
      </c>
    </row>
    <row r="142" spans="1:36" ht="14.25">
      <c r="A142" s="239" t="s">
        <v>1018</v>
      </c>
      <c r="B142" s="244"/>
      <c r="C142" s="245"/>
      <c r="D142" s="245"/>
      <c r="E142" s="245"/>
      <c r="F142" s="245"/>
      <c r="G142" s="3912" t="s">
        <v>970</v>
      </c>
      <c r="H142" s="3912"/>
      <c r="I142" s="3913"/>
      <c r="J142" s="3914"/>
      <c r="M142" s="286" t="s">
        <v>758</v>
      </c>
      <c r="P142" s="684" t="s">
        <v>1027</v>
      </c>
    </row>
    <row r="143" spans="1:36" ht="14.25">
      <c r="A143" s="3915"/>
      <c r="B143" s="3916"/>
      <c r="C143" s="3916"/>
      <c r="D143" s="3916"/>
      <c r="E143" s="3917"/>
      <c r="F143" s="242"/>
      <c r="G143" s="242" t="s">
        <v>129</v>
      </c>
      <c r="H143" s="242" t="s">
        <v>472</v>
      </c>
      <c r="I143" s="313"/>
      <c r="J143" s="265"/>
      <c r="P143" s="684" t="s">
        <v>1028</v>
      </c>
    </row>
    <row r="144" spans="1:36" ht="14.25">
      <c r="A144" s="3918" t="s">
        <v>1019</v>
      </c>
      <c r="B144" s="296"/>
      <c r="C144" s="4052" t="s">
        <v>122</v>
      </c>
      <c r="D144" s="4054" t="s">
        <v>123</v>
      </c>
      <c r="E144" s="4055"/>
      <c r="F144" s="297" t="s">
        <v>81</v>
      </c>
      <c r="G144" s="717"/>
      <c r="H144" s="683" t="str">
        <f>IF(G144=0,"",G144/$G$152)</f>
        <v/>
      </c>
      <c r="I144" s="738"/>
      <c r="J144" s="285"/>
      <c r="P144" s="684" t="s">
        <v>1029</v>
      </c>
    </row>
    <row r="145" spans="1:14" ht="14.25">
      <c r="A145" s="3918"/>
      <c r="B145" s="296"/>
      <c r="C145" s="4053"/>
      <c r="D145" s="4056" t="s">
        <v>124</v>
      </c>
      <c r="E145" s="4057"/>
      <c r="F145" s="299" t="s">
        <v>81</v>
      </c>
      <c r="G145" s="718"/>
      <c r="H145" s="692" t="str">
        <f t="shared" ref="H145:H150" si="8">IF(G145=0,"",G145/$G$152)</f>
        <v/>
      </c>
      <c r="I145" s="738"/>
      <c r="J145" s="285"/>
    </row>
    <row r="146" spans="1:14" ht="14.25">
      <c r="A146" s="3918"/>
      <c r="B146" s="296"/>
      <c r="C146" s="4053"/>
      <c r="D146" s="4056" t="s">
        <v>125</v>
      </c>
      <c r="E146" s="4057"/>
      <c r="F146" s="299" t="s">
        <v>81</v>
      </c>
      <c r="G146" s="718"/>
      <c r="H146" s="692" t="str">
        <f t="shared" si="8"/>
        <v/>
      </c>
      <c r="I146" s="738"/>
      <c r="J146" s="285"/>
    </row>
    <row r="147" spans="1:14" ht="14.25">
      <c r="A147" s="3918"/>
      <c r="B147" s="296"/>
      <c r="C147" s="4053"/>
      <c r="D147" s="4056" t="s">
        <v>126</v>
      </c>
      <c r="E147" s="4057"/>
      <c r="F147" s="299" t="s">
        <v>81</v>
      </c>
      <c r="G147" s="718"/>
      <c r="H147" s="692" t="str">
        <f t="shared" si="8"/>
        <v/>
      </c>
      <c r="I147" s="738"/>
      <c r="J147" s="285"/>
    </row>
    <row r="148" spans="1:14">
      <c r="A148" s="3918"/>
      <c r="B148" s="296"/>
      <c r="C148" s="4053"/>
      <c r="D148" s="4058"/>
      <c r="E148" s="4059"/>
      <c r="F148" s="300"/>
      <c r="G148" s="176"/>
      <c r="H148" s="126" t="str">
        <f t="shared" si="8"/>
        <v/>
      </c>
      <c r="I148" s="738"/>
      <c r="J148" s="285"/>
    </row>
    <row r="149" spans="1:14" ht="14.25">
      <c r="A149" s="3918"/>
      <c r="B149" s="296"/>
      <c r="C149" s="4053"/>
      <c r="D149" s="4060" t="s">
        <v>127</v>
      </c>
      <c r="E149" s="4061"/>
      <c r="F149" s="301" t="s">
        <v>81</v>
      </c>
      <c r="G149" s="2490">
        <f>SUM(G144:G148)</f>
        <v>0</v>
      </c>
      <c r="H149" s="127" t="str">
        <f t="shared" si="8"/>
        <v/>
      </c>
      <c r="I149" s="738"/>
      <c r="J149" s="741"/>
    </row>
    <row r="150" spans="1:14" ht="14.25">
      <c r="A150" s="3918"/>
      <c r="B150" s="296"/>
      <c r="C150" s="4062" t="s">
        <v>402</v>
      </c>
      <c r="D150" s="4063"/>
      <c r="E150" s="4064"/>
      <c r="F150" s="242" t="s">
        <v>81</v>
      </c>
      <c r="G150" s="161">
        <f>+G162</f>
        <v>1200</v>
      </c>
      <c r="H150" s="127" t="e">
        <f t="shared" si="8"/>
        <v>#DIV/0!</v>
      </c>
      <c r="I150" s="738"/>
      <c r="J150" s="741"/>
    </row>
    <row r="151" spans="1:14">
      <c r="A151" s="3919"/>
      <c r="B151" s="302"/>
      <c r="C151" s="4023" t="s">
        <v>114</v>
      </c>
      <c r="D151" s="4024"/>
      <c r="E151" s="4025"/>
      <c r="F151" s="303"/>
      <c r="G151" s="174">
        <f>G149+G150</f>
        <v>1200</v>
      </c>
      <c r="H151" s="126">
        <v>1</v>
      </c>
      <c r="I151" s="738"/>
      <c r="J151" s="741"/>
    </row>
    <row r="152" spans="1:14">
      <c r="F152" s="284"/>
      <c r="G152" s="284"/>
      <c r="H152" s="284"/>
      <c r="I152" s="284"/>
      <c r="J152" s="281"/>
      <c r="K152" s="281"/>
    </row>
    <row r="153" spans="1:14" ht="14.25">
      <c r="A153" s="244" t="s">
        <v>119</v>
      </c>
      <c r="B153" s="244"/>
      <c r="C153" s="245"/>
      <c r="D153" s="245"/>
      <c r="E153" s="245"/>
      <c r="F153" s="245"/>
      <c r="G153" s="3912" t="s">
        <v>970</v>
      </c>
      <c r="H153" s="3912"/>
      <c r="I153" s="3913"/>
      <c r="J153" s="3914"/>
    </row>
    <row r="154" spans="1:14">
      <c r="A154" s="4045"/>
      <c r="B154" s="4046"/>
      <c r="C154" s="4046"/>
      <c r="D154" s="4046"/>
      <c r="E154" s="4046"/>
      <c r="F154" s="4047" t="s">
        <v>187</v>
      </c>
      <c r="G154" s="3916" t="s">
        <v>329</v>
      </c>
      <c r="H154" s="4049"/>
      <c r="I154" s="4050"/>
      <c r="J154" s="4051"/>
    </row>
    <row r="155" spans="1:14" ht="14.25">
      <c r="A155" s="3972"/>
      <c r="B155" s="3973"/>
      <c r="C155" s="3973"/>
      <c r="D155" s="3973"/>
      <c r="E155" s="3973"/>
      <c r="F155" s="4048"/>
      <c r="G155" s="304" t="s">
        <v>129</v>
      </c>
      <c r="H155" s="242" t="s">
        <v>472</v>
      </c>
      <c r="I155" s="265"/>
      <c r="J155" s="265"/>
      <c r="K155" s="245"/>
    </row>
    <row r="156" spans="1:14" ht="14.25">
      <c r="A156" s="3918" t="s">
        <v>115</v>
      </c>
      <c r="B156" s="4026"/>
      <c r="C156" s="4026"/>
      <c r="D156" s="4027"/>
      <c r="E156" s="2491" t="s">
        <v>139</v>
      </c>
      <c r="F156" s="129" t="s">
        <v>426</v>
      </c>
      <c r="G156" s="536">
        <f>+負荷記録表!Q62</f>
        <v>1200</v>
      </c>
      <c r="H156" s="719" t="e">
        <f>IF(G156=0,"",G156/$G$161)</f>
        <v>#DIV/0!</v>
      </c>
      <c r="I156" s="739"/>
      <c r="J156" s="741"/>
      <c r="K156" s="245"/>
    </row>
    <row r="157" spans="1:14" ht="14.25">
      <c r="A157" s="3918"/>
      <c r="B157" s="4026"/>
      <c r="C157" s="4026"/>
      <c r="D157" s="4027"/>
      <c r="E157" s="1825" t="s">
        <v>1831</v>
      </c>
      <c r="F157" s="130" t="s">
        <v>1832</v>
      </c>
      <c r="G157" s="536">
        <f>+負荷記録表!Q66</f>
        <v>0</v>
      </c>
      <c r="H157" s="1824"/>
      <c r="I157" s="739"/>
      <c r="J157" s="741"/>
      <c r="K157" s="245"/>
    </row>
    <row r="158" spans="1:14" ht="14.25">
      <c r="A158" s="3918"/>
      <c r="B158" s="4026"/>
      <c r="C158" s="4026"/>
      <c r="D158" s="4027"/>
      <c r="E158" s="128" t="s">
        <v>427</v>
      </c>
      <c r="F158" s="130" t="s">
        <v>426</v>
      </c>
      <c r="G158" s="720"/>
      <c r="H158" s="721" t="str">
        <f>IF(G158=0,"",G158/$G$161)</f>
        <v/>
      </c>
      <c r="I158" s="739"/>
      <c r="J158" s="742"/>
      <c r="K158" s="305"/>
      <c r="L158" s="305"/>
      <c r="M158" s="305"/>
      <c r="N158" s="305"/>
    </row>
    <row r="159" spans="1:14" ht="14.25">
      <c r="A159" s="3918"/>
      <c r="B159" s="4026"/>
      <c r="C159" s="4026"/>
      <c r="D159" s="4027"/>
      <c r="E159" s="128" t="s">
        <v>428</v>
      </c>
      <c r="F159" s="130" t="s">
        <v>426</v>
      </c>
      <c r="G159" s="720"/>
      <c r="H159" s="722" t="str">
        <f>IF(G159=0,"",G159/$G$161)</f>
        <v/>
      </c>
      <c r="I159" s="739"/>
      <c r="J159" s="742"/>
      <c r="K159" s="245"/>
    </row>
    <row r="160" spans="1:14" ht="14.25">
      <c r="A160" s="3918"/>
      <c r="B160" s="4026"/>
      <c r="C160" s="4026"/>
      <c r="D160" s="4027"/>
      <c r="E160" s="128" t="s">
        <v>116</v>
      </c>
      <c r="F160" s="130" t="s">
        <v>1020</v>
      </c>
      <c r="G160" s="720"/>
      <c r="H160" s="722" t="str">
        <f>IF(G160=0,"",G160/$G$161)</f>
        <v/>
      </c>
      <c r="I160" s="739"/>
      <c r="J160" s="742"/>
      <c r="K160" s="305"/>
      <c r="L160" s="305"/>
      <c r="M160" s="305"/>
      <c r="N160" s="305"/>
    </row>
    <row r="161" spans="1:25" ht="14.25">
      <c r="A161" s="3918"/>
      <c r="B161" s="4026"/>
      <c r="C161" s="4026"/>
      <c r="D161" s="4027"/>
      <c r="E161" s="306" t="s">
        <v>117</v>
      </c>
      <c r="F161" s="307" t="s">
        <v>1021</v>
      </c>
      <c r="G161" s="132"/>
      <c r="H161" s="133" t="str">
        <f>IF(G161=0,"",G161/$G$161)</f>
        <v/>
      </c>
      <c r="I161" s="740"/>
      <c r="J161" s="741"/>
      <c r="K161" s="305"/>
      <c r="L161" s="305"/>
      <c r="M161" s="305"/>
      <c r="N161" s="305"/>
      <c r="O161" s="305"/>
    </row>
    <row r="162" spans="1:25" ht="14.25">
      <c r="A162" s="3919"/>
      <c r="B162" s="4028"/>
      <c r="C162" s="4028"/>
      <c r="D162" s="4029"/>
      <c r="E162" s="308" t="s">
        <v>118</v>
      </c>
      <c r="F162" s="242" t="s">
        <v>1021</v>
      </c>
      <c r="G162" s="2492">
        <f>SUM(G156:G161)</f>
        <v>1200</v>
      </c>
      <c r="H162" s="135">
        <v>1</v>
      </c>
      <c r="I162" s="740"/>
      <c r="J162" s="741"/>
      <c r="K162" s="305"/>
      <c r="L162" s="305"/>
      <c r="M162" s="305"/>
      <c r="N162" s="305"/>
    </row>
    <row r="163" spans="1:25">
      <c r="F163" s="284"/>
      <c r="G163" s="284"/>
      <c r="H163" s="284"/>
      <c r="I163" s="4030" t="s">
        <v>1022</v>
      </c>
      <c r="J163" s="4031"/>
      <c r="K163" s="4032"/>
      <c r="L163" s="4032"/>
      <c r="M163" s="4033"/>
      <c r="O163" s="305"/>
    </row>
    <row r="164" spans="1:25">
      <c r="F164" s="284"/>
      <c r="G164" s="284"/>
      <c r="H164" s="284"/>
      <c r="I164" s="4034"/>
      <c r="J164" s="4035"/>
      <c r="K164" s="4035"/>
      <c r="L164" s="4035"/>
      <c r="M164" s="4036"/>
      <c r="O164" s="305"/>
    </row>
    <row r="165" spans="1:25">
      <c r="F165" s="284"/>
      <c r="G165" s="284"/>
      <c r="H165" s="284"/>
      <c r="I165" s="284"/>
      <c r="J165" s="281"/>
      <c r="K165" s="281"/>
      <c r="O165" s="305"/>
    </row>
    <row r="166" spans="1:25" ht="14.25">
      <c r="A166" s="309" t="s">
        <v>120</v>
      </c>
      <c r="M166" s="634" t="s">
        <v>758</v>
      </c>
    </row>
    <row r="167" spans="1:25">
      <c r="A167" s="4037" t="s">
        <v>121</v>
      </c>
      <c r="B167" s="4037"/>
      <c r="C167" s="4037"/>
      <c r="D167" s="4037"/>
      <c r="E167" s="4037"/>
      <c r="F167" s="3915" t="s">
        <v>765</v>
      </c>
      <c r="G167" s="3917"/>
      <c r="H167" s="3950" t="s">
        <v>766</v>
      </c>
      <c r="I167" s="3950"/>
      <c r="J167" s="3950" t="s">
        <v>767</v>
      </c>
      <c r="K167" s="3950"/>
      <c r="L167" s="4038" t="s">
        <v>183</v>
      </c>
      <c r="M167" s="4039"/>
      <c r="Y167" s="684" t="s">
        <v>1023</v>
      </c>
    </row>
    <row r="168" spans="1:25">
      <c r="A168" s="4042" t="s">
        <v>768</v>
      </c>
      <c r="B168" s="4043"/>
      <c r="C168" s="4044"/>
      <c r="D168" s="4042" t="s">
        <v>769</v>
      </c>
      <c r="E168" s="4044"/>
      <c r="F168" s="723" t="s">
        <v>161</v>
      </c>
      <c r="G168" s="724" t="s">
        <v>162</v>
      </c>
      <c r="H168" s="490" t="s">
        <v>770</v>
      </c>
      <c r="I168" s="724" t="s">
        <v>771</v>
      </c>
      <c r="J168" s="723" t="s">
        <v>380</v>
      </c>
      <c r="K168" s="725" t="s">
        <v>146</v>
      </c>
      <c r="L168" s="4040"/>
      <c r="M168" s="4041"/>
      <c r="N168" s="291"/>
      <c r="Y168" s="684" t="s">
        <v>1024</v>
      </c>
    </row>
    <row r="169" spans="1:25">
      <c r="A169" s="4018" t="str">
        <f>+負荷記録表!C147</f>
        <v>塗料溶剤</v>
      </c>
      <c r="B169" s="4019"/>
      <c r="C169" s="4020"/>
      <c r="D169" s="4021" t="str">
        <f>+負荷記録表!J147</f>
        <v>トルエン</v>
      </c>
      <c r="E169" s="4022"/>
      <c r="F169" s="498">
        <f>+負荷記録表!Q150</f>
        <v>300</v>
      </c>
      <c r="G169" s="136" t="s">
        <v>678</v>
      </c>
      <c r="H169" s="496">
        <f>+負荷記録表!N147</f>
        <v>0.7</v>
      </c>
      <c r="I169" s="2493">
        <f>+F169*H169</f>
        <v>210</v>
      </c>
      <c r="J169" s="726">
        <f>+負荷記録表!R150</f>
        <v>232.55813953488374</v>
      </c>
      <c r="K169" s="497" t="s">
        <v>1265</v>
      </c>
      <c r="L169" s="3886"/>
      <c r="M169" s="3887"/>
      <c r="N169" s="291"/>
      <c r="Y169" s="684" t="s">
        <v>1025</v>
      </c>
    </row>
    <row r="170" spans="1:25">
      <c r="A170" s="4018" t="str">
        <f>+負荷記録表!C154</f>
        <v>　</v>
      </c>
      <c r="B170" s="4019"/>
      <c r="C170" s="4020"/>
      <c r="D170" s="4021">
        <f>+負荷記録表!J154</f>
        <v>0</v>
      </c>
      <c r="E170" s="4022"/>
      <c r="F170" s="498">
        <f>+負荷記録表!Q156</f>
        <v>0</v>
      </c>
      <c r="G170" s="136" t="s">
        <v>678</v>
      </c>
      <c r="H170" s="496">
        <f>+負荷記録表!N154</f>
        <v>0</v>
      </c>
      <c r="I170" s="2493">
        <f>+F170*H170</f>
        <v>0</v>
      </c>
      <c r="J170" s="726" t="str">
        <f>+負荷記録表!R156</f>
        <v/>
      </c>
      <c r="K170" s="497" t="s">
        <v>1265</v>
      </c>
      <c r="L170" s="3886"/>
      <c r="M170" s="3887"/>
      <c r="Y170" s="684" t="s">
        <v>1026</v>
      </c>
    </row>
    <row r="171" spans="1:25">
      <c r="A171" s="4018" t="str">
        <f>+負荷記録表!C159</f>
        <v>　</v>
      </c>
      <c r="B171" s="4019"/>
      <c r="C171" s="4020"/>
      <c r="D171" s="4021">
        <f>+負荷記録表!J159</f>
        <v>0</v>
      </c>
      <c r="E171" s="4022"/>
      <c r="F171" s="498">
        <f>+負荷記録表!Q161</f>
        <v>0</v>
      </c>
      <c r="G171" s="136" t="s">
        <v>678</v>
      </c>
      <c r="H171" s="496">
        <f>+負荷記録表!N159</f>
        <v>0</v>
      </c>
      <c r="I171" s="2493">
        <f>+F171*H171</f>
        <v>0</v>
      </c>
      <c r="J171" s="726" t="str">
        <f>+負荷記録表!R161</f>
        <v/>
      </c>
      <c r="K171" s="497" t="s">
        <v>1265</v>
      </c>
      <c r="L171" s="3886"/>
      <c r="M171" s="3887"/>
      <c r="O171" s="291"/>
      <c r="Y171" s="684" t="s">
        <v>1027</v>
      </c>
    </row>
    <row r="172" spans="1:25">
      <c r="A172" s="685"/>
      <c r="B172" s="685"/>
      <c r="C172" s="685"/>
      <c r="D172" s="685"/>
      <c r="E172" s="685"/>
      <c r="F172" s="2494"/>
      <c r="G172" s="2495"/>
      <c r="H172" s="2495"/>
      <c r="I172" s="688"/>
      <c r="J172" s="688"/>
      <c r="K172" s="689"/>
      <c r="L172" s="690"/>
      <c r="M172" s="690"/>
      <c r="O172" s="291"/>
      <c r="Y172" s="684" t="s">
        <v>1028</v>
      </c>
    </row>
    <row r="173" spans="1:25" ht="14.25">
      <c r="A173" s="244" t="s">
        <v>108</v>
      </c>
      <c r="B173" s="244"/>
      <c r="C173" s="245"/>
      <c r="D173" s="245"/>
      <c r="E173" s="245"/>
      <c r="F173" s="245"/>
      <c r="G173" s="246"/>
      <c r="H173" s="245"/>
      <c r="I173" s="245"/>
      <c r="J173" s="245"/>
      <c r="L173" s="273"/>
      <c r="M173" s="273"/>
      <c r="N173" s="273"/>
      <c r="Y173" s="684" t="s">
        <v>1029</v>
      </c>
    </row>
    <row r="174" spans="1:25">
      <c r="A174" s="310"/>
      <c r="B174" s="311"/>
      <c r="C174" s="311"/>
      <c r="D174" s="311"/>
      <c r="E174" s="312"/>
      <c r="F174" s="4003" t="s">
        <v>187</v>
      </c>
      <c r="G174" s="3916" t="s">
        <v>329</v>
      </c>
      <c r="H174" s="3916"/>
      <c r="I174" s="3916"/>
      <c r="J174" s="4006" t="s">
        <v>330</v>
      </c>
      <c r="K174" s="4007"/>
      <c r="L174" s="273"/>
      <c r="M174" s="273"/>
      <c r="N174" s="273"/>
    </row>
    <row r="175" spans="1:25" ht="24">
      <c r="A175" s="313"/>
      <c r="B175" s="265"/>
      <c r="C175" s="265"/>
      <c r="D175" s="265"/>
      <c r="E175" s="314"/>
      <c r="F175" s="4004"/>
      <c r="G175" s="315" t="s">
        <v>331</v>
      </c>
      <c r="H175" s="316" t="s">
        <v>332</v>
      </c>
      <c r="I175" s="317" t="s">
        <v>333</v>
      </c>
      <c r="J175" s="4008"/>
      <c r="K175" s="4009"/>
      <c r="L175" s="273"/>
      <c r="M175" s="273"/>
      <c r="N175" s="273"/>
    </row>
    <row r="176" spans="1:25">
      <c r="A176" s="318"/>
      <c r="B176" s="319"/>
      <c r="C176" s="319"/>
      <c r="D176" s="319"/>
      <c r="E176" s="304"/>
      <c r="F176" s="4005"/>
      <c r="G176" s="315" t="s">
        <v>262</v>
      </c>
      <c r="H176" s="316" t="s">
        <v>263</v>
      </c>
      <c r="I176" s="320" t="s">
        <v>264</v>
      </c>
      <c r="J176" s="4010" t="s">
        <v>1030</v>
      </c>
      <c r="K176" s="4011"/>
      <c r="L176" s="273"/>
      <c r="M176" s="273"/>
      <c r="N176" s="273"/>
      <c r="O176" s="273"/>
    </row>
    <row r="177" spans="1:15">
      <c r="A177" s="4012" t="s">
        <v>1822</v>
      </c>
      <c r="B177" s="4013"/>
      <c r="C177" s="4013"/>
      <c r="D177" s="4013"/>
      <c r="E177" s="4014"/>
      <c r="F177" s="1815" t="s">
        <v>1031</v>
      </c>
      <c r="G177" s="164">
        <f>+負荷記録表!Q14</f>
        <v>10100</v>
      </c>
      <c r="H177" s="2496">
        <f>+J177*G177</f>
        <v>99283</v>
      </c>
      <c r="I177" s="1817">
        <f>IF(G177="","",H177/H198)</f>
        <v>0.18372029762973188</v>
      </c>
      <c r="J177" s="1818">
        <v>9.83</v>
      </c>
      <c r="K177" s="1822" t="s">
        <v>1032</v>
      </c>
      <c r="L177" s="273"/>
      <c r="M177" s="273"/>
      <c r="N177" s="273"/>
      <c r="O177" s="273"/>
    </row>
    <row r="178" spans="1:15">
      <c r="A178" s="4015" t="s">
        <v>1823</v>
      </c>
      <c r="B178" s="4016"/>
      <c r="C178" s="4016"/>
      <c r="D178" s="4016"/>
      <c r="E178" s="4017"/>
      <c r="F178" s="327" t="s">
        <v>1093</v>
      </c>
      <c r="G178" s="165">
        <f>+負荷記録表!Q18</f>
        <v>1200</v>
      </c>
      <c r="H178" s="163">
        <f>+J178*G178</f>
        <v>11796</v>
      </c>
      <c r="I178" s="694">
        <f>IF(G178="","",H178/H198)</f>
        <v>2.182815417382953E-2</v>
      </c>
      <c r="J178" s="329">
        <v>9.83</v>
      </c>
      <c r="K178" s="1821" t="s">
        <v>1032</v>
      </c>
      <c r="L178" s="273"/>
      <c r="M178" s="273"/>
      <c r="N178" s="273"/>
      <c r="O178" s="273"/>
    </row>
    <row r="179" spans="1:15">
      <c r="A179" s="3979" t="s">
        <v>312</v>
      </c>
      <c r="B179" s="3986" t="s">
        <v>265</v>
      </c>
      <c r="C179" s="3987"/>
      <c r="D179" s="3987"/>
      <c r="E179" s="3988"/>
      <c r="F179" s="321" t="s">
        <v>462</v>
      </c>
      <c r="G179" s="537">
        <f>+負荷記録表!Q48</f>
        <v>0</v>
      </c>
      <c r="H179" s="162">
        <f t="shared" ref="H179:H185" si="9">G179*J179</f>
        <v>0</v>
      </c>
      <c r="I179" s="691">
        <f>IF(G179="","",H179/H198)</f>
        <v>0</v>
      </c>
      <c r="J179" s="322">
        <v>36.700000000000003</v>
      </c>
      <c r="K179" s="931" t="s">
        <v>463</v>
      </c>
      <c r="L179" s="273"/>
      <c r="M179" s="273"/>
      <c r="N179" s="273"/>
      <c r="O179" s="273"/>
    </row>
    <row r="180" spans="1:15">
      <c r="A180" s="3937"/>
      <c r="B180" s="3989" t="s">
        <v>176</v>
      </c>
      <c r="C180" s="3990"/>
      <c r="D180" s="3990"/>
      <c r="E180" s="3991"/>
      <c r="F180" s="321" t="s">
        <v>1033</v>
      </c>
      <c r="G180" s="537">
        <f>+負荷記録表!Q44</f>
        <v>0</v>
      </c>
      <c r="H180" s="162">
        <f t="shared" si="9"/>
        <v>0</v>
      </c>
      <c r="I180" s="692">
        <f>IF(G180="","",H180/H198)</f>
        <v>0</v>
      </c>
      <c r="J180" s="150">
        <v>39.1</v>
      </c>
      <c r="K180" s="932" t="s">
        <v>463</v>
      </c>
      <c r="L180" s="273"/>
      <c r="M180" s="273"/>
      <c r="N180" s="273"/>
      <c r="O180" s="273"/>
    </row>
    <row r="181" spans="1:15" ht="14.25">
      <c r="A181" s="3937"/>
      <c r="B181" s="3989" t="s">
        <v>464</v>
      </c>
      <c r="C181" s="3990"/>
      <c r="D181" s="3990"/>
      <c r="E181" s="3991"/>
      <c r="F181" s="323" t="s">
        <v>999</v>
      </c>
      <c r="G181" s="170">
        <f>+負荷記録表!Q22</f>
        <v>6900</v>
      </c>
      <c r="H181" s="2497">
        <f t="shared" si="9"/>
        <v>309120</v>
      </c>
      <c r="I181" s="692">
        <f>IF(G181="","",H181/H198)</f>
        <v>0.5720175498655633</v>
      </c>
      <c r="J181" s="324">
        <v>44.8</v>
      </c>
      <c r="K181" s="933" t="s">
        <v>1228</v>
      </c>
      <c r="L181" s="325"/>
      <c r="M181" s="325"/>
      <c r="N181" s="325"/>
      <c r="O181" s="273"/>
    </row>
    <row r="182" spans="1:15">
      <c r="A182" s="3937"/>
      <c r="B182" s="3989" t="s">
        <v>1034</v>
      </c>
      <c r="C182" s="3990"/>
      <c r="D182" s="3990"/>
      <c r="E182" s="3991"/>
      <c r="F182" s="326" t="s">
        <v>465</v>
      </c>
      <c r="G182" s="170">
        <f>+負荷記録表!Q32</f>
        <v>0</v>
      </c>
      <c r="H182" s="2497">
        <f t="shared" si="9"/>
        <v>0</v>
      </c>
      <c r="I182" s="692">
        <f>IF(G182="","",H182/H198)</f>
        <v>0</v>
      </c>
      <c r="J182" s="151">
        <v>54.5</v>
      </c>
      <c r="K182" s="934" t="s">
        <v>1035</v>
      </c>
      <c r="L182" s="325"/>
      <c r="M182" s="325"/>
      <c r="N182" s="325"/>
      <c r="O182" s="273"/>
    </row>
    <row r="183" spans="1:15">
      <c r="A183" s="3937"/>
      <c r="B183" s="3995" t="s">
        <v>466</v>
      </c>
      <c r="C183" s="3996"/>
      <c r="D183" s="3996"/>
      <c r="E183" s="3997"/>
      <c r="F183" s="326" t="s">
        <v>465</v>
      </c>
      <c r="G183" s="170">
        <f>+負荷記録表!Q27</f>
        <v>0</v>
      </c>
      <c r="H183" s="2497">
        <f t="shared" si="9"/>
        <v>0</v>
      </c>
      <c r="I183" s="692">
        <f>IF(G183="","",H183/H198)</f>
        <v>0</v>
      </c>
      <c r="J183" s="324">
        <v>50.8</v>
      </c>
      <c r="K183" s="935" t="s">
        <v>467</v>
      </c>
      <c r="L183" s="325"/>
      <c r="M183" s="325"/>
      <c r="N183" s="325"/>
      <c r="O183" s="273"/>
    </row>
    <row r="184" spans="1:15">
      <c r="A184" s="3937"/>
      <c r="B184" s="3989" t="s">
        <v>468</v>
      </c>
      <c r="C184" s="3990"/>
      <c r="D184" s="3990"/>
      <c r="E184" s="3991"/>
      <c r="F184" s="323" t="s">
        <v>462</v>
      </c>
      <c r="G184" s="170">
        <f>+負荷記録表!Q36</f>
        <v>1200</v>
      </c>
      <c r="H184" s="2497">
        <f t="shared" si="9"/>
        <v>41520</v>
      </c>
      <c r="I184" s="692">
        <f>IF(G184="","",H184/H198)</f>
        <v>7.6831549787843512E-2</v>
      </c>
      <c r="J184" s="324">
        <v>34.6</v>
      </c>
      <c r="K184" s="935" t="s">
        <v>463</v>
      </c>
      <c r="L184" s="325"/>
      <c r="M184" s="325"/>
      <c r="N184" s="325"/>
      <c r="O184" s="325"/>
    </row>
    <row r="185" spans="1:15">
      <c r="A185" s="3937"/>
      <c r="B185" s="3989" t="s">
        <v>1114</v>
      </c>
      <c r="C185" s="3990"/>
      <c r="D185" s="3990"/>
      <c r="E185" s="3991"/>
      <c r="F185" s="323" t="s">
        <v>462</v>
      </c>
      <c r="G185" s="170">
        <f>+負荷記録表!Q40</f>
        <v>2400</v>
      </c>
      <c r="H185" s="2497">
        <f t="shared" si="9"/>
        <v>90480</v>
      </c>
      <c r="I185" s="692">
        <f>IF(G185="","",H185/H198)</f>
        <v>0.1674306027168613</v>
      </c>
      <c r="J185" s="324">
        <v>37.700000000000003</v>
      </c>
      <c r="K185" s="935" t="s">
        <v>463</v>
      </c>
      <c r="L185" s="325"/>
      <c r="M185" s="325"/>
      <c r="N185" s="325"/>
      <c r="O185" s="325"/>
    </row>
    <row r="186" spans="1:15">
      <c r="A186" s="3937"/>
      <c r="B186" s="3998"/>
      <c r="C186" s="3999"/>
      <c r="D186" s="3999"/>
      <c r="E186" s="4000"/>
      <c r="F186" s="693"/>
      <c r="G186" s="165"/>
      <c r="H186" s="163"/>
      <c r="I186" s="694" t="str">
        <f>IF(G186="","",H186/H198)</f>
        <v/>
      </c>
      <c r="J186" s="329"/>
      <c r="K186" s="330"/>
      <c r="L186" s="262"/>
      <c r="M186" s="262"/>
      <c r="N186" s="262"/>
      <c r="O186" s="325"/>
    </row>
    <row r="187" spans="1:15">
      <c r="A187" s="3937"/>
      <c r="B187" s="3915" t="s">
        <v>469</v>
      </c>
      <c r="C187" s="3916"/>
      <c r="D187" s="3916"/>
      <c r="E187" s="3917"/>
      <c r="F187" s="304" t="s">
        <v>1004</v>
      </c>
      <c r="G187" s="331"/>
      <c r="H187" s="2498">
        <f>SUM(H179:H185)</f>
        <v>441120</v>
      </c>
      <c r="I187" s="695" t="str">
        <f>IF(G187="","",H187/H198)</f>
        <v/>
      </c>
      <c r="J187" s="4001"/>
      <c r="K187" s="4002"/>
      <c r="L187" s="265"/>
      <c r="M187" s="265"/>
      <c r="N187" s="265"/>
      <c r="O187" s="325"/>
    </row>
    <row r="188" spans="1:15">
      <c r="A188" s="3978" t="s">
        <v>48</v>
      </c>
      <c r="B188" s="3986" t="s">
        <v>148</v>
      </c>
      <c r="C188" s="3987"/>
      <c r="D188" s="3987"/>
      <c r="E188" s="3988"/>
      <c r="F188" s="332" t="s">
        <v>994</v>
      </c>
      <c r="G188" s="1167">
        <f>+負荷記録表!Q55</f>
        <v>0</v>
      </c>
      <c r="H188" s="162">
        <f t="shared" ref="H188:H193" si="10">G188*J188</f>
        <v>0</v>
      </c>
      <c r="I188" s="696">
        <f>IF(G188="","",H188/H198)</f>
        <v>0</v>
      </c>
      <c r="J188" s="322">
        <v>3.6</v>
      </c>
      <c r="K188" s="937" t="s">
        <v>151</v>
      </c>
      <c r="L188" s="265"/>
      <c r="M188" s="265"/>
      <c r="N188" s="265"/>
      <c r="O188" s="325"/>
    </row>
    <row r="189" spans="1:15">
      <c r="A189" s="3978"/>
      <c r="B189" s="3989" t="s">
        <v>177</v>
      </c>
      <c r="C189" s="3990"/>
      <c r="D189" s="3990"/>
      <c r="E189" s="3991"/>
      <c r="F189" s="265" t="s">
        <v>150</v>
      </c>
      <c r="G189" s="334"/>
      <c r="H189" s="162">
        <f t="shared" si="10"/>
        <v>0</v>
      </c>
      <c r="I189" s="692" t="str">
        <f>IF(G189="","",H189/H198)</f>
        <v/>
      </c>
      <c r="J189" s="285">
        <v>3.6</v>
      </c>
      <c r="K189" s="938" t="s">
        <v>151</v>
      </c>
      <c r="L189" s="265"/>
      <c r="M189" s="265"/>
      <c r="N189" s="265"/>
      <c r="O189" s="262"/>
    </row>
    <row r="190" spans="1:15">
      <c r="A190" s="3978"/>
      <c r="B190" s="3989" t="s">
        <v>178</v>
      </c>
      <c r="C190" s="3990"/>
      <c r="D190" s="3990"/>
      <c r="E190" s="3991"/>
      <c r="F190" s="265" t="s">
        <v>150</v>
      </c>
      <c r="G190" s="334"/>
      <c r="H190" s="2497">
        <f t="shared" si="10"/>
        <v>0</v>
      </c>
      <c r="I190" s="692" t="str">
        <f>IF(G190="","",H190/H198)</f>
        <v/>
      </c>
      <c r="J190" s="285">
        <v>3.6</v>
      </c>
      <c r="K190" s="938" t="s">
        <v>151</v>
      </c>
      <c r="L190" s="265"/>
      <c r="M190" s="265"/>
      <c r="N190" s="265"/>
      <c r="O190" s="265"/>
    </row>
    <row r="191" spans="1:15">
      <c r="A191" s="3978"/>
      <c r="B191" s="3989" t="s">
        <v>179</v>
      </c>
      <c r="C191" s="3990"/>
      <c r="D191" s="3990"/>
      <c r="E191" s="3991"/>
      <c r="F191" s="265" t="s">
        <v>150</v>
      </c>
      <c r="G191" s="334"/>
      <c r="H191" s="2497">
        <f t="shared" si="10"/>
        <v>0</v>
      </c>
      <c r="I191" s="692" t="str">
        <f>IF(G191="","",H191/H198)</f>
        <v/>
      </c>
      <c r="J191" s="285">
        <v>3.6</v>
      </c>
      <c r="K191" s="938" t="s">
        <v>151</v>
      </c>
      <c r="L191" s="265"/>
      <c r="M191" s="265"/>
      <c r="N191" s="265"/>
      <c r="O191" s="265"/>
    </row>
    <row r="192" spans="1:15">
      <c r="A192" s="3978"/>
      <c r="B192" s="3989" t="s">
        <v>149</v>
      </c>
      <c r="C192" s="3990"/>
      <c r="D192" s="3990"/>
      <c r="E192" s="3991"/>
      <c r="F192" s="265" t="s">
        <v>150</v>
      </c>
      <c r="G192" s="334"/>
      <c r="H192" s="2497">
        <f t="shared" si="10"/>
        <v>0</v>
      </c>
      <c r="I192" s="692" t="str">
        <f>IF(G192="","",H192/H198)</f>
        <v/>
      </c>
      <c r="J192" s="285">
        <v>3.6</v>
      </c>
      <c r="K192" s="938" t="s">
        <v>151</v>
      </c>
      <c r="L192" s="265"/>
      <c r="M192" s="265"/>
      <c r="N192" s="265"/>
      <c r="O192" s="265"/>
    </row>
    <row r="193" spans="1:15">
      <c r="A193" s="3978"/>
      <c r="B193" s="3989" t="s">
        <v>180</v>
      </c>
      <c r="C193" s="3990"/>
      <c r="D193" s="3990"/>
      <c r="E193" s="3991"/>
      <c r="F193" s="265" t="s">
        <v>150</v>
      </c>
      <c r="G193" s="334"/>
      <c r="H193" s="2497">
        <f t="shared" si="10"/>
        <v>0</v>
      </c>
      <c r="I193" s="692" t="str">
        <f>IF(G193="","",H193/H198)</f>
        <v/>
      </c>
      <c r="J193" s="285">
        <v>3.6</v>
      </c>
      <c r="K193" s="938" t="s">
        <v>151</v>
      </c>
      <c r="L193" s="265"/>
      <c r="M193" s="265"/>
      <c r="N193" s="265"/>
      <c r="O193" s="265"/>
    </row>
    <row r="194" spans="1:15">
      <c r="A194" s="3979"/>
      <c r="B194" s="3992" t="s">
        <v>470</v>
      </c>
      <c r="C194" s="3993"/>
      <c r="D194" s="3993"/>
      <c r="E194" s="3994"/>
      <c r="F194" s="336" t="s">
        <v>1004</v>
      </c>
      <c r="G194" s="337"/>
      <c r="H194" s="2492">
        <f>SUM(H188:H193)</f>
        <v>0</v>
      </c>
      <c r="I194" s="149" t="str">
        <f>IF(G194="","",H194/H198)</f>
        <v/>
      </c>
      <c r="J194" s="3976"/>
      <c r="K194" s="3977"/>
      <c r="L194" s="265"/>
      <c r="M194" s="265"/>
      <c r="N194" s="265"/>
      <c r="O194" s="265"/>
    </row>
    <row r="195" spans="1:15">
      <c r="A195" s="3942" t="s">
        <v>327</v>
      </c>
      <c r="B195" s="3980" t="s">
        <v>182</v>
      </c>
      <c r="C195" s="3981"/>
      <c r="D195" s="3981"/>
      <c r="E195" s="3982"/>
      <c r="F195" s="338"/>
      <c r="G195" s="298"/>
      <c r="H195" s="162"/>
      <c r="I195" s="149" t="str">
        <f>IF(G195="","",H195/H198)</f>
        <v/>
      </c>
      <c r="J195" s="332"/>
      <c r="K195" s="321"/>
      <c r="L195" s="265"/>
      <c r="M195" s="265"/>
      <c r="N195" s="265"/>
      <c r="O195" s="265"/>
    </row>
    <row r="196" spans="1:15">
      <c r="A196" s="3978"/>
      <c r="B196" s="3983"/>
      <c r="C196" s="3984"/>
      <c r="D196" s="3984"/>
      <c r="E196" s="3985"/>
      <c r="F196" s="339"/>
      <c r="G196" s="328"/>
      <c r="H196" s="163"/>
      <c r="I196" s="149" t="str">
        <f>IF(G196="","",H196/H198)</f>
        <v/>
      </c>
      <c r="J196" s="335"/>
      <c r="K196" s="327"/>
      <c r="L196" s="265"/>
      <c r="M196" s="265"/>
      <c r="N196" s="265"/>
      <c r="O196" s="265"/>
    </row>
    <row r="197" spans="1:15">
      <c r="A197" s="3979"/>
      <c r="B197" s="3915" t="s">
        <v>128</v>
      </c>
      <c r="C197" s="3916"/>
      <c r="D197" s="3916"/>
      <c r="E197" s="3917"/>
      <c r="F197" s="295" t="s">
        <v>1004</v>
      </c>
      <c r="G197" s="337"/>
      <c r="H197" s="2492">
        <f>SUM(H195:H196)</f>
        <v>0</v>
      </c>
      <c r="I197" s="149" t="str">
        <f>IF(G197="","",H197/H198)</f>
        <v/>
      </c>
      <c r="J197" s="3976"/>
      <c r="K197" s="3977"/>
      <c r="O197" s="265"/>
    </row>
    <row r="198" spans="1:15" ht="14.25">
      <c r="A198" s="3972" t="s">
        <v>181</v>
      </c>
      <c r="B198" s="3973"/>
      <c r="C198" s="3973"/>
      <c r="D198" s="3973"/>
      <c r="E198" s="3974"/>
      <c r="F198" s="319" t="s">
        <v>977</v>
      </c>
      <c r="G198" s="331"/>
      <c r="H198" s="2498">
        <f>H177+H187+H194+H197</f>
        <v>540403</v>
      </c>
      <c r="I198" s="149"/>
      <c r="J198" s="340"/>
      <c r="K198" s="341"/>
      <c r="O198" s="265"/>
    </row>
    <row r="199" spans="1:15">
      <c r="A199" s="684" t="s">
        <v>1036</v>
      </c>
      <c r="O199" s="265"/>
    </row>
    <row r="201" spans="1:15" ht="14.25">
      <c r="A201" s="244" t="s">
        <v>1037</v>
      </c>
      <c r="B201" s="244"/>
      <c r="C201" s="245"/>
      <c r="D201" s="245"/>
      <c r="E201" s="245"/>
      <c r="F201" s="245"/>
      <c r="G201" s="246"/>
      <c r="H201" s="245"/>
      <c r="I201" s="245"/>
      <c r="J201" s="245"/>
    </row>
    <row r="202" spans="1:15">
      <c r="A202" s="3950"/>
      <c r="B202" s="3950"/>
      <c r="C202" s="3950"/>
      <c r="D202" s="3950"/>
      <c r="E202" s="3950"/>
      <c r="F202" s="3950"/>
      <c r="G202" s="3950" t="s">
        <v>1038</v>
      </c>
      <c r="H202" s="3975"/>
      <c r="I202" s="697" t="s">
        <v>1039</v>
      </c>
    </row>
    <row r="203" spans="1:15">
      <c r="A203" s="3950"/>
      <c r="B203" s="3950"/>
      <c r="C203" s="3950"/>
      <c r="D203" s="3950"/>
      <c r="E203" s="3950"/>
      <c r="F203" s="3950"/>
      <c r="G203" s="242" t="s">
        <v>471</v>
      </c>
      <c r="H203" s="242" t="s">
        <v>130</v>
      </c>
      <c r="I203" s="698" t="s">
        <v>1040</v>
      </c>
    </row>
    <row r="204" spans="1:15">
      <c r="A204" s="3957" t="s">
        <v>1041</v>
      </c>
      <c r="B204" s="3960"/>
      <c r="C204" s="3961"/>
      <c r="D204" s="3961"/>
      <c r="E204" s="3961"/>
      <c r="F204" s="3962"/>
      <c r="G204" s="164"/>
      <c r="H204" s="138" t="s">
        <v>979</v>
      </c>
      <c r="I204" s="727" t="e">
        <f>+G204/G220</f>
        <v>#DIV/0!</v>
      </c>
    </row>
    <row r="205" spans="1:15">
      <c r="A205" s="3958"/>
      <c r="B205" s="3963"/>
      <c r="C205" s="3964"/>
      <c r="D205" s="3964"/>
      <c r="E205" s="3964"/>
      <c r="F205" s="3965"/>
      <c r="G205" s="170"/>
      <c r="H205" s="139" t="s">
        <v>979</v>
      </c>
      <c r="I205" s="700" t="e">
        <f>+G205/G220</f>
        <v>#DIV/0!</v>
      </c>
    </row>
    <row r="206" spans="1:15">
      <c r="A206" s="3958"/>
      <c r="B206" s="3963"/>
      <c r="C206" s="3964"/>
      <c r="D206" s="3964"/>
      <c r="E206" s="3964"/>
      <c r="F206" s="3965"/>
      <c r="G206" s="170"/>
      <c r="H206" s="139" t="s">
        <v>979</v>
      </c>
      <c r="I206" s="700" t="e">
        <f>+G206/G220</f>
        <v>#DIV/0!</v>
      </c>
    </row>
    <row r="207" spans="1:15">
      <c r="A207" s="3958"/>
      <c r="B207" s="3963"/>
      <c r="C207" s="3964"/>
      <c r="D207" s="3964"/>
      <c r="E207" s="3964"/>
      <c r="F207" s="3965"/>
      <c r="G207" s="170"/>
      <c r="H207" s="139" t="s">
        <v>979</v>
      </c>
      <c r="I207" s="700" t="e">
        <f>+G207/G220</f>
        <v>#DIV/0!</v>
      </c>
    </row>
    <row r="208" spans="1:15">
      <c r="A208" s="3958"/>
      <c r="B208" s="3963"/>
      <c r="C208" s="3964"/>
      <c r="D208" s="3964"/>
      <c r="E208" s="3964"/>
      <c r="F208" s="3965"/>
      <c r="G208" s="170"/>
      <c r="H208" s="139" t="s">
        <v>979</v>
      </c>
      <c r="I208" s="700" t="e">
        <f>+G208/G220</f>
        <v>#DIV/0!</v>
      </c>
    </row>
    <row r="209" spans="1:9">
      <c r="A209" s="3959"/>
      <c r="B209" s="3915" t="s">
        <v>163</v>
      </c>
      <c r="C209" s="3916"/>
      <c r="D209" s="3916"/>
      <c r="E209" s="3916"/>
      <c r="F209" s="3917"/>
      <c r="G209" s="161">
        <f>SUM(G204:G208)</f>
        <v>0</v>
      </c>
      <c r="H209" s="137" t="s">
        <v>979</v>
      </c>
      <c r="I209" s="699" t="e">
        <f>+G209/G220</f>
        <v>#DIV/0!</v>
      </c>
    </row>
    <row r="210" spans="1:9">
      <c r="A210" s="3944" t="s">
        <v>1042</v>
      </c>
      <c r="B210" s="3957" t="s">
        <v>172</v>
      </c>
      <c r="C210" s="3960"/>
      <c r="D210" s="3961"/>
      <c r="E210" s="3961"/>
      <c r="F210" s="3962"/>
      <c r="G210" s="164"/>
      <c r="H210" s="138" t="s">
        <v>979</v>
      </c>
      <c r="I210" s="699" t="e">
        <f>+G210/G220</f>
        <v>#DIV/0!</v>
      </c>
    </row>
    <row r="211" spans="1:9">
      <c r="A211" s="3945"/>
      <c r="B211" s="3958"/>
      <c r="C211" s="3963"/>
      <c r="D211" s="3964"/>
      <c r="E211" s="3964"/>
      <c r="F211" s="3965"/>
      <c r="G211" s="177"/>
      <c r="H211" s="154" t="s">
        <v>979</v>
      </c>
      <c r="I211" s="700" t="e">
        <f>+G211/G220</f>
        <v>#DIV/0!</v>
      </c>
    </row>
    <row r="212" spans="1:9">
      <c r="A212" s="3945"/>
      <c r="B212" s="3958"/>
      <c r="C212" s="3966"/>
      <c r="D212" s="3967"/>
      <c r="E212" s="3967"/>
      <c r="F212" s="3968"/>
      <c r="G212" s="178"/>
      <c r="H212" s="140" t="s">
        <v>979</v>
      </c>
      <c r="I212" s="701" t="e">
        <f>+G212/G220</f>
        <v>#DIV/0!</v>
      </c>
    </row>
    <row r="213" spans="1:9">
      <c r="A213" s="3945"/>
      <c r="B213" s="3959"/>
      <c r="C213" s="3915" t="s">
        <v>1043</v>
      </c>
      <c r="D213" s="3916"/>
      <c r="E213" s="3916"/>
      <c r="F213" s="3917"/>
      <c r="G213" s="2499">
        <f>SUM(G210:G212)</f>
        <v>0</v>
      </c>
      <c r="H213" s="137" t="s">
        <v>979</v>
      </c>
      <c r="I213" s="699" t="e">
        <f>+G213/G220</f>
        <v>#DIV/0!</v>
      </c>
    </row>
    <row r="214" spans="1:9">
      <c r="A214" s="3945"/>
      <c r="B214" s="3969" t="s">
        <v>173</v>
      </c>
      <c r="C214" s="3960"/>
      <c r="D214" s="3961"/>
      <c r="E214" s="3961"/>
      <c r="F214" s="3962"/>
      <c r="G214" s="180"/>
      <c r="H214" s="138"/>
      <c r="I214" s="699" t="e">
        <f>+G214/G220</f>
        <v>#DIV/0!</v>
      </c>
    </row>
    <row r="215" spans="1:9">
      <c r="A215" s="3945"/>
      <c r="B215" s="3970"/>
      <c r="C215" s="3963"/>
      <c r="D215" s="3964"/>
      <c r="E215" s="3964"/>
      <c r="F215" s="3965"/>
      <c r="G215" s="181"/>
      <c r="H215" s="139"/>
      <c r="I215" s="700" t="e">
        <f>+G215/G220</f>
        <v>#DIV/0!</v>
      </c>
    </row>
    <row r="216" spans="1:9">
      <c r="A216" s="3946"/>
      <c r="B216" s="3971"/>
      <c r="C216" s="3966"/>
      <c r="D216" s="3967"/>
      <c r="E216" s="3967"/>
      <c r="F216" s="3968"/>
      <c r="G216" s="178"/>
      <c r="H216" s="140"/>
      <c r="I216" s="701" t="e">
        <f>+G216/G220</f>
        <v>#DIV/0!</v>
      </c>
    </row>
    <row r="217" spans="1:9" ht="14.25">
      <c r="A217" s="3944" t="s">
        <v>327</v>
      </c>
      <c r="B217" s="3947" t="s">
        <v>138</v>
      </c>
      <c r="C217" s="3947"/>
      <c r="D217" s="3948"/>
      <c r="E217" s="3948"/>
      <c r="F217" s="3948"/>
      <c r="G217" s="164"/>
      <c r="H217" s="138"/>
      <c r="I217" s="699" t="e">
        <f>+G217/G220</f>
        <v>#DIV/0!</v>
      </c>
    </row>
    <row r="218" spans="1:9">
      <c r="A218" s="3945"/>
      <c r="B218" s="3947"/>
      <c r="C218" s="3947"/>
      <c r="D218" s="3949"/>
      <c r="E218" s="3949"/>
      <c r="F218" s="3949"/>
      <c r="G218" s="165"/>
      <c r="H218" s="140"/>
      <c r="I218" s="701" t="e">
        <f>+G218/G220</f>
        <v>#DIV/0!</v>
      </c>
    </row>
    <row r="219" spans="1:9">
      <c r="A219" s="3946"/>
      <c r="B219" s="3947"/>
      <c r="C219" s="3947"/>
      <c r="D219" s="3950" t="s">
        <v>1044</v>
      </c>
      <c r="E219" s="3950"/>
      <c r="F219" s="3950"/>
      <c r="G219" s="161">
        <f>SUM(G217:G218)</f>
        <v>0</v>
      </c>
      <c r="H219" s="137" t="str">
        <f>IF(G219=0,"",G219/#REF!)</f>
        <v/>
      </c>
      <c r="I219" s="699" t="e">
        <f>+G219/G220</f>
        <v>#DIV/0!</v>
      </c>
    </row>
    <row r="220" spans="1:9">
      <c r="A220" s="3951" t="s">
        <v>1045</v>
      </c>
      <c r="B220" s="3951"/>
      <c r="C220" s="3951"/>
      <c r="D220" s="3951"/>
      <c r="E220" s="3951"/>
      <c r="F220" s="3951"/>
      <c r="G220" s="631">
        <f>+G209+G213+G219</f>
        <v>0</v>
      </c>
      <c r="H220" s="275" t="s">
        <v>1046</v>
      </c>
      <c r="I220" s="702"/>
    </row>
    <row r="221" spans="1:9">
      <c r="A221" s="684" t="s">
        <v>1047</v>
      </c>
      <c r="B221" s="703"/>
      <c r="C221" s="703"/>
      <c r="D221" s="703"/>
      <c r="E221" s="703"/>
      <c r="F221" s="703"/>
      <c r="G221" s="704"/>
      <c r="H221" s="237"/>
      <c r="I221" s="705"/>
    </row>
    <row r="223" spans="1:9" ht="14.25">
      <c r="A223" s="343" t="s">
        <v>164</v>
      </c>
    </row>
    <row r="224" spans="1:9">
      <c r="A224" s="3934"/>
      <c r="B224" s="3934"/>
      <c r="C224" s="3934"/>
      <c r="D224" s="3934"/>
      <c r="E224" s="3934"/>
      <c r="F224" s="275" t="s">
        <v>130</v>
      </c>
      <c r="G224" s="275" t="s">
        <v>303</v>
      </c>
    </row>
    <row r="225" spans="1:13">
      <c r="A225" s="3952" t="s">
        <v>165</v>
      </c>
      <c r="B225" s="3953" t="s">
        <v>37</v>
      </c>
      <c r="C225" s="3938"/>
      <c r="D225" s="3938"/>
      <c r="E225" s="3938"/>
      <c r="F225" s="344" t="s">
        <v>979</v>
      </c>
      <c r="G225" s="345"/>
    </row>
    <row r="226" spans="1:13">
      <c r="A226" s="3952"/>
      <c r="B226" s="3953"/>
      <c r="C226" s="3939"/>
      <c r="D226" s="3939"/>
      <c r="E226" s="3939"/>
      <c r="F226" s="346" t="s">
        <v>979</v>
      </c>
      <c r="G226" s="346"/>
    </row>
    <row r="227" spans="1:13">
      <c r="A227" s="3952"/>
      <c r="B227" s="3953"/>
      <c r="C227" s="3939"/>
      <c r="D227" s="3939"/>
      <c r="E227" s="3939"/>
      <c r="F227" s="346" t="s">
        <v>979</v>
      </c>
      <c r="G227" s="346"/>
    </row>
    <row r="228" spans="1:13">
      <c r="A228" s="3952"/>
      <c r="B228" s="3953"/>
      <c r="C228" s="3940"/>
      <c r="D228" s="3940"/>
      <c r="E228" s="3940"/>
      <c r="F228" s="347" t="s">
        <v>979</v>
      </c>
      <c r="G228" s="347"/>
    </row>
    <row r="229" spans="1:13">
      <c r="A229" s="3952"/>
      <c r="B229" s="3953"/>
      <c r="C229" s="3954" t="s">
        <v>167</v>
      </c>
      <c r="D229" s="3954"/>
      <c r="E229" s="3954"/>
      <c r="F229" s="275" t="s">
        <v>979</v>
      </c>
      <c r="G229" s="275"/>
    </row>
    <row r="230" spans="1:13">
      <c r="A230" s="3952"/>
      <c r="B230" s="3955" t="s">
        <v>38</v>
      </c>
      <c r="C230" s="345" t="s">
        <v>168</v>
      </c>
      <c r="D230" s="345"/>
      <c r="E230" s="345"/>
      <c r="F230" s="344" t="s">
        <v>581</v>
      </c>
      <c r="G230" s="344"/>
    </row>
    <row r="231" spans="1:13">
      <c r="A231" s="3952"/>
      <c r="B231" s="3955"/>
      <c r="C231" s="349" t="s">
        <v>169</v>
      </c>
      <c r="D231" s="349"/>
      <c r="E231" s="349"/>
      <c r="F231" s="347" t="s">
        <v>581</v>
      </c>
      <c r="G231" s="347"/>
    </row>
    <row r="232" spans="1:13">
      <c r="A232" s="3952"/>
      <c r="B232" s="3955"/>
      <c r="C232" s="3956" t="s">
        <v>166</v>
      </c>
      <c r="D232" s="3956"/>
      <c r="E232" s="3956"/>
      <c r="F232" s="275" t="s">
        <v>581</v>
      </c>
      <c r="G232" s="275"/>
    </row>
    <row r="234" spans="1:13">
      <c r="A234" s="342"/>
      <c r="B234" s="342"/>
      <c r="C234" s="342"/>
      <c r="D234" s="342"/>
      <c r="E234" s="342"/>
      <c r="F234" s="342"/>
      <c r="G234" s="2500"/>
      <c r="H234" s="342"/>
      <c r="I234" s="342"/>
      <c r="J234" s="342"/>
      <c r="K234" s="342"/>
      <c r="L234" s="342"/>
      <c r="M234" s="342"/>
    </row>
    <row r="235" spans="1:13" ht="14.25">
      <c r="A235" s="350" t="s">
        <v>170</v>
      </c>
    </row>
    <row r="236" spans="1:13">
      <c r="A236" s="3935" t="s">
        <v>171</v>
      </c>
      <c r="B236" s="3935"/>
      <c r="C236" s="3935"/>
      <c r="D236" s="3935"/>
      <c r="E236" s="3935"/>
      <c r="F236" s="3935"/>
      <c r="G236" s="248" t="s">
        <v>130</v>
      </c>
      <c r="H236" s="248" t="s">
        <v>303</v>
      </c>
      <c r="I236" s="248" t="s">
        <v>183</v>
      </c>
    </row>
    <row r="237" spans="1:13">
      <c r="A237" s="3934"/>
      <c r="B237" s="3937" t="s">
        <v>172</v>
      </c>
      <c r="C237" s="3938"/>
      <c r="D237" s="3938"/>
      <c r="E237" s="3938"/>
      <c r="F237" s="3938"/>
      <c r="G237" s="351" t="s">
        <v>1005</v>
      </c>
      <c r="H237" s="2501"/>
      <c r="I237" s="351"/>
    </row>
    <row r="238" spans="1:13">
      <c r="A238" s="3934"/>
      <c r="B238" s="3937"/>
      <c r="C238" s="3939"/>
      <c r="D238" s="3939"/>
      <c r="E238" s="3939"/>
      <c r="F238" s="3939"/>
      <c r="G238" s="352" t="s">
        <v>1005</v>
      </c>
      <c r="H238" s="2502"/>
      <c r="I238" s="352"/>
    </row>
    <row r="239" spans="1:13">
      <c r="A239" s="3934"/>
      <c r="B239" s="3937"/>
      <c r="C239" s="3939"/>
      <c r="D239" s="3939"/>
      <c r="E239" s="3939"/>
      <c r="F239" s="3939"/>
      <c r="G239" s="352" t="s">
        <v>1005</v>
      </c>
      <c r="H239" s="2502"/>
      <c r="I239" s="352"/>
    </row>
    <row r="240" spans="1:13">
      <c r="A240" s="3934"/>
      <c r="B240" s="3937"/>
      <c r="C240" s="3940"/>
      <c r="D240" s="3940"/>
      <c r="E240" s="3940"/>
      <c r="F240" s="3940"/>
      <c r="G240" s="353" t="s">
        <v>1005</v>
      </c>
      <c r="H240" s="145"/>
      <c r="I240" s="353"/>
    </row>
    <row r="241" spans="1:9">
      <c r="A241" s="3934"/>
      <c r="B241" s="3937"/>
      <c r="C241" s="3941" t="s">
        <v>174</v>
      </c>
      <c r="D241" s="3941"/>
      <c r="E241" s="3941"/>
      <c r="F241" s="3941"/>
      <c r="G241" s="248" t="s">
        <v>1005</v>
      </c>
      <c r="H241" s="2488">
        <f>SUM(H237:H240)</f>
        <v>0</v>
      </c>
      <c r="I241" s="248"/>
    </row>
    <row r="242" spans="1:9">
      <c r="A242" s="3934"/>
      <c r="B242" s="3937" t="s">
        <v>173</v>
      </c>
      <c r="C242" s="3938"/>
      <c r="D242" s="3938"/>
      <c r="E242" s="3938"/>
      <c r="F242" s="3938"/>
      <c r="G242" s="351"/>
      <c r="H242" s="2501"/>
      <c r="I242" s="351"/>
    </row>
    <row r="243" spans="1:9">
      <c r="A243" s="3934"/>
      <c r="B243" s="3937"/>
      <c r="C243" s="3939"/>
      <c r="D243" s="3939"/>
      <c r="E243" s="3939"/>
      <c r="F243" s="3939"/>
      <c r="G243" s="352"/>
      <c r="H243" s="2502"/>
      <c r="I243" s="352"/>
    </row>
    <row r="244" spans="1:9">
      <c r="A244" s="3934"/>
      <c r="B244" s="3937"/>
      <c r="C244" s="3939"/>
      <c r="D244" s="3939"/>
      <c r="E244" s="3939"/>
      <c r="F244" s="3939"/>
      <c r="G244" s="352"/>
      <c r="H244" s="2502"/>
      <c r="I244" s="352"/>
    </row>
    <row r="245" spans="1:9">
      <c r="A245" s="3934"/>
      <c r="B245" s="3937"/>
      <c r="C245" s="3940"/>
      <c r="D245" s="3940"/>
      <c r="E245" s="3940"/>
      <c r="F245" s="3940"/>
      <c r="G245" s="353"/>
      <c r="H245" s="145"/>
      <c r="I245" s="353"/>
    </row>
    <row r="246" spans="1:9">
      <c r="A246" s="3935" t="s">
        <v>147</v>
      </c>
      <c r="B246" s="3935"/>
      <c r="C246" s="3935"/>
      <c r="D246" s="3935"/>
      <c r="E246" s="3935"/>
      <c r="F246" s="3935"/>
      <c r="G246" s="3935"/>
      <c r="H246" s="3935"/>
      <c r="I246" s="3935"/>
    </row>
    <row r="247" spans="1:9">
      <c r="A247" s="3934"/>
      <c r="B247" s="3937" t="s">
        <v>172</v>
      </c>
      <c r="C247" s="3938"/>
      <c r="D247" s="3938"/>
      <c r="E247" s="3938"/>
      <c r="F247" s="3938"/>
      <c r="G247" s="351" t="s">
        <v>1005</v>
      </c>
      <c r="H247" s="2501"/>
      <c r="I247" s="351"/>
    </row>
    <row r="248" spans="1:9">
      <c r="A248" s="3934"/>
      <c r="B248" s="3937"/>
      <c r="C248" s="3939"/>
      <c r="D248" s="3939"/>
      <c r="E248" s="3939"/>
      <c r="F248" s="3939"/>
      <c r="G248" s="352" t="s">
        <v>1005</v>
      </c>
      <c r="H248" s="2502"/>
      <c r="I248" s="352"/>
    </row>
    <row r="249" spans="1:9">
      <c r="A249" s="3934"/>
      <c r="B249" s="3937"/>
      <c r="C249" s="3939"/>
      <c r="D249" s="3939"/>
      <c r="E249" s="3939"/>
      <c r="F249" s="3939"/>
      <c r="G249" s="352" t="s">
        <v>1005</v>
      </c>
      <c r="H249" s="2502"/>
      <c r="I249" s="352"/>
    </row>
    <row r="250" spans="1:9">
      <c r="A250" s="3934"/>
      <c r="B250" s="3937"/>
      <c r="C250" s="3940"/>
      <c r="D250" s="3940"/>
      <c r="E250" s="3940"/>
      <c r="F250" s="3940"/>
      <c r="G250" s="353" t="s">
        <v>1005</v>
      </c>
      <c r="H250" s="145"/>
      <c r="I250" s="353"/>
    </row>
    <row r="251" spans="1:9">
      <c r="A251" s="3934"/>
      <c r="B251" s="3937"/>
      <c r="C251" s="3941" t="s">
        <v>174</v>
      </c>
      <c r="D251" s="3941"/>
      <c r="E251" s="3941"/>
      <c r="F251" s="3941"/>
      <c r="G251" s="248" t="s">
        <v>1005</v>
      </c>
      <c r="H251" s="2488">
        <f>SUM(H247:H250)</f>
        <v>0</v>
      </c>
      <c r="I251" s="248"/>
    </row>
    <row r="252" spans="1:9">
      <c r="A252" s="3934"/>
      <c r="B252" s="3937" t="s">
        <v>173</v>
      </c>
      <c r="C252" s="3938"/>
      <c r="D252" s="3938"/>
      <c r="E252" s="3938"/>
      <c r="F252" s="3938"/>
      <c r="G252" s="351"/>
      <c r="H252" s="2501"/>
      <c r="I252" s="351"/>
    </row>
    <row r="253" spans="1:9">
      <c r="A253" s="3934"/>
      <c r="B253" s="3937"/>
      <c r="C253" s="3939"/>
      <c r="D253" s="3939"/>
      <c r="E253" s="3939"/>
      <c r="F253" s="3939"/>
      <c r="G253" s="352"/>
      <c r="H253" s="2502"/>
      <c r="I253" s="352"/>
    </row>
    <row r="254" spans="1:9">
      <c r="A254" s="3934"/>
      <c r="B254" s="3937"/>
      <c r="C254" s="3939"/>
      <c r="D254" s="3939"/>
      <c r="E254" s="3939"/>
      <c r="F254" s="3939"/>
      <c r="G254" s="352"/>
      <c r="H254" s="2502"/>
      <c r="I254" s="352"/>
    </row>
    <row r="255" spans="1:9">
      <c r="A255" s="3936"/>
      <c r="B255" s="3942"/>
      <c r="C255" s="3943"/>
      <c r="D255" s="3943"/>
      <c r="E255" s="3943"/>
      <c r="F255" s="3943"/>
      <c r="G255" s="354"/>
      <c r="H255" s="146"/>
      <c r="I255" s="354"/>
    </row>
    <row r="256" spans="1:9">
      <c r="A256" s="3925" t="s">
        <v>184</v>
      </c>
      <c r="B256" s="3926"/>
      <c r="C256" s="3926"/>
      <c r="D256" s="3926"/>
      <c r="E256" s="3926"/>
      <c r="F256" s="3926"/>
      <c r="G256" s="3926"/>
      <c r="H256" s="3926"/>
      <c r="I256" s="3927"/>
    </row>
    <row r="257" spans="1:9">
      <c r="A257" s="3928"/>
      <c r="B257" s="3929"/>
      <c r="C257" s="3929"/>
      <c r="D257" s="3929"/>
      <c r="E257" s="3929"/>
      <c r="F257" s="3929"/>
      <c r="G257" s="351" t="s">
        <v>1005</v>
      </c>
      <c r="H257" s="142"/>
      <c r="I257" s="351"/>
    </row>
    <row r="258" spans="1:9">
      <c r="A258" s="3928"/>
      <c r="B258" s="3930"/>
      <c r="C258" s="3931"/>
      <c r="D258" s="3931"/>
      <c r="E258" s="3931"/>
      <c r="F258" s="3932"/>
      <c r="G258" s="355" t="s">
        <v>979</v>
      </c>
      <c r="H258" s="2503"/>
      <c r="I258" s="355"/>
    </row>
    <row r="259" spans="1:9">
      <c r="A259" s="3928"/>
      <c r="B259" s="3933"/>
      <c r="C259" s="3933"/>
      <c r="D259" s="3933"/>
      <c r="E259" s="3933"/>
      <c r="F259" s="3933"/>
      <c r="G259" s="353" t="s">
        <v>979</v>
      </c>
      <c r="H259" s="145"/>
      <c r="I259" s="353"/>
    </row>
    <row r="260" spans="1:9">
      <c r="A260" s="3928"/>
      <c r="B260" s="3934" t="s">
        <v>175</v>
      </c>
      <c r="C260" s="3934"/>
      <c r="D260" s="3934"/>
      <c r="E260" s="3934"/>
      <c r="F260" s="3934"/>
      <c r="G260" s="248" t="s">
        <v>979</v>
      </c>
      <c r="H260" s="2488">
        <f>SUM(H256:H259)</f>
        <v>0</v>
      </c>
      <c r="I260" s="248"/>
    </row>
  </sheetData>
  <mergeCells count="301">
    <mergeCell ref="D59:F59"/>
    <mergeCell ref="L59:N59"/>
    <mergeCell ref="L52:N53"/>
    <mergeCell ref="L43:N43"/>
    <mergeCell ref="L44:N44"/>
    <mergeCell ref="L46:N46"/>
    <mergeCell ref="L47:N47"/>
    <mergeCell ref="L54:N54"/>
    <mergeCell ref="L55:N55"/>
    <mergeCell ref="D56:F56"/>
    <mergeCell ref="L56:N56"/>
    <mergeCell ref="D57:F57"/>
    <mergeCell ref="L57:N57"/>
    <mergeCell ref="D58:F58"/>
    <mergeCell ref="L58:N58"/>
    <mergeCell ref="L45:N45"/>
    <mergeCell ref="A9:D9"/>
    <mergeCell ref="A10:D10"/>
    <mergeCell ref="K2:N2"/>
    <mergeCell ref="A2:C2"/>
    <mergeCell ref="A39:A64"/>
    <mergeCell ref="C39:E39"/>
    <mergeCell ref="L39:N39"/>
    <mergeCell ref="C40:E40"/>
    <mergeCell ref="K37:K38"/>
    <mergeCell ref="L37:N38"/>
    <mergeCell ref="L5:M5"/>
    <mergeCell ref="A6:D6"/>
    <mergeCell ref="L6:M6"/>
    <mergeCell ref="A7:D7"/>
    <mergeCell ref="L7:M7"/>
    <mergeCell ref="A8:D8"/>
    <mergeCell ref="L48:N48"/>
    <mergeCell ref="L49:N49"/>
    <mergeCell ref="L50:N50"/>
    <mergeCell ref="L51:N51"/>
    <mergeCell ref="A38:F38"/>
    <mergeCell ref="L40:N40"/>
    <mergeCell ref="L41:N41"/>
    <mergeCell ref="L60:N60"/>
    <mergeCell ref="D61:F61"/>
    <mergeCell ref="L61:N61"/>
    <mergeCell ref="D62:F62"/>
    <mergeCell ref="L62:N62"/>
    <mergeCell ref="D63:F63"/>
    <mergeCell ref="L63:N63"/>
    <mergeCell ref="D64:F64"/>
    <mergeCell ref="L64:N64"/>
    <mergeCell ref="A65:A73"/>
    <mergeCell ref="C65:E65"/>
    <mergeCell ref="L65:N65"/>
    <mergeCell ref="D66:F66"/>
    <mergeCell ref="L66:N66"/>
    <mergeCell ref="D68:F68"/>
    <mergeCell ref="L68:N68"/>
    <mergeCell ref="D69:F69"/>
    <mergeCell ref="L69:N69"/>
    <mergeCell ref="L70:N70"/>
    <mergeCell ref="D71:F71"/>
    <mergeCell ref="L71:N71"/>
    <mergeCell ref="D72:F72"/>
    <mergeCell ref="D73:F73"/>
    <mergeCell ref="D67:F67"/>
    <mergeCell ref="L67:N67"/>
    <mergeCell ref="J95:K95"/>
    <mergeCell ref="C96:C98"/>
    <mergeCell ref="D96:E96"/>
    <mergeCell ref="D97:E97"/>
    <mergeCell ref="D98:F98"/>
    <mergeCell ref="J98:K98"/>
    <mergeCell ref="F75:I75"/>
    <mergeCell ref="G76:H76"/>
    <mergeCell ref="G77:H77"/>
    <mergeCell ref="G79:H79"/>
    <mergeCell ref="G80:H80"/>
    <mergeCell ref="F81:I81"/>
    <mergeCell ref="F84:F85"/>
    <mergeCell ref="G84:I84"/>
    <mergeCell ref="J84:K85"/>
    <mergeCell ref="C87:E87"/>
    <mergeCell ref="C115:C121"/>
    <mergeCell ref="C122:C125"/>
    <mergeCell ref="C126:E126"/>
    <mergeCell ref="B127:E127"/>
    <mergeCell ref="A86:A99"/>
    <mergeCell ref="B86:B98"/>
    <mergeCell ref="C86:E86"/>
    <mergeCell ref="C88:C95"/>
    <mergeCell ref="D95:F95"/>
    <mergeCell ref="C144:C149"/>
    <mergeCell ref="D144:E144"/>
    <mergeCell ref="D145:E145"/>
    <mergeCell ref="D146:E146"/>
    <mergeCell ref="D147:E147"/>
    <mergeCell ref="D148:E148"/>
    <mergeCell ref="D149:E149"/>
    <mergeCell ref="C150:E150"/>
    <mergeCell ref="J99:K99"/>
    <mergeCell ref="B99:F99"/>
    <mergeCell ref="A104:E104"/>
    <mergeCell ref="A105:A127"/>
    <mergeCell ref="B105:B114"/>
    <mergeCell ref="C105:E105"/>
    <mergeCell ref="C106:E106"/>
    <mergeCell ref="C107:E107"/>
    <mergeCell ref="C108:E108"/>
    <mergeCell ref="C109:E109"/>
    <mergeCell ref="C110:E110"/>
    <mergeCell ref="C111:E111"/>
    <mergeCell ref="C112:E112"/>
    <mergeCell ref="C113:E113"/>
    <mergeCell ref="C114:E114"/>
    <mergeCell ref="B115:B126"/>
    <mergeCell ref="A170:C170"/>
    <mergeCell ref="D170:E170"/>
    <mergeCell ref="L170:M170"/>
    <mergeCell ref="A171:C171"/>
    <mergeCell ref="D171:E171"/>
    <mergeCell ref="L171:M171"/>
    <mergeCell ref="C151:E151"/>
    <mergeCell ref="A156:D162"/>
    <mergeCell ref="I163:M164"/>
    <mergeCell ref="A167:E167"/>
    <mergeCell ref="F167:G167"/>
    <mergeCell ref="H167:I167"/>
    <mergeCell ref="J167:K167"/>
    <mergeCell ref="L167:M168"/>
    <mergeCell ref="A168:C168"/>
    <mergeCell ref="D168:E168"/>
    <mergeCell ref="G153:H153"/>
    <mergeCell ref="I153:J153"/>
    <mergeCell ref="A154:E155"/>
    <mergeCell ref="F154:F155"/>
    <mergeCell ref="G154:H154"/>
    <mergeCell ref="I154:J154"/>
    <mergeCell ref="A169:C169"/>
    <mergeCell ref="D169:E169"/>
    <mergeCell ref="B183:E183"/>
    <mergeCell ref="B184:E184"/>
    <mergeCell ref="B185:E185"/>
    <mergeCell ref="B186:E186"/>
    <mergeCell ref="B187:E187"/>
    <mergeCell ref="J187:K187"/>
    <mergeCell ref="F174:F176"/>
    <mergeCell ref="G174:I174"/>
    <mergeCell ref="J174:K175"/>
    <mergeCell ref="J176:K176"/>
    <mergeCell ref="A177:E177"/>
    <mergeCell ref="A179:A187"/>
    <mergeCell ref="B179:E179"/>
    <mergeCell ref="B180:E180"/>
    <mergeCell ref="B181:E181"/>
    <mergeCell ref="B182:E182"/>
    <mergeCell ref="A178:E178"/>
    <mergeCell ref="J194:K194"/>
    <mergeCell ref="A195:A197"/>
    <mergeCell ref="B195:E195"/>
    <mergeCell ref="B196:E196"/>
    <mergeCell ref="B197:E197"/>
    <mergeCell ref="J197:K197"/>
    <mergeCell ref="A188:A194"/>
    <mergeCell ref="B188:E188"/>
    <mergeCell ref="B189:E189"/>
    <mergeCell ref="B190:E190"/>
    <mergeCell ref="B191:E191"/>
    <mergeCell ref="B192:E192"/>
    <mergeCell ref="B193:E193"/>
    <mergeCell ref="B194:E194"/>
    <mergeCell ref="A198:E198"/>
    <mergeCell ref="A202:F203"/>
    <mergeCell ref="G202:H202"/>
    <mergeCell ref="A204:A209"/>
    <mergeCell ref="B204:F204"/>
    <mergeCell ref="B205:F205"/>
    <mergeCell ref="B206:F206"/>
    <mergeCell ref="B207:F207"/>
    <mergeCell ref="B208:F208"/>
    <mergeCell ref="B209:F209"/>
    <mergeCell ref="A210:A216"/>
    <mergeCell ref="B210:B213"/>
    <mergeCell ref="C210:F210"/>
    <mergeCell ref="C211:F211"/>
    <mergeCell ref="C212:F212"/>
    <mergeCell ref="C213:F213"/>
    <mergeCell ref="B214:B216"/>
    <mergeCell ref="C214:F214"/>
    <mergeCell ref="C215:F215"/>
    <mergeCell ref="C216:F216"/>
    <mergeCell ref="A217:A219"/>
    <mergeCell ref="B217:C219"/>
    <mergeCell ref="D217:F217"/>
    <mergeCell ref="D218:F218"/>
    <mergeCell ref="D219:F219"/>
    <mergeCell ref="A220:F220"/>
    <mergeCell ref="A224:E224"/>
    <mergeCell ref="A225:A232"/>
    <mergeCell ref="B225:B229"/>
    <mergeCell ref="C225:E225"/>
    <mergeCell ref="C226:E226"/>
    <mergeCell ref="C227:E227"/>
    <mergeCell ref="C228:E228"/>
    <mergeCell ref="C229:E229"/>
    <mergeCell ref="B230:B232"/>
    <mergeCell ref="C232:E232"/>
    <mergeCell ref="C255:F255"/>
    <mergeCell ref="A236:F236"/>
    <mergeCell ref="A237:A245"/>
    <mergeCell ref="B237:B241"/>
    <mergeCell ref="C237:F237"/>
    <mergeCell ref="C238:F238"/>
    <mergeCell ref="C239:F239"/>
    <mergeCell ref="C240:F240"/>
    <mergeCell ref="C241:F241"/>
    <mergeCell ref="B242:B245"/>
    <mergeCell ref="C242:F242"/>
    <mergeCell ref="C243:F243"/>
    <mergeCell ref="C244:F244"/>
    <mergeCell ref="C245:F245"/>
    <mergeCell ref="J15:K15"/>
    <mergeCell ref="A16:E17"/>
    <mergeCell ref="H16:I17"/>
    <mergeCell ref="J16:K17"/>
    <mergeCell ref="L16:L17"/>
    <mergeCell ref="M16:M17"/>
    <mergeCell ref="A256:I256"/>
    <mergeCell ref="A257:A260"/>
    <mergeCell ref="B257:F257"/>
    <mergeCell ref="B258:F258"/>
    <mergeCell ref="B259:F259"/>
    <mergeCell ref="B260:F260"/>
    <mergeCell ref="A246:I246"/>
    <mergeCell ref="A247:A255"/>
    <mergeCell ref="B247:B251"/>
    <mergeCell ref="C247:F247"/>
    <mergeCell ref="C248:F248"/>
    <mergeCell ref="C249:F249"/>
    <mergeCell ref="C250:F250"/>
    <mergeCell ref="C251:F251"/>
    <mergeCell ref="B252:B255"/>
    <mergeCell ref="C252:F252"/>
    <mergeCell ref="C253:F253"/>
    <mergeCell ref="C254:F254"/>
    <mergeCell ref="L169:M169"/>
    <mergeCell ref="A22:E23"/>
    <mergeCell ref="H22:I23"/>
    <mergeCell ref="J22:K23"/>
    <mergeCell ref="L22:L23"/>
    <mergeCell ref="M22:M23"/>
    <mergeCell ref="A32:E33"/>
    <mergeCell ref="H32:I33"/>
    <mergeCell ref="J32:K33"/>
    <mergeCell ref="L32:L33"/>
    <mergeCell ref="M32:M33"/>
    <mergeCell ref="A28:E29"/>
    <mergeCell ref="H28:I29"/>
    <mergeCell ref="J28:K29"/>
    <mergeCell ref="H129:N129"/>
    <mergeCell ref="B136:F136"/>
    <mergeCell ref="H136:N136"/>
    <mergeCell ref="A138:F138"/>
    <mergeCell ref="A128:A136"/>
    <mergeCell ref="B128:F128"/>
    <mergeCell ref="G142:H142"/>
    <mergeCell ref="I142:J142"/>
    <mergeCell ref="A143:E143"/>
    <mergeCell ref="A144:A151"/>
    <mergeCell ref="Y22:AG27"/>
    <mergeCell ref="A24:E25"/>
    <mergeCell ref="H24:I25"/>
    <mergeCell ref="J24:K25"/>
    <mergeCell ref="L24:L25"/>
    <mergeCell ref="M24:M25"/>
    <mergeCell ref="A26:E27"/>
    <mergeCell ref="H26:I27"/>
    <mergeCell ref="J26:K27"/>
    <mergeCell ref="L26:L27"/>
    <mergeCell ref="M26:M27"/>
    <mergeCell ref="P3:X7"/>
    <mergeCell ref="P10:X19"/>
    <mergeCell ref="P22:X25"/>
    <mergeCell ref="P26:X43"/>
    <mergeCell ref="P44:X57"/>
    <mergeCell ref="P60:X64"/>
    <mergeCell ref="L28:L29"/>
    <mergeCell ref="M28:M29"/>
    <mergeCell ref="A30:E31"/>
    <mergeCell ref="H30:I31"/>
    <mergeCell ref="J30:K31"/>
    <mergeCell ref="L30:L31"/>
    <mergeCell ref="M30:M31"/>
    <mergeCell ref="A18:E19"/>
    <mergeCell ref="H18:I19"/>
    <mergeCell ref="L18:L19"/>
    <mergeCell ref="M18:M19"/>
    <mergeCell ref="A21:E21"/>
    <mergeCell ref="F21:G21"/>
    <mergeCell ref="H21:I21"/>
    <mergeCell ref="J21:K21"/>
    <mergeCell ref="A15:E15"/>
    <mergeCell ref="F15:G15"/>
    <mergeCell ref="H15:I15"/>
  </mergeCells>
  <phoneticPr fontId="15"/>
  <hyperlinks>
    <hyperlink ref="A1" location="トップ!A1" display="トップへ" xr:uid="{00000000-0004-0000-0A00-000000000000}"/>
    <hyperlink ref="N1" location="トップ!A1" display="トップへ" xr:uid="{00000000-0004-0000-0A00-000001000000}"/>
  </hyperlinks>
  <pageMargins left="0.72" right="0.21" top="0.25" bottom="0.24" header="0.16" footer="0.24"/>
  <pageSetup paperSize="9" scale="75" orientation="portrait" r:id="rId1"/>
  <headerFooter alignWithMargins="0">
    <oddFooter>&amp;R&amp;P/&amp;N</oddFooter>
  </headerFooter>
  <rowBreaks count="3" manualBreakCount="3">
    <brk id="81" max="13" man="1"/>
    <brk id="140" max="13" man="1"/>
    <brk id="222" max="1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A262"/>
  <sheetViews>
    <sheetView view="pageBreakPreview" topLeftCell="E1" zoomScaleNormal="100" zoomScaleSheetLayoutView="100" workbookViewId="0">
      <selection activeCell="O1" sqref="O1:X1048576"/>
    </sheetView>
  </sheetViews>
  <sheetFormatPr defaultColWidth="9" defaultRowHeight="13.5"/>
  <cols>
    <col min="1" max="1" width="3.5" style="235" customWidth="1"/>
    <col min="2" max="2" width="2.625" style="235" customWidth="1"/>
    <col min="3" max="3" width="3.875" style="235" customWidth="1"/>
    <col min="4" max="4" width="3.625" style="235" customWidth="1"/>
    <col min="5" max="5" width="10.625" style="235" customWidth="1"/>
    <col min="6" max="6" width="8.25" style="235" customWidth="1"/>
    <col min="7" max="7" width="8.25" style="237" customWidth="1"/>
    <col min="8" max="8" width="8.25" style="235" customWidth="1"/>
    <col min="9" max="9" width="9" style="235"/>
    <col min="10" max="10" width="8.5" style="235" customWidth="1"/>
    <col min="11" max="11" width="7.75" style="235" customWidth="1"/>
    <col min="12" max="13" width="7.375" style="235" customWidth="1"/>
    <col min="14" max="14" width="7.125" style="235" customWidth="1"/>
    <col min="15" max="15" width="3.625" style="235" customWidth="1"/>
    <col min="16" max="16" width="4.5" style="235" customWidth="1"/>
    <col min="17" max="16384" width="9" style="235"/>
  </cols>
  <sheetData>
    <row r="1" spans="1:24">
      <c r="A1" s="531" t="s">
        <v>791</v>
      </c>
      <c r="N1" s="531" t="s">
        <v>791</v>
      </c>
      <c r="O1" s="531"/>
    </row>
    <row r="2" spans="1:24" ht="18.75">
      <c r="A2" s="4157" t="s">
        <v>285</v>
      </c>
      <c r="B2" s="4157"/>
      <c r="C2" s="4157"/>
      <c r="E2" s="6" t="s">
        <v>1951</v>
      </c>
      <c r="F2" s="236"/>
      <c r="K2" s="4188" t="s">
        <v>1585</v>
      </c>
      <c r="L2" s="4189"/>
      <c r="M2" s="4189"/>
      <c r="N2" s="4190"/>
      <c r="O2" s="3116"/>
      <c r="P2" s="45" t="s">
        <v>1633</v>
      </c>
      <c r="Q2"/>
      <c r="R2"/>
      <c r="S2"/>
      <c r="T2"/>
      <c r="U2"/>
      <c r="V2"/>
      <c r="W2"/>
      <c r="X2"/>
    </row>
    <row r="3" spans="1:24" ht="18" customHeight="1">
      <c r="G3" s="238" t="s">
        <v>473</v>
      </c>
      <c r="H3" s="533">
        <f>+トップ!N3</f>
        <v>2025</v>
      </c>
      <c r="I3" s="534" t="str">
        <f>"年"&amp;トップ!X3&amp;"月"&amp;トップ!Z3&amp;"日"</f>
        <v>年4月1日</v>
      </c>
      <c r="J3" s="535" t="s">
        <v>474</v>
      </c>
      <c r="K3" s="533">
        <f>+H3+1</f>
        <v>2026</v>
      </c>
      <c r="L3" s="534" t="str">
        <f>"年"&amp;トップ!AF3&amp;"月"&amp;トップ!AH3&amp;"日"</f>
        <v>年3月31日</v>
      </c>
      <c r="P3" s="3452" t="s">
        <v>1679</v>
      </c>
      <c r="Q3" s="3452"/>
      <c r="R3" s="3452"/>
      <c r="S3" s="3452"/>
      <c r="T3" s="3452"/>
      <c r="U3" s="3452"/>
      <c r="V3" s="3452"/>
      <c r="W3" s="3452"/>
      <c r="X3" s="3452"/>
    </row>
    <row r="4" spans="1:24" ht="7.5" customHeight="1">
      <c r="P4" s="3452"/>
      <c r="Q4" s="3452"/>
      <c r="R4" s="3452"/>
      <c r="S4" s="3452"/>
      <c r="T4" s="3452"/>
      <c r="U4" s="3452"/>
      <c r="V4" s="3452"/>
      <c r="W4" s="3452"/>
      <c r="X4" s="3452"/>
    </row>
    <row r="5" spans="1:24" ht="15.75" customHeight="1">
      <c r="A5" s="239" t="s">
        <v>668</v>
      </c>
      <c r="B5" s="240"/>
      <c r="K5" s="241" t="s">
        <v>475</v>
      </c>
      <c r="L5" s="4166" t="s">
        <v>2529</v>
      </c>
      <c r="M5" s="4166"/>
      <c r="P5" s="3452"/>
      <c r="Q5" s="3452"/>
      <c r="R5" s="3452"/>
      <c r="S5" s="3452"/>
      <c r="T5" s="3452"/>
      <c r="U5" s="3452"/>
      <c r="V5" s="3452"/>
      <c r="W5" s="3452"/>
      <c r="X5" s="3452"/>
    </row>
    <row r="6" spans="1:24">
      <c r="A6" s="4167" t="s">
        <v>399</v>
      </c>
      <c r="B6" s="4167"/>
      <c r="C6" s="4167"/>
      <c r="D6" s="4167"/>
      <c r="E6" s="242" t="s">
        <v>187</v>
      </c>
      <c r="F6" s="924">
        <f>+(H3-2)</f>
        <v>2023</v>
      </c>
      <c r="G6" s="924">
        <f>+(H3-1)</f>
        <v>2024</v>
      </c>
      <c r="H6" s="924">
        <f>+H3</f>
        <v>2025</v>
      </c>
      <c r="K6" s="241" t="s">
        <v>370</v>
      </c>
      <c r="L6" s="4166"/>
      <c r="M6" s="4166"/>
      <c r="P6" s="3452"/>
      <c r="Q6" s="3452"/>
      <c r="R6" s="3452"/>
      <c r="S6" s="3452"/>
      <c r="T6" s="3452"/>
      <c r="U6" s="3452"/>
      <c r="V6" s="3452"/>
      <c r="W6" s="3452"/>
      <c r="X6" s="3452"/>
    </row>
    <row r="7" spans="1:24">
      <c r="A7" s="4151" t="s">
        <v>1049</v>
      </c>
      <c r="B7" s="4152"/>
      <c r="C7" s="4152"/>
      <c r="D7" s="4153"/>
      <c r="E7" s="242" t="s">
        <v>400</v>
      </c>
      <c r="F7" s="1790"/>
      <c r="G7" s="1791"/>
      <c r="H7" s="1790"/>
      <c r="K7" s="243" t="s">
        <v>476</v>
      </c>
      <c r="L7" s="4166" t="s">
        <v>669</v>
      </c>
      <c r="M7" s="4166"/>
      <c r="P7" s="3452"/>
      <c r="Q7" s="3452"/>
      <c r="R7" s="3452"/>
      <c r="S7" s="3452"/>
      <c r="T7" s="3452"/>
      <c r="U7" s="3452"/>
      <c r="V7" s="3452"/>
      <c r="W7" s="3452"/>
      <c r="X7" s="3452"/>
    </row>
    <row r="8" spans="1:24">
      <c r="A8" s="4151" t="s">
        <v>1050</v>
      </c>
      <c r="B8" s="4152"/>
      <c r="C8" s="4152"/>
      <c r="D8" s="4153"/>
      <c r="E8" s="242" t="s">
        <v>401</v>
      </c>
      <c r="F8" s="1790"/>
      <c r="G8" s="1791"/>
      <c r="H8" s="1790"/>
      <c r="K8" s="558" t="s">
        <v>260</v>
      </c>
      <c r="L8" s="294" t="s">
        <v>54</v>
      </c>
      <c r="M8" s="293"/>
    </row>
    <row r="9" spans="1:24" ht="14.25" thickBot="1">
      <c r="A9" s="4151" t="s">
        <v>2530</v>
      </c>
      <c r="B9" s="4152"/>
      <c r="C9" s="4152"/>
      <c r="D9" s="4153"/>
      <c r="E9" s="242" t="s">
        <v>1127</v>
      </c>
      <c r="F9" s="1790"/>
      <c r="G9" s="1791"/>
      <c r="H9" s="1790"/>
      <c r="P9" s="1298" t="s">
        <v>1507</v>
      </c>
    </row>
    <row r="10" spans="1:24" ht="13.5" customHeight="1">
      <c r="A10" s="4151" t="s">
        <v>2531</v>
      </c>
      <c r="B10" s="4152"/>
      <c r="C10" s="4152"/>
      <c r="D10" s="4153"/>
      <c r="E10" s="242" t="s">
        <v>1127</v>
      </c>
      <c r="F10" s="1790"/>
      <c r="G10" s="1791"/>
      <c r="H10" s="1790"/>
      <c r="P10" s="3832" t="s">
        <v>2372</v>
      </c>
      <c r="Q10" s="3833"/>
      <c r="R10" s="3833"/>
      <c r="S10" s="3833"/>
      <c r="T10" s="3833"/>
      <c r="U10" s="3833"/>
      <c r="V10" s="3833"/>
      <c r="W10" s="3833"/>
      <c r="X10" s="3834"/>
    </row>
    <row r="11" spans="1:24" ht="8.25" customHeight="1">
      <c r="P11" s="3835"/>
      <c r="Q11" s="3836"/>
      <c r="R11" s="3836"/>
      <c r="S11" s="3836"/>
      <c r="T11" s="3836"/>
      <c r="U11" s="3836"/>
      <c r="V11" s="3836"/>
      <c r="W11" s="3836"/>
      <c r="X11" s="3837"/>
    </row>
    <row r="12" spans="1:24" s="1340" customFormat="1" ht="17.25">
      <c r="A12" s="1799" t="s">
        <v>1809</v>
      </c>
      <c r="B12" s="1799"/>
      <c r="C12"/>
      <c r="D12"/>
      <c r="E12"/>
      <c r="F12"/>
      <c r="G12"/>
      <c r="I12" s="1800"/>
      <c r="J12" s="1801"/>
      <c r="K12" s="1802"/>
      <c r="L12" s="1803"/>
      <c r="P12" s="3835"/>
      <c r="Q12" s="3836"/>
      <c r="R12" s="3836"/>
      <c r="S12" s="3836"/>
      <c r="T12" s="3836"/>
      <c r="U12" s="3836"/>
      <c r="V12" s="3836"/>
      <c r="W12" s="3836"/>
      <c r="X12" s="3837"/>
    </row>
    <row r="13" spans="1:24" s="1340" customFormat="1">
      <c r="A13"/>
      <c r="B13"/>
      <c r="C13"/>
      <c r="D13"/>
      <c r="E13"/>
      <c r="F13"/>
      <c r="G13"/>
      <c r="I13" s="1800"/>
      <c r="J13" s="1801"/>
      <c r="K13" s="1802"/>
      <c r="L13" s="1803"/>
      <c r="P13" s="3835"/>
      <c r="Q13" s="3836"/>
      <c r="R13" s="3836"/>
      <c r="S13" s="3836"/>
      <c r="T13" s="3836"/>
      <c r="U13" s="3836"/>
      <c r="V13" s="3836"/>
      <c r="W13" s="3836"/>
      <c r="X13" s="3837"/>
    </row>
    <row r="14" spans="1:24" s="1340" customFormat="1" ht="14.25" thickBot="1">
      <c r="A14" s="45" t="s">
        <v>1810</v>
      </c>
      <c r="B14"/>
      <c r="C14"/>
      <c r="D14"/>
      <c r="E14"/>
      <c r="F14"/>
      <c r="G14"/>
      <c r="I14" s="1800"/>
      <c r="J14" s="1801"/>
      <c r="K14" s="1802"/>
      <c r="L14" s="1803"/>
      <c r="P14" s="3835"/>
      <c r="Q14" s="3836"/>
      <c r="R14" s="3836"/>
      <c r="S14" s="3836"/>
      <c r="T14" s="3836"/>
      <c r="U14" s="3836"/>
      <c r="V14" s="3836"/>
      <c r="W14" s="3836"/>
      <c r="X14" s="3837"/>
    </row>
    <row r="15" spans="1:24" s="1340" customFormat="1" ht="34.5" customHeight="1">
      <c r="A15" s="3869" t="s">
        <v>1811</v>
      </c>
      <c r="B15" s="3870"/>
      <c r="C15" s="3870"/>
      <c r="D15" s="3870"/>
      <c r="E15" s="3871"/>
      <c r="F15" s="3872" t="s">
        <v>1812</v>
      </c>
      <c r="G15" s="3872"/>
      <c r="H15" s="3873" t="s">
        <v>2415</v>
      </c>
      <c r="I15" s="3871"/>
      <c r="J15" s="3920" t="s">
        <v>1813</v>
      </c>
      <c r="K15" s="3921"/>
      <c r="L15" s="1804" t="s">
        <v>1814</v>
      </c>
      <c r="M15" s="1805" t="s">
        <v>2414</v>
      </c>
      <c r="P15" s="3835"/>
      <c r="Q15" s="3836"/>
      <c r="R15" s="3836"/>
      <c r="S15" s="3836"/>
      <c r="T15" s="3836"/>
      <c r="U15" s="3836"/>
      <c r="V15" s="3836"/>
      <c r="W15" s="3836"/>
      <c r="X15" s="3837"/>
    </row>
    <row r="16" spans="1:24" s="1340" customFormat="1">
      <c r="A16" s="3850"/>
      <c r="B16" s="3851"/>
      <c r="C16" s="3851"/>
      <c r="D16" s="3851"/>
      <c r="E16" s="3852"/>
      <c r="F16" s="1806"/>
      <c r="G16" s="1796" t="s">
        <v>1816</v>
      </c>
      <c r="H16" s="3863"/>
      <c r="I16" s="3852"/>
      <c r="J16" s="3863"/>
      <c r="K16" s="3852"/>
      <c r="L16" s="3865"/>
      <c r="M16" s="3867"/>
      <c r="P16" s="3835"/>
      <c r="Q16" s="3836"/>
      <c r="R16" s="3836"/>
      <c r="S16" s="3836"/>
      <c r="T16" s="3836"/>
      <c r="U16" s="3836"/>
      <c r="V16" s="3836"/>
      <c r="W16" s="3836"/>
      <c r="X16" s="3837"/>
    </row>
    <row r="17" spans="1:24" s="1340" customFormat="1">
      <c r="A17" s="3853"/>
      <c r="B17" s="3854"/>
      <c r="C17" s="3854"/>
      <c r="D17" s="3854"/>
      <c r="E17" s="3855"/>
      <c r="F17" s="1309"/>
      <c r="G17" s="1795" t="s">
        <v>1817</v>
      </c>
      <c r="H17" s="3922"/>
      <c r="I17" s="3855"/>
      <c r="J17" s="3922"/>
      <c r="K17" s="3855"/>
      <c r="L17" s="3923"/>
      <c r="M17" s="3924"/>
      <c r="P17" s="3835"/>
      <c r="Q17" s="3836"/>
      <c r="R17" s="3836"/>
      <c r="S17" s="3836"/>
      <c r="T17" s="3836"/>
      <c r="U17" s="3836"/>
      <c r="V17" s="3836"/>
      <c r="W17" s="3836"/>
      <c r="X17" s="3837"/>
    </row>
    <row r="18" spans="1:24" s="1340" customFormat="1">
      <c r="A18" s="3850"/>
      <c r="B18" s="3851"/>
      <c r="C18" s="3851"/>
      <c r="D18" s="3851"/>
      <c r="E18" s="3852"/>
      <c r="F18" s="1806"/>
      <c r="G18" s="1796" t="s">
        <v>1816</v>
      </c>
      <c r="H18" s="3863"/>
      <c r="I18" s="3852"/>
      <c r="J18" s="1807"/>
      <c r="K18" s="1808"/>
      <c r="L18" s="3865"/>
      <c r="M18" s="3867"/>
      <c r="P18" s="3835"/>
      <c r="Q18" s="3836"/>
      <c r="R18" s="3836"/>
      <c r="S18" s="3836"/>
      <c r="T18" s="3836"/>
      <c r="U18" s="3836"/>
      <c r="V18" s="3836"/>
      <c r="W18" s="3836"/>
      <c r="X18" s="3837"/>
    </row>
    <row r="19" spans="1:24" s="1340" customFormat="1" ht="14.25" thickBot="1">
      <c r="A19" s="3860"/>
      <c r="B19" s="3861"/>
      <c r="C19" s="3861"/>
      <c r="D19" s="3861"/>
      <c r="E19" s="3862"/>
      <c r="F19" s="1809"/>
      <c r="G19" s="1810" t="s">
        <v>1817</v>
      </c>
      <c r="H19" s="3864"/>
      <c r="I19" s="3862"/>
      <c r="J19" s="1811"/>
      <c r="K19" s="1812"/>
      <c r="L19" s="3866"/>
      <c r="M19" s="3868"/>
      <c r="P19" s="3838"/>
      <c r="Q19" s="3839"/>
      <c r="R19" s="3839"/>
      <c r="S19" s="3839"/>
      <c r="T19" s="3839"/>
      <c r="U19" s="3839"/>
      <c r="V19" s="3839"/>
      <c r="W19" s="3839"/>
      <c r="X19" s="3840"/>
    </row>
    <row r="20" spans="1:24" s="1340" customFormat="1" ht="14.25" thickBot="1">
      <c r="A20" s="45" t="s">
        <v>1818</v>
      </c>
      <c r="B20" s="45"/>
      <c r="C20" s="45"/>
      <c r="D20" s="45"/>
      <c r="E20" s="45"/>
      <c r="F20"/>
      <c r="G20"/>
      <c r="H20"/>
      <c r="I20"/>
      <c r="J20" s="1813"/>
      <c r="K20" s="1813"/>
      <c r="L20"/>
      <c r="M20"/>
      <c r="P20" s="235"/>
      <c r="Q20" s="235"/>
      <c r="R20" s="235"/>
      <c r="S20" s="235"/>
      <c r="T20" s="235"/>
      <c r="U20" s="235"/>
      <c r="V20" s="235"/>
      <c r="W20" s="235"/>
      <c r="X20" s="235"/>
    </row>
    <row r="21" spans="1:24" s="1340" customFormat="1" ht="32.25" customHeight="1">
      <c r="A21" s="3869" t="s">
        <v>1811</v>
      </c>
      <c r="B21" s="3870"/>
      <c r="C21" s="3870"/>
      <c r="D21" s="3870"/>
      <c r="E21" s="3871"/>
      <c r="F21" s="3872" t="s">
        <v>1812</v>
      </c>
      <c r="G21" s="3872"/>
      <c r="H21" s="3873" t="s">
        <v>2415</v>
      </c>
      <c r="I21" s="3871"/>
      <c r="J21" s="3874" t="s">
        <v>1819</v>
      </c>
      <c r="K21" s="3875"/>
      <c r="L21" s="1804" t="s">
        <v>1814</v>
      </c>
      <c r="M21" s="1805" t="s">
        <v>2414</v>
      </c>
      <c r="P21" s="235" t="s">
        <v>1509</v>
      </c>
      <c r="Q21" s="235"/>
      <c r="R21" s="235"/>
      <c r="S21" s="235"/>
      <c r="T21" s="235"/>
      <c r="U21" s="235"/>
      <c r="V21" s="235"/>
      <c r="W21" s="235"/>
      <c r="X21" s="235"/>
    </row>
    <row r="22" spans="1:24" s="1340" customFormat="1" ht="17.45" customHeight="1">
      <c r="A22" s="3888"/>
      <c r="B22" s="3889"/>
      <c r="C22" s="3889"/>
      <c r="D22" s="3889"/>
      <c r="E22" s="3890"/>
      <c r="F22" s="1806"/>
      <c r="G22" s="1796" t="s">
        <v>1816</v>
      </c>
      <c r="H22" s="3876"/>
      <c r="I22" s="3877"/>
      <c r="J22" s="3876"/>
      <c r="K22" s="3857"/>
      <c r="L22" s="3880"/>
      <c r="M22" s="3848"/>
      <c r="P22" s="3841" t="s">
        <v>2373</v>
      </c>
      <c r="Q22" s="3842"/>
      <c r="R22" s="3842"/>
      <c r="S22" s="3842"/>
      <c r="T22" s="3842"/>
      <c r="U22" s="3842"/>
      <c r="V22" s="3842"/>
      <c r="W22" s="3842"/>
      <c r="X22" s="3843"/>
    </row>
    <row r="23" spans="1:24" s="1340" customFormat="1" ht="17.45" customHeight="1">
      <c r="A23" s="3891"/>
      <c r="B23" s="3892"/>
      <c r="C23" s="3892"/>
      <c r="D23" s="3892"/>
      <c r="E23" s="3893"/>
      <c r="F23" s="1309"/>
      <c r="G23" s="1795" t="s">
        <v>1817</v>
      </c>
      <c r="H23" s="3878"/>
      <c r="I23" s="3879"/>
      <c r="J23" s="3858"/>
      <c r="K23" s="3859"/>
      <c r="L23" s="3881"/>
      <c r="M23" s="3849"/>
      <c r="P23" s="3844"/>
      <c r="Q23" s="3836"/>
      <c r="R23" s="3836"/>
      <c r="S23" s="3836"/>
      <c r="T23" s="3836"/>
      <c r="U23" s="3836"/>
      <c r="V23" s="3836"/>
      <c r="W23" s="3836"/>
      <c r="X23" s="3845"/>
    </row>
    <row r="24" spans="1:24" s="1340" customFormat="1" ht="17.45" customHeight="1">
      <c r="A24" s="3850"/>
      <c r="B24" s="3851"/>
      <c r="C24" s="3851"/>
      <c r="D24" s="3851"/>
      <c r="E24" s="3852"/>
      <c r="F24" s="1806"/>
      <c r="G24" s="1796" t="s">
        <v>1816</v>
      </c>
      <c r="H24" s="3876"/>
      <c r="I24" s="3877"/>
      <c r="J24" s="3876"/>
      <c r="K24" s="3857"/>
      <c r="L24" s="3880"/>
      <c r="M24" s="3848"/>
      <c r="P24" s="3844"/>
      <c r="Q24" s="3836"/>
      <c r="R24" s="3836"/>
      <c r="S24" s="3836"/>
      <c r="T24" s="3836"/>
      <c r="U24" s="3836"/>
      <c r="V24" s="3836"/>
      <c r="W24" s="3836"/>
      <c r="X24" s="3845"/>
    </row>
    <row r="25" spans="1:24" s="1340" customFormat="1" ht="17.45" customHeight="1">
      <c r="A25" s="3853"/>
      <c r="B25" s="3854"/>
      <c r="C25" s="3854"/>
      <c r="D25" s="3854"/>
      <c r="E25" s="3855"/>
      <c r="F25" s="1309"/>
      <c r="G25" s="1795" t="s">
        <v>1817</v>
      </c>
      <c r="H25" s="3878"/>
      <c r="I25" s="3879"/>
      <c r="J25" s="3858"/>
      <c r="K25" s="3859"/>
      <c r="L25" s="3881"/>
      <c r="M25" s="3849"/>
      <c r="P25" s="3844"/>
      <c r="Q25" s="3836"/>
      <c r="R25" s="3836"/>
      <c r="S25" s="3836"/>
      <c r="T25" s="3836"/>
      <c r="U25" s="3836"/>
      <c r="V25" s="3836"/>
      <c r="W25" s="3836"/>
      <c r="X25" s="3845"/>
    </row>
    <row r="26" spans="1:24" s="1340" customFormat="1" ht="17.45" customHeight="1">
      <c r="A26" s="3882"/>
      <c r="B26" s="3883"/>
      <c r="C26" s="3883"/>
      <c r="D26" s="3883"/>
      <c r="E26" s="3877"/>
      <c r="F26" s="1806"/>
      <c r="G26" s="1796" t="s">
        <v>1816</v>
      </c>
      <c r="H26" s="3876"/>
      <c r="I26" s="3877"/>
      <c r="J26" s="3876"/>
      <c r="K26" s="3857"/>
      <c r="L26" s="3880"/>
      <c r="M26" s="3848"/>
      <c r="P26" s="3844" t="s">
        <v>2374</v>
      </c>
      <c r="Q26" s="3836"/>
      <c r="R26" s="3836"/>
      <c r="S26" s="3836"/>
      <c r="T26" s="3836"/>
      <c r="U26" s="3836"/>
      <c r="V26" s="3836"/>
      <c r="W26" s="3836"/>
      <c r="X26" s="3845"/>
    </row>
    <row r="27" spans="1:24" s="1340" customFormat="1" ht="17.45" customHeight="1">
      <c r="A27" s="3884"/>
      <c r="B27" s="3885"/>
      <c r="C27" s="3885"/>
      <c r="D27" s="3885"/>
      <c r="E27" s="3879"/>
      <c r="F27" s="1309"/>
      <c r="G27" s="1795" t="s">
        <v>1817</v>
      </c>
      <c r="H27" s="3878"/>
      <c r="I27" s="3879"/>
      <c r="J27" s="3858"/>
      <c r="K27" s="3859"/>
      <c r="L27" s="3881"/>
      <c r="M27" s="3849"/>
      <c r="P27" s="3844"/>
      <c r="Q27" s="3836"/>
      <c r="R27" s="3836"/>
      <c r="S27" s="3836"/>
      <c r="T27" s="3836"/>
      <c r="U27" s="3836"/>
      <c r="V27" s="3836"/>
      <c r="W27" s="3836"/>
      <c r="X27" s="3845"/>
    </row>
    <row r="28" spans="1:24" s="1340" customFormat="1" ht="17.45" customHeight="1">
      <c r="A28" s="3850"/>
      <c r="B28" s="3851"/>
      <c r="C28" s="3851"/>
      <c r="D28" s="3851"/>
      <c r="E28" s="3852"/>
      <c r="F28" s="1806"/>
      <c r="G28" s="1796" t="s">
        <v>1816</v>
      </c>
      <c r="H28" s="3856"/>
      <c r="I28" s="3857"/>
      <c r="J28" s="3856"/>
      <c r="K28" s="3857"/>
      <c r="L28" s="3846"/>
      <c r="M28" s="3848"/>
      <c r="P28" s="3844"/>
      <c r="Q28" s="3836"/>
      <c r="R28" s="3836"/>
      <c r="S28" s="3836"/>
      <c r="T28" s="3836"/>
      <c r="U28" s="3836"/>
      <c r="V28" s="3836"/>
      <c r="W28" s="3836"/>
      <c r="X28" s="3845"/>
    </row>
    <row r="29" spans="1:24" s="1340" customFormat="1" ht="17.45" customHeight="1">
      <c r="A29" s="3853"/>
      <c r="B29" s="3854"/>
      <c r="C29" s="3854"/>
      <c r="D29" s="3854"/>
      <c r="E29" s="3855"/>
      <c r="F29" s="1309"/>
      <c r="G29" s="1795" t="s">
        <v>1817</v>
      </c>
      <c r="H29" s="3858"/>
      <c r="I29" s="3859"/>
      <c r="J29" s="3858"/>
      <c r="K29" s="3859"/>
      <c r="L29" s="3847"/>
      <c r="M29" s="3849"/>
      <c r="P29" s="3844"/>
      <c r="Q29" s="3836"/>
      <c r="R29" s="3836"/>
      <c r="S29" s="3836"/>
      <c r="T29" s="3836"/>
      <c r="U29" s="3836"/>
      <c r="V29" s="3836"/>
      <c r="W29" s="3836"/>
      <c r="X29" s="3845"/>
    </row>
    <row r="30" spans="1:24" s="1340" customFormat="1" ht="17.45" customHeight="1">
      <c r="A30" s="3850"/>
      <c r="B30" s="3851"/>
      <c r="C30" s="3851"/>
      <c r="D30" s="3851"/>
      <c r="E30" s="3852"/>
      <c r="F30" s="1806"/>
      <c r="G30" s="1796" t="s">
        <v>1816</v>
      </c>
      <c r="H30" s="3856"/>
      <c r="I30" s="3857"/>
      <c r="J30" s="3856"/>
      <c r="K30" s="3857"/>
      <c r="L30" s="3846"/>
      <c r="M30" s="3848"/>
      <c r="P30" s="3844"/>
      <c r="Q30" s="3836"/>
      <c r="R30" s="3836"/>
      <c r="S30" s="3836"/>
      <c r="T30" s="3836"/>
      <c r="U30" s="3836"/>
      <c r="V30" s="3836"/>
      <c r="W30" s="3836"/>
      <c r="X30" s="3845"/>
    </row>
    <row r="31" spans="1:24" s="1340" customFormat="1" ht="17.45" customHeight="1">
      <c r="A31" s="3853"/>
      <c r="B31" s="3854"/>
      <c r="C31" s="3854"/>
      <c r="D31" s="3854"/>
      <c r="E31" s="3855"/>
      <c r="F31" s="1309"/>
      <c r="G31" s="1795" t="s">
        <v>1817</v>
      </c>
      <c r="H31" s="3858"/>
      <c r="I31" s="3859"/>
      <c r="J31" s="3858"/>
      <c r="K31" s="3859"/>
      <c r="L31" s="3847"/>
      <c r="M31" s="3849"/>
      <c r="P31" s="3844"/>
      <c r="Q31" s="3836"/>
      <c r="R31" s="3836"/>
      <c r="S31" s="3836"/>
      <c r="T31" s="3836"/>
      <c r="U31" s="3836"/>
      <c r="V31" s="3836"/>
      <c r="W31" s="3836"/>
      <c r="X31" s="3845"/>
    </row>
    <row r="32" spans="1:24" s="1340" customFormat="1" ht="17.45" customHeight="1">
      <c r="A32" s="3850"/>
      <c r="B32" s="3851"/>
      <c r="C32" s="3851"/>
      <c r="D32" s="3851"/>
      <c r="E32" s="3852"/>
      <c r="F32" s="1806"/>
      <c r="G32" s="1796" t="s">
        <v>1816</v>
      </c>
      <c r="H32" s="3856"/>
      <c r="I32" s="3857"/>
      <c r="J32" s="3856"/>
      <c r="K32" s="3857"/>
      <c r="L32" s="3846"/>
      <c r="M32" s="3848"/>
      <c r="P32" s="3844"/>
      <c r="Q32" s="3836"/>
      <c r="R32" s="3836"/>
      <c r="S32" s="3836"/>
      <c r="T32" s="3836"/>
      <c r="U32" s="3836"/>
      <c r="V32" s="3836"/>
      <c r="W32" s="3836"/>
      <c r="X32" s="3845"/>
    </row>
    <row r="33" spans="1:24" s="1340" customFormat="1" ht="17.45" customHeight="1" thickBot="1">
      <c r="A33" s="3860"/>
      <c r="B33" s="3861"/>
      <c r="C33" s="3861"/>
      <c r="D33" s="3861"/>
      <c r="E33" s="3862"/>
      <c r="F33" s="1809"/>
      <c r="G33" s="1810" t="s">
        <v>1817</v>
      </c>
      <c r="H33" s="3894"/>
      <c r="I33" s="3895"/>
      <c r="J33" s="3894"/>
      <c r="K33" s="3895"/>
      <c r="L33" s="3896"/>
      <c r="M33" s="3897"/>
      <c r="P33" s="3844"/>
      <c r="Q33" s="3836"/>
      <c r="R33" s="3836"/>
      <c r="S33" s="3836"/>
      <c r="T33" s="3836"/>
      <c r="U33" s="3836"/>
      <c r="V33" s="3836"/>
      <c r="W33" s="3836"/>
      <c r="X33" s="3845"/>
    </row>
    <row r="34" spans="1:24" s="1340" customFormat="1" ht="8.25" customHeight="1">
      <c r="G34" s="1814"/>
      <c r="P34" s="3844"/>
      <c r="Q34" s="3836"/>
      <c r="R34" s="3836"/>
      <c r="S34" s="3836"/>
      <c r="T34" s="3836"/>
      <c r="U34" s="3836"/>
      <c r="V34" s="3836"/>
      <c r="W34" s="3836"/>
      <c r="X34" s="3845"/>
    </row>
    <row r="35" spans="1:24" s="1340" customFormat="1" ht="8.25" customHeight="1">
      <c r="G35" s="1814"/>
      <c r="P35" s="3844"/>
      <c r="Q35" s="3836"/>
      <c r="R35" s="3836"/>
      <c r="S35" s="3836"/>
      <c r="T35" s="3836"/>
      <c r="U35" s="3836"/>
      <c r="V35" s="3836"/>
      <c r="W35" s="3836"/>
      <c r="X35" s="3845"/>
    </row>
    <row r="36" spans="1:24" ht="8.25" customHeight="1">
      <c r="P36" s="3844"/>
      <c r="Q36" s="3836"/>
      <c r="R36" s="3836"/>
      <c r="S36" s="3836"/>
      <c r="T36" s="3836"/>
      <c r="U36" s="3836"/>
      <c r="V36" s="3836"/>
      <c r="W36" s="3836"/>
      <c r="X36" s="3845"/>
    </row>
    <row r="37" spans="1:24" ht="15" customHeight="1">
      <c r="A37" s="239" t="s">
        <v>670</v>
      </c>
      <c r="B37" s="244"/>
      <c r="C37" s="244"/>
      <c r="D37" s="245"/>
      <c r="E37" s="246"/>
      <c r="F37" s="246"/>
      <c r="G37" s="246"/>
      <c r="H37" s="246"/>
      <c r="J37" s="1432" t="s">
        <v>316</v>
      </c>
      <c r="K37" s="4164" t="s">
        <v>209</v>
      </c>
      <c r="L37" s="4165" t="s">
        <v>43</v>
      </c>
      <c r="M37" s="4165"/>
      <c r="N37" s="4201"/>
      <c r="O37" s="3117"/>
      <c r="P37" s="3844"/>
      <c r="Q37" s="3836"/>
      <c r="R37" s="3836"/>
      <c r="S37" s="3836"/>
      <c r="T37" s="3836"/>
      <c r="U37" s="3836"/>
      <c r="V37" s="3836"/>
      <c r="W37" s="3836"/>
      <c r="X37" s="3845"/>
    </row>
    <row r="38" spans="1:24" ht="12.6" customHeight="1">
      <c r="A38" s="4168" t="s">
        <v>305</v>
      </c>
      <c r="B38" s="4169"/>
      <c r="C38" s="4169"/>
      <c r="D38" s="4169"/>
      <c r="E38" s="4169"/>
      <c r="F38" s="4169"/>
      <c r="G38" s="248" t="s">
        <v>187</v>
      </c>
      <c r="H38" s="925">
        <f>+H3-2</f>
        <v>2023</v>
      </c>
      <c r="I38" s="926">
        <f>+H3-1</f>
        <v>2024</v>
      </c>
      <c r="J38" s="927">
        <f>+H3</f>
        <v>2025</v>
      </c>
      <c r="K38" s="4164"/>
      <c r="L38" s="4165"/>
      <c r="M38" s="4165"/>
      <c r="N38" s="4201"/>
      <c r="O38" s="3117"/>
      <c r="P38" s="3844"/>
      <c r="Q38" s="3836"/>
      <c r="R38" s="3836"/>
      <c r="S38" s="3836"/>
      <c r="T38" s="3836"/>
      <c r="U38" s="3836"/>
      <c r="V38" s="3836"/>
      <c r="W38" s="3836"/>
      <c r="X38" s="3845"/>
    </row>
    <row r="39" spans="1:24">
      <c r="A39" s="4158" t="s">
        <v>1051</v>
      </c>
      <c r="B39" s="251" t="s">
        <v>1052</v>
      </c>
      <c r="C39" s="4161" t="s">
        <v>671</v>
      </c>
      <c r="D39" s="4161"/>
      <c r="E39" s="4161"/>
      <c r="F39" s="252"/>
      <c r="G39" s="248"/>
      <c r="H39" s="250"/>
      <c r="I39" s="250"/>
      <c r="J39" s="79"/>
      <c r="K39" s="1170"/>
      <c r="L39" s="4138"/>
      <c r="M39" s="4138"/>
      <c r="N39" s="4181"/>
      <c r="O39" s="3118"/>
      <c r="P39" s="3844"/>
      <c r="Q39" s="3836"/>
      <c r="R39" s="3836"/>
      <c r="S39" s="3836"/>
      <c r="T39" s="3836"/>
      <c r="U39" s="3836"/>
      <c r="V39" s="3836"/>
      <c r="W39" s="3836"/>
      <c r="X39" s="3845"/>
    </row>
    <row r="40" spans="1:24">
      <c r="A40" s="4159"/>
      <c r="B40" s="253"/>
      <c r="C40" s="4162" t="s">
        <v>461</v>
      </c>
      <c r="D40" s="4163"/>
      <c r="E40" s="4163"/>
      <c r="F40" s="254" t="s">
        <v>210</v>
      </c>
      <c r="G40" s="248" t="s">
        <v>3191</v>
      </c>
      <c r="H40" s="79">
        <f>+H41+H46</f>
        <v>0</v>
      </c>
      <c r="I40" s="79">
        <f>+I41+I46</f>
        <v>28131.5</v>
      </c>
      <c r="J40" s="79">
        <f>+J41+J46</f>
        <v>25700.350000000002</v>
      </c>
      <c r="K40" s="1170"/>
      <c r="L40" s="4138"/>
      <c r="M40" s="4138"/>
      <c r="N40" s="4181"/>
      <c r="O40" s="3118"/>
      <c r="P40" s="3844"/>
      <c r="Q40" s="3836"/>
      <c r="R40" s="3836"/>
      <c r="S40" s="3836"/>
      <c r="T40" s="3836"/>
      <c r="U40" s="3836"/>
      <c r="V40" s="3836"/>
      <c r="W40" s="3836"/>
      <c r="X40" s="3845"/>
    </row>
    <row r="41" spans="1:24">
      <c r="A41" s="4159"/>
      <c r="B41" s="253"/>
      <c r="C41" s="3003"/>
      <c r="D41" s="2987" t="s">
        <v>250</v>
      </c>
      <c r="E41" s="2988"/>
      <c r="F41" s="3004"/>
      <c r="G41" s="248" t="s">
        <v>3191</v>
      </c>
      <c r="H41" s="79">
        <f>+H42+H43</f>
        <v>0</v>
      </c>
      <c r="I41" s="79">
        <f>+I42+I43</f>
        <v>4191.5</v>
      </c>
      <c r="J41" s="79">
        <f>+J42+J43</f>
        <v>4535.95</v>
      </c>
      <c r="K41" s="1170"/>
      <c r="L41" s="2986"/>
      <c r="M41" s="2986"/>
      <c r="N41" s="1177"/>
      <c r="O41" s="3118"/>
      <c r="P41" s="3844"/>
      <c r="Q41" s="3836"/>
      <c r="R41" s="3836"/>
      <c r="S41" s="3836"/>
      <c r="T41" s="3836"/>
      <c r="U41" s="3836"/>
      <c r="V41" s="3836"/>
      <c r="W41" s="3836"/>
      <c r="X41" s="3845"/>
    </row>
    <row r="42" spans="1:24">
      <c r="A42" s="4159"/>
      <c r="B42" s="255"/>
      <c r="C42" s="247"/>
      <c r="D42" s="3006"/>
      <c r="E42" s="256" t="s">
        <v>1821</v>
      </c>
      <c r="F42" s="260"/>
      <c r="G42" s="248" t="s">
        <v>3191</v>
      </c>
      <c r="H42" s="1779">
        <f>+H44*H45</f>
        <v>0</v>
      </c>
      <c r="I42" s="1779">
        <f>+I44*I45</f>
        <v>4191.5</v>
      </c>
      <c r="J42" s="79">
        <f>+H86</f>
        <v>4037.95</v>
      </c>
      <c r="K42" s="1170" t="s">
        <v>1053</v>
      </c>
      <c r="L42" s="4138" t="s">
        <v>1718</v>
      </c>
      <c r="M42" s="4138"/>
      <c r="N42" s="4138"/>
      <c r="O42" s="3118"/>
      <c r="P42" s="3844"/>
      <c r="Q42" s="3836"/>
      <c r="R42" s="3836"/>
      <c r="S42" s="3836"/>
      <c r="T42" s="3836"/>
      <c r="U42" s="3836"/>
      <c r="V42" s="3836"/>
      <c r="W42" s="3836"/>
      <c r="X42" s="3845"/>
    </row>
    <row r="43" spans="1:24">
      <c r="A43" s="4159"/>
      <c r="B43" s="255"/>
      <c r="C43" s="247"/>
      <c r="D43" s="3006"/>
      <c r="E43" s="256" t="s">
        <v>1820</v>
      </c>
      <c r="F43" s="264"/>
      <c r="G43" s="248"/>
      <c r="H43" s="1779"/>
      <c r="I43" s="1779"/>
      <c r="J43" s="79">
        <f>+H87</f>
        <v>498</v>
      </c>
      <c r="K43" s="1170"/>
      <c r="L43" s="4138"/>
      <c r="M43" s="4138"/>
      <c r="N43" s="4138"/>
      <c r="O43" s="3118"/>
      <c r="P43" s="3844"/>
      <c r="Q43" s="3836"/>
      <c r="R43" s="3836"/>
      <c r="S43" s="3836"/>
      <c r="T43" s="3836"/>
      <c r="U43" s="3836"/>
      <c r="V43" s="3836"/>
      <c r="W43" s="3836"/>
      <c r="X43" s="3845"/>
    </row>
    <row r="44" spans="1:24" ht="13.5" customHeight="1">
      <c r="A44" s="4159"/>
      <c r="B44" s="2482"/>
      <c r="C44" s="247"/>
      <c r="D44" s="3005"/>
      <c r="E44" s="1793"/>
      <c r="F44" s="2483" t="s">
        <v>1627</v>
      </c>
      <c r="G44" s="248" t="s">
        <v>994</v>
      </c>
      <c r="H44" s="1779"/>
      <c r="I44" s="1779">
        <f>+負荷記録表!Q14</f>
        <v>10100</v>
      </c>
      <c r="J44" s="2488">
        <f>+G86</f>
        <v>9730</v>
      </c>
      <c r="K44" s="1170"/>
      <c r="L44" s="4138"/>
      <c r="M44" s="4138"/>
      <c r="N44" s="4138"/>
      <c r="O44" s="3118"/>
      <c r="P44" s="3844" t="s">
        <v>2375</v>
      </c>
      <c r="Q44" s="3836"/>
      <c r="R44" s="3836"/>
      <c r="S44" s="3836"/>
      <c r="T44" s="3836"/>
      <c r="U44" s="3836"/>
      <c r="V44" s="3836"/>
      <c r="W44" s="3836"/>
      <c r="X44" s="3836"/>
    </row>
    <row r="45" spans="1:24">
      <c r="A45" s="4159"/>
      <c r="B45" s="2482"/>
      <c r="C45" s="247"/>
      <c r="D45" s="2484"/>
      <c r="E45" s="2485"/>
      <c r="F45" s="2486" t="s">
        <v>1624</v>
      </c>
      <c r="G45" s="2487" t="s">
        <v>3192</v>
      </c>
      <c r="H45" s="1780"/>
      <c r="I45" s="1780">
        <f>+J45</f>
        <v>0.41499999999999998</v>
      </c>
      <c r="J45" s="2489">
        <f>+J86</f>
        <v>0.41499999999999998</v>
      </c>
      <c r="K45" s="1170"/>
      <c r="L45" s="4138"/>
      <c r="M45" s="4138"/>
      <c r="N45" s="4138"/>
      <c r="O45" s="3118"/>
      <c r="P45" s="3844"/>
      <c r="Q45" s="3836"/>
      <c r="R45" s="3836"/>
      <c r="S45" s="3836"/>
      <c r="T45" s="3836"/>
      <c r="U45" s="3836"/>
      <c r="V45" s="3836"/>
      <c r="W45" s="3836"/>
      <c r="X45" s="3836"/>
    </row>
    <row r="46" spans="1:24">
      <c r="A46" s="4159"/>
      <c r="B46" s="255"/>
      <c r="C46" s="247"/>
      <c r="D46" s="258" t="s">
        <v>312</v>
      </c>
      <c r="E46" s="259"/>
      <c r="F46" s="249"/>
      <c r="G46" s="248" t="s">
        <v>3191</v>
      </c>
      <c r="H46" s="79">
        <f>SUM(H47:H53)</f>
        <v>0</v>
      </c>
      <c r="I46" s="79">
        <f>SUM(I47:I53)</f>
        <v>23940</v>
      </c>
      <c r="J46" s="79">
        <f>SUM(J47:J53)</f>
        <v>21164.400000000001</v>
      </c>
      <c r="K46" s="1170"/>
      <c r="L46" s="4138"/>
      <c r="M46" s="4138"/>
      <c r="N46" s="4138"/>
      <c r="O46" s="3118"/>
      <c r="P46" s="3844"/>
      <c r="Q46" s="3836"/>
      <c r="R46" s="3836"/>
      <c r="S46" s="3836"/>
      <c r="T46" s="3836"/>
      <c r="U46" s="3836"/>
      <c r="V46" s="3836"/>
      <c r="W46" s="3836"/>
      <c r="X46" s="3836"/>
    </row>
    <row r="47" spans="1:24" ht="13.5" customHeight="1">
      <c r="A47" s="4159"/>
      <c r="B47" s="255"/>
      <c r="C47" s="255"/>
      <c r="D47" s="247"/>
      <c r="E47" s="622" t="str">
        <f t="shared" ref="E47:E53" si="0">+D88</f>
        <v>灯油</v>
      </c>
      <c r="F47" s="623"/>
      <c r="G47" s="248" t="s">
        <v>3191</v>
      </c>
      <c r="H47" s="1781"/>
      <c r="I47" s="1779">
        <f>+'4負荷 (基準年)'!J47</f>
        <v>0</v>
      </c>
      <c r="J47" s="79">
        <f t="shared" ref="J47:J53" si="1">+H88</f>
        <v>0</v>
      </c>
      <c r="K47" s="1170"/>
      <c r="L47" s="4138"/>
      <c r="M47" s="4138"/>
      <c r="N47" s="4138"/>
      <c r="O47" s="3118"/>
      <c r="P47" s="3844"/>
      <c r="Q47" s="3836"/>
      <c r="R47" s="3836"/>
      <c r="S47" s="3836"/>
      <c r="T47" s="3836"/>
      <c r="U47" s="3836"/>
      <c r="V47" s="3836"/>
      <c r="W47" s="3836"/>
      <c r="X47" s="3836"/>
    </row>
    <row r="48" spans="1:24">
      <c r="A48" s="4159"/>
      <c r="B48" s="255"/>
      <c r="C48" s="255"/>
      <c r="D48" s="247"/>
      <c r="E48" s="622" t="str">
        <f t="shared" si="0"/>
        <v>A重油</v>
      </c>
      <c r="F48" s="626"/>
      <c r="G48" s="248" t="s">
        <v>3191</v>
      </c>
      <c r="H48" s="1781"/>
      <c r="I48" s="1779">
        <f>+'4負荷 (基準年)'!J48</f>
        <v>0</v>
      </c>
      <c r="J48" s="79">
        <f t="shared" si="1"/>
        <v>0</v>
      </c>
      <c r="K48" s="1170"/>
      <c r="L48" s="4138"/>
      <c r="M48" s="4138"/>
      <c r="N48" s="4138"/>
      <c r="O48" s="3118"/>
      <c r="P48" s="3844"/>
      <c r="Q48" s="3836"/>
      <c r="R48" s="3836"/>
      <c r="S48" s="3836"/>
      <c r="T48" s="3836"/>
      <c r="U48" s="3836"/>
      <c r="V48" s="3836"/>
      <c r="W48" s="3836"/>
      <c r="X48" s="3836"/>
    </row>
    <row r="49" spans="1:24">
      <c r="A49" s="4159"/>
      <c r="B49" s="255"/>
      <c r="C49" s="255"/>
      <c r="D49" s="247"/>
      <c r="E49" s="622" t="str">
        <f t="shared" si="0"/>
        <v>都市ガス</v>
      </c>
      <c r="F49" s="626"/>
      <c r="G49" s="248" t="s">
        <v>3191</v>
      </c>
      <c r="H49" s="1781"/>
      <c r="I49" s="1779">
        <f>+'4負荷 (基準年)'!J49</f>
        <v>14904.000000000002</v>
      </c>
      <c r="J49" s="79">
        <f t="shared" si="1"/>
        <v>13975.2</v>
      </c>
      <c r="K49" s="1170"/>
      <c r="L49" s="4138"/>
      <c r="M49" s="4138"/>
      <c r="N49" s="4138"/>
      <c r="O49" s="3118"/>
      <c r="P49" s="3844"/>
      <c r="Q49" s="3836"/>
      <c r="R49" s="3836"/>
      <c r="S49" s="3836"/>
      <c r="T49" s="3836"/>
      <c r="U49" s="3836"/>
      <c r="V49" s="3836"/>
      <c r="W49" s="3836"/>
      <c r="X49" s="3836"/>
    </row>
    <row r="50" spans="1:24">
      <c r="A50" s="4159"/>
      <c r="B50" s="255"/>
      <c r="C50" s="255"/>
      <c r="D50" s="247"/>
      <c r="E50" s="622" t="str">
        <f t="shared" si="0"/>
        <v>液化天然ガス(LNG)</v>
      </c>
      <c r="F50" s="626"/>
      <c r="G50" s="248" t="s">
        <v>3191</v>
      </c>
      <c r="H50" s="1781"/>
      <c r="I50" s="1779">
        <f>+'4負荷 (基準年)'!J50</f>
        <v>0</v>
      </c>
      <c r="J50" s="79">
        <f t="shared" si="1"/>
        <v>0</v>
      </c>
      <c r="K50" s="1170"/>
      <c r="L50" s="4138"/>
      <c r="M50" s="4138"/>
      <c r="N50" s="4138"/>
      <c r="O50" s="3118"/>
      <c r="P50" s="3844"/>
      <c r="Q50" s="3836"/>
      <c r="R50" s="3836"/>
      <c r="S50" s="3836"/>
      <c r="T50" s="3836"/>
      <c r="U50" s="3836"/>
      <c r="V50" s="3836"/>
      <c r="W50" s="3836"/>
      <c r="X50" s="3836"/>
    </row>
    <row r="51" spans="1:24">
      <c r="A51" s="4159"/>
      <c r="B51" s="255"/>
      <c r="C51" s="255"/>
      <c r="D51" s="247"/>
      <c r="E51" s="622" t="str">
        <f t="shared" si="0"/>
        <v>液化石油ガス(LPG)</v>
      </c>
      <c r="F51" s="623"/>
      <c r="G51" s="248" t="s">
        <v>3191</v>
      </c>
      <c r="H51" s="1781"/>
      <c r="I51" s="1779">
        <f>+'4負荷 (基準年)'!J51</f>
        <v>0</v>
      </c>
      <c r="J51" s="79">
        <f t="shared" si="1"/>
        <v>0</v>
      </c>
      <c r="K51" s="1170"/>
      <c r="L51" s="4138"/>
      <c r="M51" s="4138"/>
      <c r="N51" s="4138"/>
      <c r="O51" s="3118"/>
      <c r="P51" s="3844"/>
      <c r="Q51" s="3836"/>
      <c r="R51" s="3836"/>
      <c r="S51" s="3836"/>
      <c r="T51" s="3836"/>
      <c r="U51" s="3836"/>
      <c r="V51" s="3836"/>
      <c r="W51" s="3836"/>
      <c r="X51" s="3836"/>
    </row>
    <row r="52" spans="1:24">
      <c r="A52" s="4159"/>
      <c r="B52" s="255"/>
      <c r="C52" s="255"/>
      <c r="D52" s="247"/>
      <c r="E52" s="622" t="str">
        <f t="shared" si="0"/>
        <v>ガソリン</v>
      </c>
      <c r="F52" s="623"/>
      <c r="G52" s="248" t="s">
        <v>3191</v>
      </c>
      <c r="H52" s="1781"/>
      <c r="I52" s="1779">
        <f>+'4負荷 (基準年)'!J52</f>
        <v>2748</v>
      </c>
      <c r="J52" s="79">
        <f t="shared" si="1"/>
        <v>2473.1999999999998</v>
      </c>
      <c r="K52" s="1170" t="s">
        <v>1053</v>
      </c>
      <c r="L52" s="4182" t="s">
        <v>1054</v>
      </c>
      <c r="M52" s="4183"/>
      <c r="N52" s="4184"/>
      <c r="O52" s="3119"/>
      <c r="P52" s="3844"/>
      <c r="Q52" s="3836"/>
      <c r="R52" s="3836"/>
      <c r="S52" s="3836"/>
      <c r="T52" s="3836"/>
      <c r="U52" s="3836"/>
      <c r="V52" s="3836"/>
      <c r="W52" s="3836"/>
      <c r="X52" s="3836"/>
    </row>
    <row r="53" spans="1:24" ht="13.5" customHeight="1">
      <c r="A53" s="4159"/>
      <c r="B53" s="255"/>
      <c r="C53" s="255"/>
      <c r="D53" s="247"/>
      <c r="E53" s="622" t="str">
        <f t="shared" si="0"/>
        <v>軽油</v>
      </c>
      <c r="F53" s="623"/>
      <c r="G53" s="248" t="s">
        <v>3191</v>
      </c>
      <c r="H53" s="1781"/>
      <c r="I53" s="1779">
        <f>+'4負荷 (基準年)'!J53</f>
        <v>6288</v>
      </c>
      <c r="J53" s="79">
        <f t="shared" si="1"/>
        <v>4716</v>
      </c>
      <c r="K53" s="1170" t="s">
        <v>13</v>
      </c>
      <c r="L53" s="4185"/>
      <c r="M53" s="4186"/>
      <c r="N53" s="4187"/>
      <c r="O53" s="3119"/>
      <c r="P53" s="3844"/>
      <c r="Q53" s="3836"/>
      <c r="R53" s="3836"/>
      <c r="S53" s="3836"/>
      <c r="T53" s="3836"/>
      <c r="U53" s="3836"/>
      <c r="V53" s="3836"/>
      <c r="W53" s="3836"/>
      <c r="X53" s="3836"/>
    </row>
    <row r="54" spans="1:24">
      <c r="A54" s="4159"/>
      <c r="B54" s="251" t="s">
        <v>1055</v>
      </c>
      <c r="C54" s="728" t="s">
        <v>1111</v>
      </c>
      <c r="D54" s="728"/>
      <c r="E54" s="728"/>
      <c r="F54" s="728"/>
      <c r="G54" s="263"/>
      <c r="H54" s="1782"/>
      <c r="I54" s="1782"/>
      <c r="J54" s="264"/>
      <c r="K54" s="1171"/>
      <c r="L54" s="4179"/>
      <c r="M54" s="4179"/>
      <c r="N54" s="4180"/>
      <c r="O54" s="3120"/>
      <c r="P54" s="3844"/>
      <c r="Q54" s="3836"/>
      <c r="R54" s="3836"/>
      <c r="S54" s="3836"/>
      <c r="T54" s="3836"/>
      <c r="U54" s="3836"/>
      <c r="V54" s="3836"/>
      <c r="W54" s="3836"/>
      <c r="X54" s="3836"/>
    </row>
    <row r="55" spans="1:24">
      <c r="A55" s="4159"/>
      <c r="B55" s="253"/>
      <c r="C55" s="256" t="s">
        <v>457</v>
      </c>
      <c r="D55" s="257"/>
      <c r="E55" s="257"/>
      <c r="F55" s="249" t="s">
        <v>302</v>
      </c>
      <c r="G55" s="248" t="str">
        <f>+J103</f>
        <v>ｔ</v>
      </c>
      <c r="H55" s="1781"/>
      <c r="I55" s="1783">
        <f>+'4負荷 (基準年)'!J55</f>
        <v>1200</v>
      </c>
      <c r="J55" s="79">
        <f>SUM(J56:J58)</f>
        <v>1080</v>
      </c>
      <c r="K55" s="1170"/>
      <c r="L55" s="4138"/>
      <c r="M55" s="4138"/>
      <c r="N55" s="4138"/>
      <c r="O55" s="3118"/>
      <c r="P55" s="3844"/>
      <c r="Q55" s="3836"/>
      <c r="R55" s="3836"/>
      <c r="S55" s="3836"/>
      <c r="T55" s="3836"/>
      <c r="U55" s="3836"/>
      <c r="V55" s="3836"/>
      <c r="W55" s="3836"/>
      <c r="X55" s="3836"/>
    </row>
    <row r="56" spans="1:24">
      <c r="A56" s="4159"/>
      <c r="B56" s="255"/>
      <c r="C56" s="266"/>
      <c r="D56" s="4135" t="s">
        <v>764</v>
      </c>
      <c r="E56" s="4136"/>
      <c r="F56" s="4137"/>
      <c r="G56" s="248" t="str">
        <f t="shared" ref="G56:G63" si="2">+G55</f>
        <v>ｔ</v>
      </c>
      <c r="H56" s="1781"/>
      <c r="I56" s="1783">
        <f>+'4負荷 (基準年)'!J56</f>
        <v>0</v>
      </c>
      <c r="J56" s="79">
        <f>+G115</f>
        <v>0</v>
      </c>
      <c r="K56" s="1170"/>
      <c r="L56" s="4138"/>
      <c r="M56" s="4138"/>
      <c r="N56" s="4138"/>
      <c r="O56" s="3118"/>
      <c r="P56" s="3844"/>
      <c r="Q56" s="3836"/>
      <c r="R56" s="3836"/>
      <c r="S56" s="3836"/>
      <c r="T56" s="3836"/>
      <c r="U56" s="3836"/>
      <c r="V56" s="3836"/>
      <c r="W56" s="3836"/>
      <c r="X56" s="3836"/>
    </row>
    <row r="57" spans="1:24">
      <c r="A57" s="4159"/>
      <c r="B57" s="255"/>
      <c r="C57" s="266"/>
      <c r="D57" s="3925" t="s">
        <v>16</v>
      </c>
      <c r="E57" s="3926"/>
      <c r="F57" s="3927"/>
      <c r="G57" s="248" t="str">
        <f t="shared" si="2"/>
        <v>ｔ</v>
      </c>
      <c r="H57" s="1781"/>
      <c r="I57" s="1783">
        <f>+'4負荷 (基準年)'!J57</f>
        <v>1200</v>
      </c>
      <c r="J57" s="79">
        <f>+H115</f>
        <v>1080</v>
      </c>
      <c r="K57" s="1170" t="s">
        <v>1053</v>
      </c>
      <c r="L57" s="4138" t="s">
        <v>44</v>
      </c>
      <c r="M57" s="4138"/>
      <c r="N57" s="4138"/>
      <c r="O57" s="3118"/>
      <c r="P57" s="3844"/>
      <c r="Q57" s="3836"/>
      <c r="R57" s="3836"/>
      <c r="S57" s="3836"/>
      <c r="T57" s="3836"/>
      <c r="U57" s="3836"/>
      <c r="V57" s="3836"/>
      <c r="W57" s="3836"/>
      <c r="X57" s="3836"/>
    </row>
    <row r="58" spans="1:24">
      <c r="A58" s="4159"/>
      <c r="B58" s="253"/>
      <c r="C58" s="266"/>
      <c r="D58" s="4170" t="s">
        <v>15</v>
      </c>
      <c r="E58" s="4171"/>
      <c r="F58" s="4172"/>
      <c r="G58" s="248" t="str">
        <f t="shared" si="2"/>
        <v>ｔ</v>
      </c>
      <c r="H58" s="1781"/>
      <c r="I58" s="1783">
        <f>+'4負荷 (基準年)'!J58</f>
        <v>0</v>
      </c>
      <c r="J58" s="79">
        <f>+I115</f>
        <v>0</v>
      </c>
      <c r="K58" s="1170"/>
      <c r="L58" s="4138"/>
      <c r="M58" s="4138"/>
      <c r="N58" s="4138"/>
      <c r="O58" s="3120"/>
    </row>
    <row r="59" spans="1:24" ht="17.25">
      <c r="A59" s="4159"/>
      <c r="B59" s="253"/>
      <c r="C59" s="271"/>
      <c r="D59" s="4170" t="s">
        <v>972</v>
      </c>
      <c r="E59" s="4171"/>
      <c r="F59" s="4172"/>
      <c r="G59" s="248" t="s">
        <v>1056</v>
      </c>
      <c r="H59" s="1784" t="e">
        <f>+H56/(H56+H57+H58)</f>
        <v>#DIV/0!</v>
      </c>
      <c r="I59" s="1784">
        <f>+I56/(I56+I57+I58)</f>
        <v>0</v>
      </c>
      <c r="J59" s="627">
        <f>+J56/(J56+J57+J58)</f>
        <v>0</v>
      </c>
      <c r="K59" s="1170"/>
      <c r="L59" s="4138"/>
      <c r="M59" s="4138"/>
      <c r="N59" s="4138"/>
      <c r="O59" s="3120"/>
      <c r="P59" s="1301" t="s">
        <v>1506</v>
      </c>
      <c r="Q59"/>
      <c r="R59"/>
      <c r="S59"/>
      <c r="T59"/>
      <c r="U59"/>
      <c r="V59"/>
      <c r="W59"/>
      <c r="X59"/>
    </row>
    <row r="60" spans="1:24">
      <c r="A60" s="4159"/>
      <c r="B60" s="247"/>
      <c r="C60" s="256" t="s">
        <v>458</v>
      </c>
      <c r="D60" s="257"/>
      <c r="E60" s="257"/>
      <c r="F60" s="249" t="s">
        <v>302</v>
      </c>
      <c r="G60" s="248" t="str">
        <f>+G58</f>
        <v>ｔ</v>
      </c>
      <c r="H60" s="1785"/>
      <c r="I60" s="1786">
        <f>+'4負荷 (基準年)'!J60</f>
        <v>24000</v>
      </c>
      <c r="J60" s="268">
        <f>SUM(J61:J63)</f>
        <v>0</v>
      </c>
      <c r="K60" s="1172"/>
      <c r="L60" s="4138"/>
      <c r="M60" s="4138"/>
      <c r="N60" s="4138"/>
      <c r="O60" s="3121"/>
      <c r="P60" s="3461" t="s">
        <v>2376</v>
      </c>
      <c r="Q60" s="3657"/>
      <c r="R60" s="3657"/>
      <c r="S60" s="3657"/>
      <c r="T60" s="3657"/>
      <c r="U60" s="3657"/>
      <c r="V60" s="3657"/>
      <c r="W60" s="3657"/>
      <c r="X60" s="3658"/>
    </row>
    <row r="61" spans="1:24">
      <c r="A61" s="4159"/>
      <c r="B61" s="247"/>
      <c r="C61" s="266"/>
      <c r="D61" s="4135" t="s">
        <v>764</v>
      </c>
      <c r="E61" s="4136"/>
      <c r="F61" s="4137"/>
      <c r="G61" s="248" t="str">
        <f t="shared" si="2"/>
        <v>ｔ</v>
      </c>
      <c r="H61" s="1785"/>
      <c r="I61" s="1786">
        <f>+'4負荷 (基準年)'!J61</f>
        <v>0</v>
      </c>
      <c r="J61" s="268">
        <f>+G127</f>
        <v>0</v>
      </c>
      <c r="K61" s="1172"/>
      <c r="L61" s="4138"/>
      <c r="M61" s="4138"/>
      <c r="N61" s="4138"/>
      <c r="O61" s="3118"/>
      <c r="P61" s="3659"/>
      <c r="Q61" s="3452"/>
      <c r="R61" s="3452"/>
      <c r="S61" s="3452"/>
      <c r="T61" s="3452"/>
      <c r="U61" s="3452"/>
      <c r="V61" s="3452"/>
      <c r="W61" s="3452"/>
      <c r="X61" s="3660"/>
    </row>
    <row r="62" spans="1:24">
      <c r="A62" s="4159"/>
      <c r="B62" s="247"/>
      <c r="C62" s="266"/>
      <c r="D62" s="3925" t="s">
        <v>16</v>
      </c>
      <c r="E62" s="3926"/>
      <c r="F62" s="3927"/>
      <c r="G62" s="248" t="str">
        <f t="shared" si="2"/>
        <v>ｔ</v>
      </c>
      <c r="H62" s="1785"/>
      <c r="I62" s="1786">
        <f>+'4負荷 (基準年)'!J62</f>
        <v>24000</v>
      </c>
      <c r="J62" s="268">
        <f>+H127</f>
        <v>0</v>
      </c>
      <c r="K62" s="1170" t="s">
        <v>1586</v>
      </c>
      <c r="L62" s="4138" t="s">
        <v>1587</v>
      </c>
      <c r="M62" s="4138"/>
      <c r="N62" s="4138"/>
      <c r="O62" s="3118"/>
      <c r="P62" s="3659"/>
      <c r="Q62" s="3452"/>
      <c r="R62" s="3452"/>
      <c r="S62" s="3452"/>
      <c r="T62" s="3452"/>
      <c r="U62" s="3452"/>
      <c r="V62" s="3452"/>
      <c r="W62" s="3452"/>
      <c r="X62" s="3660"/>
    </row>
    <row r="63" spans="1:24" ht="13.5" customHeight="1">
      <c r="A63" s="4159"/>
      <c r="B63" s="270"/>
      <c r="C63" s="266"/>
      <c r="D63" s="3925" t="s">
        <v>15</v>
      </c>
      <c r="E63" s="3926"/>
      <c r="F63" s="3927"/>
      <c r="G63" s="248" t="str">
        <f t="shared" si="2"/>
        <v>ｔ</v>
      </c>
      <c r="H63" s="1787"/>
      <c r="I63" s="1786">
        <f>+'4負荷 (基準年)'!J63</f>
        <v>0</v>
      </c>
      <c r="J63" s="629">
        <f>+I127</f>
        <v>0</v>
      </c>
      <c r="K63" s="1173"/>
      <c r="L63" s="4138"/>
      <c r="M63" s="4138"/>
      <c r="N63" s="4138"/>
      <c r="O63" s="3118"/>
      <c r="P63" s="3659"/>
      <c r="Q63" s="3452"/>
      <c r="R63" s="3452"/>
      <c r="S63" s="3452"/>
      <c r="T63" s="3452"/>
      <c r="U63" s="3452"/>
      <c r="V63" s="3452"/>
      <c r="W63" s="3452"/>
      <c r="X63" s="3660"/>
    </row>
    <row r="64" spans="1:24">
      <c r="A64" s="4159"/>
      <c r="B64" s="270"/>
      <c r="C64" s="269"/>
      <c r="D64" s="3925" t="s">
        <v>972</v>
      </c>
      <c r="E64" s="3926"/>
      <c r="F64" s="3927"/>
      <c r="G64" s="248" t="s">
        <v>1056</v>
      </c>
      <c r="H64" s="1784" t="e">
        <f>+H61/(H61+H62+H63)</f>
        <v>#DIV/0!</v>
      </c>
      <c r="I64" s="1784">
        <f>+I61/(I61+I62+I63)</f>
        <v>0</v>
      </c>
      <c r="J64" s="627" t="e">
        <f>+J61/(J61+J62+J63)</f>
        <v>#DIV/0!</v>
      </c>
      <c r="K64" s="1170"/>
      <c r="L64" s="4138"/>
      <c r="M64" s="4138"/>
      <c r="N64" s="4138"/>
      <c r="O64" s="3118"/>
      <c r="P64" s="3659"/>
      <c r="Q64" s="3452"/>
      <c r="R64" s="3452"/>
      <c r="S64" s="3452"/>
      <c r="T64" s="3452"/>
      <c r="U64" s="3452"/>
      <c r="V64" s="3452"/>
      <c r="W64" s="3452"/>
      <c r="X64" s="3660"/>
    </row>
    <row r="65" spans="1:17">
      <c r="A65" s="4139" t="s">
        <v>1058</v>
      </c>
      <c r="B65" s="2532" t="s">
        <v>986</v>
      </c>
      <c r="C65" s="4202" t="s">
        <v>459</v>
      </c>
      <c r="D65" s="4202"/>
      <c r="E65" s="4202"/>
      <c r="F65" s="267" t="s">
        <v>973</v>
      </c>
      <c r="G65" s="624" t="s">
        <v>974</v>
      </c>
      <c r="H65" s="1787"/>
      <c r="I65" s="1788">
        <f>+'4負荷 (基準年)'!J65</f>
        <v>1200</v>
      </c>
      <c r="J65" s="629">
        <f>SUM(J66:J69)</f>
        <v>1080</v>
      </c>
      <c r="K65" s="1175"/>
      <c r="L65" s="4138"/>
      <c r="M65" s="4138"/>
      <c r="N65" s="4138"/>
      <c r="O65" s="3120"/>
    </row>
    <row r="66" spans="1:17">
      <c r="A66" s="4140"/>
      <c r="C66" s="247"/>
      <c r="D66" s="4143" t="s">
        <v>1833</v>
      </c>
      <c r="E66" s="4144"/>
      <c r="F66" s="4145"/>
      <c r="G66" s="242" t="s">
        <v>1057</v>
      </c>
      <c r="H66" s="1785"/>
      <c r="I66" s="1788">
        <f>+'4負荷 (基準年)'!J66</f>
        <v>1200</v>
      </c>
      <c r="J66" s="631">
        <f>+G159</f>
        <v>1080</v>
      </c>
      <c r="K66" s="1170" t="s">
        <v>1053</v>
      </c>
      <c r="L66" s="4138" t="s">
        <v>975</v>
      </c>
      <c r="M66" s="4138"/>
      <c r="N66" s="4138"/>
      <c r="O66" s="3120"/>
    </row>
    <row r="67" spans="1:17">
      <c r="A67" s="4140"/>
      <c r="C67" s="247"/>
      <c r="D67" s="4143" t="s">
        <v>1834</v>
      </c>
      <c r="E67" s="4144"/>
      <c r="F67" s="4145"/>
      <c r="G67" s="242" t="s">
        <v>581</v>
      </c>
      <c r="H67" s="630"/>
      <c r="I67" s="630"/>
      <c r="J67" s="631">
        <f>+G160</f>
        <v>0</v>
      </c>
      <c r="K67" s="1170"/>
      <c r="L67" s="4138"/>
      <c r="M67" s="4138"/>
      <c r="N67" s="4138"/>
      <c r="O67" s="3120"/>
    </row>
    <row r="68" spans="1:17">
      <c r="A68" s="4140"/>
      <c r="C68" s="247"/>
      <c r="D68" s="4143" t="s">
        <v>49</v>
      </c>
      <c r="E68" s="4144"/>
      <c r="F68" s="4145"/>
      <c r="G68" s="242" t="s">
        <v>1059</v>
      </c>
      <c r="H68" s="1785"/>
      <c r="I68" s="1788">
        <f>+'4負荷 (基準年)'!J68</f>
        <v>0</v>
      </c>
      <c r="J68" s="631">
        <f>+G161+I161</f>
        <v>0</v>
      </c>
      <c r="K68" s="1174"/>
      <c r="L68" s="4138"/>
      <c r="M68" s="4138"/>
      <c r="N68" s="4138"/>
      <c r="O68" s="3120"/>
    </row>
    <row r="69" spans="1:17">
      <c r="A69" s="4140"/>
      <c r="B69" s="276"/>
      <c r="C69" s="261"/>
      <c r="D69" s="4143" t="s">
        <v>50</v>
      </c>
      <c r="E69" s="4144"/>
      <c r="F69" s="4145"/>
      <c r="G69" s="242"/>
      <c r="H69" s="1785"/>
      <c r="I69" s="1788">
        <f>+'4負荷 (基準年)'!J69</f>
        <v>0</v>
      </c>
      <c r="J69" s="631">
        <f>+G162+I162</f>
        <v>0</v>
      </c>
      <c r="K69" s="1174"/>
      <c r="L69" s="4138"/>
      <c r="M69" s="4138"/>
      <c r="N69" s="4138"/>
      <c r="O69" s="3120"/>
    </row>
    <row r="70" spans="1:17">
      <c r="A70" s="4140"/>
      <c r="B70" s="277" t="s">
        <v>1060</v>
      </c>
      <c r="C70" s="277" t="s">
        <v>460</v>
      </c>
      <c r="D70" s="247"/>
      <c r="E70" s="632"/>
      <c r="F70" s="632"/>
      <c r="G70" s="295"/>
      <c r="H70" s="1789"/>
      <c r="I70" s="1789"/>
      <c r="J70" s="633"/>
      <c r="K70" s="1176"/>
      <c r="L70" s="4146"/>
      <c r="M70" s="4146"/>
      <c r="N70" s="4147"/>
      <c r="O70" s="3120"/>
    </row>
    <row r="71" spans="1:17">
      <c r="A71" s="4140"/>
      <c r="C71" s="247"/>
      <c r="D71" s="4148" t="str">
        <f>+D172</f>
        <v>トルエン</v>
      </c>
      <c r="E71" s="4149"/>
      <c r="F71" s="4150"/>
      <c r="G71" s="242" t="s">
        <v>1061</v>
      </c>
      <c r="H71" s="1785"/>
      <c r="I71" s="1786">
        <f>+'4負荷 (基準年)'!J71</f>
        <v>210</v>
      </c>
      <c r="J71" s="631">
        <f>+I172</f>
        <v>210</v>
      </c>
      <c r="K71" s="1170" t="s">
        <v>1053</v>
      </c>
      <c r="L71" s="4138" t="s">
        <v>45</v>
      </c>
      <c r="M71" s="4138"/>
      <c r="N71" s="4138"/>
      <c r="O71" s="3120"/>
      <c r="P71" s="76"/>
    </row>
    <row r="72" spans="1:17">
      <c r="A72" s="4140"/>
      <c r="C72" s="247"/>
      <c r="D72" s="4148">
        <f>+D173</f>
        <v>0</v>
      </c>
      <c r="E72" s="4149"/>
      <c r="F72" s="4150"/>
      <c r="G72" s="242" t="s">
        <v>1062</v>
      </c>
      <c r="H72" s="1785"/>
      <c r="I72" s="1786">
        <f>+'4負荷 (基準年)'!J72</f>
        <v>0</v>
      </c>
      <c r="J72" s="631">
        <f>+I173</f>
        <v>0</v>
      </c>
      <c r="K72" s="1170"/>
      <c r="L72" s="1177"/>
      <c r="M72" s="1178"/>
      <c r="N72" s="1179"/>
      <c r="O72" s="3120"/>
      <c r="P72" s="76"/>
    </row>
    <row r="73" spans="1:17">
      <c r="A73" s="4141"/>
      <c r="B73" s="274"/>
      <c r="C73" s="261"/>
      <c r="D73" s="4148">
        <f>+D174</f>
        <v>0</v>
      </c>
      <c r="E73" s="4149"/>
      <c r="F73" s="4150"/>
      <c r="G73" s="242" t="s">
        <v>1061</v>
      </c>
      <c r="H73" s="1785"/>
      <c r="I73" s="1786">
        <f>+'4負荷 (基準年)'!J73</f>
        <v>0</v>
      </c>
      <c r="J73" s="631">
        <f>+I174</f>
        <v>0</v>
      </c>
      <c r="K73" s="1170"/>
      <c r="L73" s="1177"/>
      <c r="M73" s="1178"/>
      <c r="N73" s="1179"/>
      <c r="O73" s="3120"/>
      <c r="P73" s="76"/>
    </row>
    <row r="74" spans="1:17">
      <c r="B74" s="235" t="s">
        <v>36</v>
      </c>
    </row>
    <row r="75" spans="1:17">
      <c r="B75" s="278" t="s">
        <v>1064</v>
      </c>
      <c r="F75" s="4050" t="s">
        <v>1065</v>
      </c>
      <c r="G75" s="4050"/>
      <c r="H75" s="4050"/>
      <c r="I75" s="4050"/>
      <c r="J75" s="279" t="s">
        <v>1066</v>
      </c>
    </row>
    <row r="76" spans="1:17">
      <c r="B76" s="280" t="s">
        <v>304</v>
      </c>
      <c r="E76" s="1336">
        <f>+J65</f>
        <v>1080</v>
      </c>
      <c r="F76" s="235" t="str">
        <f>+G65</f>
        <v>㎥</v>
      </c>
      <c r="G76" s="4191" t="str">
        <f>+環境経営レポート!B193</f>
        <v>一般建築業</v>
      </c>
      <c r="H76" s="4192"/>
      <c r="J76" s="280" t="s">
        <v>101</v>
      </c>
      <c r="K76" s="281"/>
      <c r="L76" s="1336">
        <f>+J40</f>
        <v>25700.350000000002</v>
      </c>
      <c r="M76" s="235" t="str">
        <f>+G40</f>
        <v>kg-CO2</v>
      </c>
    </row>
    <row r="77" spans="1:17">
      <c r="B77" s="280" t="s">
        <v>100</v>
      </c>
      <c r="G77" s="4193"/>
      <c r="H77" s="4194"/>
      <c r="J77" s="280" t="s">
        <v>99</v>
      </c>
      <c r="K77" s="281"/>
      <c r="L77" s="1336">
        <f>+J55+J60</f>
        <v>1080</v>
      </c>
      <c r="M77" s="235" t="str">
        <f>+G55</f>
        <v>ｔ</v>
      </c>
    </row>
    <row r="78" spans="1:17">
      <c r="B78" s="278" t="s">
        <v>1067</v>
      </c>
      <c r="E78" s="1336">
        <f>+H201</f>
        <v>502525.9</v>
      </c>
      <c r="F78" s="681" t="s">
        <v>1004</v>
      </c>
      <c r="G78" s="4195"/>
      <c r="H78" s="4196"/>
      <c r="J78" s="280" t="s">
        <v>2596</v>
      </c>
      <c r="K78" s="281"/>
      <c r="L78" s="1336">
        <f>+G154</f>
        <v>1080</v>
      </c>
      <c r="M78" s="2504" t="str">
        <f>+F76</f>
        <v>㎥</v>
      </c>
    </row>
    <row r="79" spans="1:17">
      <c r="B79" s="278" t="s">
        <v>103</v>
      </c>
      <c r="G79" s="4124" t="s">
        <v>104</v>
      </c>
      <c r="H79" s="4125"/>
      <c r="J79" s="278" t="s">
        <v>105</v>
      </c>
      <c r="K79" s="281"/>
      <c r="Q79" s="625"/>
    </row>
    <row r="80" spans="1:17">
      <c r="B80" s="278"/>
      <c r="G80" s="4126" t="s">
        <v>152</v>
      </c>
      <c r="H80" s="4126"/>
      <c r="J80" s="281"/>
      <c r="K80" s="281"/>
      <c r="Q80" s="625"/>
    </row>
    <row r="81" spans="1:18">
      <c r="F81" s="4127" t="s">
        <v>107</v>
      </c>
      <c r="G81" s="4127"/>
      <c r="H81" s="4127"/>
      <c r="I81" s="4127"/>
      <c r="J81" s="281"/>
      <c r="K81" s="281"/>
      <c r="Q81" s="625"/>
    </row>
    <row r="82" spans="1:18">
      <c r="F82" s="284"/>
      <c r="G82" s="284"/>
      <c r="H82" s="284"/>
      <c r="I82" s="284"/>
      <c r="J82" s="281"/>
      <c r="K82" s="281"/>
      <c r="Q82" s="625"/>
    </row>
    <row r="83" spans="1:18" ht="15" thickBot="1">
      <c r="A83" s="239" t="s">
        <v>109</v>
      </c>
      <c r="B83" s="244"/>
      <c r="C83" s="265"/>
      <c r="D83" s="247"/>
      <c r="E83" s="247"/>
      <c r="F83" s="247"/>
      <c r="G83" s="265"/>
      <c r="H83" s="247"/>
      <c r="I83" s="247"/>
      <c r="J83" s="265" t="s">
        <v>222</v>
      </c>
      <c r="K83" s="285"/>
      <c r="L83" s="2830"/>
      <c r="M83" s="286" t="s">
        <v>758</v>
      </c>
      <c r="N83" s="2831"/>
      <c r="Q83" s="625"/>
    </row>
    <row r="84" spans="1:18" ht="13.5" customHeight="1">
      <c r="A84" s="635"/>
      <c r="B84" s="636"/>
      <c r="C84" s="636"/>
      <c r="D84" s="636"/>
      <c r="E84" s="636"/>
      <c r="F84" s="4128" t="s">
        <v>130</v>
      </c>
      <c r="G84" s="4130" t="s">
        <v>131</v>
      </c>
      <c r="H84" s="4130"/>
      <c r="I84" s="4130"/>
      <c r="J84" s="4131" t="s">
        <v>1068</v>
      </c>
      <c r="K84" s="4132"/>
      <c r="L84" s="2814" t="s">
        <v>3150</v>
      </c>
      <c r="M84" s="2815"/>
      <c r="N84" s="2815"/>
      <c r="O84" s="2815"/>
      <c r="R84" s="625"/>
    </row>
    <row r="85" spans="1:18" ht="47.25" thickBot="1">
      <c r="A85" s="637"/>
      <c r="B85" s="638"/>
      <c r="C85" s="638"/>
      <c r="D85" s="638"/>
      <c r="E85" s="638"/>
      <c r="F85" s="4129"/>
      <c r="G85" s="639" t="s">
        <v>132</v>
      </c>
      <c r="H85" s="781" t="s">
        <v>1147</v>
      </c>
      <c r="I85" s="640" t="s">
        <v>133</v>
      </c>
      <c r="J85" s="4133"/>
      <c r="K85" s="4134"/>
      <c r="L85" s="2816" t="s">
        <v>3151</v>
      </c>
      <c r="M85" s="2817" t="s">
        <v>3152</v>
      </c>
      <c r="N85" s="2818"/>
      <c r="O85" s="3122"/>
      <c r="R85" s="625"/>
    </row>
    <row r="86" spans="1:18" ht="14.25" thickBot="1">
      <c r="A86" s="4098" t="s">
        <v>461</v>
      </c>
      <c r="B86" s="4100" t="s">
        <v>134</v>
      </c>
      <c r="C86" s="4101" t="s">
        <v>1822</v>
      </c>
      <c r="D86" s="4102"/>
      <c r="E86" s="4103"/>
      <c r="F86" s="662" t="s">
        <v>1069</v>
      </c>
      <c r="G86" s="749">
        <f>+G180</f>
        <v>9730</v>
      </c>
      <c r="H86" s="714">
        <f>G86*J86</f>
        <v>4037.95</v>
      </c>
      <c r="I86" s="661">
        <f t="shared" ref="I86:I98" si="3">H86/$H$99</f>
        <v>0.15711653732342165</v>
      </c>
      <c r="J86" s="750">
        <f>+'6経営計画'!E10</f>
        <v>0.41499999999999998</v>
      </c>
      <c r="K86" s="2197" t="s">
        <v>1070</v>
      </c>
      <c r="L86" s="2819">
        <f>+M86*G86</f>
        <v>84067.200000000012</v>
      </c>
      <c r="M86" s="2820">
        <v>8.64</v>
      </c>
      <c r="N86" s="2821" t="s">
        <v>151</v>
      </c>
      <c r="O86" s="3123"/>
      <c r="P86" s="76"/>
      <c r="R86" s="625"/>
    </row>
    <row r="87" spans="1:18" ht="14.25" thickBot="1">
      <c r="A87" s="4098"/>
      <c r="B87" s="4100"/>
      <c r="C87" s="4101" t="s">
        <v>1823</v>
      </c>
      <c r="D87" s="4102"/>
      <c r="E87" s="4103"/>
      <c r="F87" s="662" t="s">
        <v>1069</v>
      </c>
      <c r="G87" s="749">
        <f>+G181</f>
        <v>1200</v>
      </c>
      <c r="H87" s="714">
        <f>G87*J87</f>
        <v>498</v>
      </c>
      <c r="I87" s="661">
        <f t="shared" si="3"/>
        <v>1.9377168015221581E-2</v>
      </c>
      <c r="J87" s="750">
        <f>+J86</f>
        <v>0.41499999999999998</v>
      </c>
      <c r="K87" s="2197" t="s">
        <v>1070</v>
      </c>
      <c r="L87" s="2819">
        <f>+M87*G87</f>
        <v>10368</v>
      </c>
      <c r="M87" s="2820">
        <v>8.64</v>
      </c>
      <c r="N87" s="2821" t="s">
        <v>151</v>
      </c>
      <c r="O87" s="3123"/>
      <c r="P87" s="76"/>
      <c r="R87" s="625"/>
    </row>
    <row r="88" spans="1:18">
      <c r="A88" s="4098"/>
      <c r="B88" s="4100"/>
      <c r="C88" s="4104" t="s">
        <v>312</v>
      </c>
      <c r="D88" s="743" t="s">
        <v>995</v>
      </c>
      <c r="E88" s="744"/>
      <c r="F88" s="745" t="s">
        <v>1071</v>
      </c>
      <c r="G88" s="746">
        <f t="shared" ref="G88:G94" si="4">+G182</f>
        <v>0</v>
      </c>
      <c r="H88" s="747">
        <f>G88*J88</f>
        <v>0</v>
      </c>
      <c r="I88" s="748">
        <f t="shared" si="3"/>
        <v>0</v>
      </c>
      <c r="J88" s="3017">
        <v>2.5</v>
      </c>
      <c r="K88" s="2198" t="s">
        <v>2417</v>
      </c>
      <c r="L88" s="2822">
        <f t="shared" ref="L88:L94" si="5">+M88*G87</f>
        <v>43800</v>
      </c>
      <c r="M88" s="2820">
        <v>36.5</v>
      </c>
      <c r="N88" s="2823" t="s">
        <v>3153</v>
      </c>
      <c r="O88" s="3124"/>
      <c r="P88" s="76"/>
      <c r="R88" s="625"/>
    </row>
    <row r="89" spans="1:18">
      <c r="A89" s="4098"/>
      <c r="B89" s="4100"/>
      <c r="C89" s="4104"/>
      <c r="D89" s="646" t="s">
        <v>176</v>
      </c>
      <c r="E89" s="647"/>
      <c r="F89" s="641" t="s">
        <v>1072</v>
      </c>
      <c r="G89" s="642">
        <f t="shared" si="4"/>
        <v>0</v>
      </c>
      <c r="H89" s="709">
        <f>G89*J89</f>
        <v>0</v>
      </c>
      <c r="I89" s="643">
        <f t="shared" si="3"/>
        <v>0</v>
      </c>
      <c r="J89" s="645">
        <v>2.75</v>
      </c>
      <c r="K89" s="2199" t="s">
        <v>2416</v>
      </c>
      <c r="L89" s="2822">
        <f t="shared" si="5"/>
        <v>0</v>
      </c>
      <c r="M89" s="2820">
        <v>38.9</v>
      </c>
      <c r="N89" s="2823" t="s">
        <v>3153</v>
      </c>
      <c r="O89" s="3124"/>
      <c r="P89" s="76"/>
      <c r="R89" s="625"/>
    </row>
    <row r="90" spans="1:18" ht="14.25">
      <c r="A90" s="4098"/>
      <c r="B90" s="4100"/>
      <c r="C90" s="4104"/>
      <c r="D90" s="646" t="s">
        <v>998</v>
      </c>
      <c r="E90" s="647"/>
      <c r="F90" s="641" t="s">
        <v>1073</v>
      </c>
      <c r="G90" s="642">
        <f t="shared" si="4"/>
        <v>6470</v>
      </c>
      <c r="H90" s="709">
        <f>G90*J90</f>
        <v>13975.2</v>
      </c>
      <c r="I90" s="643">
        <f t="shared" si="3"/>
        <v>0.54377469567535075</v>
      </c>
      <c r="J90" s="645">
        <v>2.16</v>
      </c>
      <c r="K90" s="2199" t="s">
        <v>2419</v>
      </c>
      <c r="L90" s="2822">
        <f t="shared" si="5"/>
        <v>0</v>
      </c>
      <c r="M90" s="2820">
        <v>44.8</v>
      </c>
      <c r="N90" s="2824" t="s">
        <v>3154</v>
      </c>
      <c r="O90" s="2828"/>
      <c r="P90" s="76"/>
      <c r="R90" s="625"/>
    </row>
    <row r="91" spans="1:18">
      <c r="A91" s="4098"/>
      <c r="B91" s="4100"/>
      <c r="C91" s="4104"/>
      <c r="D91" s="4203" t="s">
        <v>1000</v>
      </c>
      <c r="E91" s="4204"/>
      <c r="F91" s="641" t="s">
        <v>1074</v>
      </c>
      <c r="G91" s="642">
        <f t="shared" si="4"/>
        <v>0</v>
      </c>
      <c r="H91" s="709">
        <f t="shared" ref="H91:H94" si="6">G91*J91</f>
        <v>0</v>
      </c>
      <c r="I91" s="643">
        <f t="shared" si="3"/>
        <v>0</v>
      </c>
      <c r="J91" s="2202">
        <v>2.79</v>
      </c>
      <c r="K91" s="2199" t="s">
        <v>2421</v>
      </c>
      <c r="L91" s="2822">
        <f t="shared" si="5"/>
        <v>353909</v>
      </c>
      <c r="M91" s="2820">
        <v>54.7</v>
      </c>
      <c r="N91" s="2824" t="s">
        <v>467</v>
      </c>
      <c r="O91" s="2828"/>
      <c r="P91" s="76"/>
      <c r="R91" s="625"/>
    </row>
    <row r="92" spans="1:18">
      <c r="A92" s="4098"/>
      <c r="B92" s="4100"/>
      <c r="C92" s="4104"/>
      <c r="D92" s="4203" t="s">
        <v>1075</v>
      </c>
      <c r="E92" s="4204"/>
      <c r="F92" s="641" t="s">
        <v>1074</v>
      </c>
      <c r="G92" s="642">
        <f t="shared" si="4"/>
        <v>0</v>
      </c>
      <c r="H92" s="709">
        <f t="shared" si="6"/>
        <v>0</v>
      </c>
      <c r="I92" s="643">
        <f t="shared" si="3"/>
        <v>0</v>
      </c>
      <c r="J92" s="2202">
        <v>2.99</v>
      </c>
      <c r="K92" s="2199" t="s">
        <v>2421</v>
      </c>
      <c r="L92" s="2822">
        <f t="shared" si="5"/>
        <v>0</v>
      </c>
      <c r="M92" s="2820">
        <v>50.1</v>
      </c>
      <c r="N92" s="2824" t="s">
        <v>467</v>
      </c>
      <c r="O92" s="2828"/>
      <c r="P92" s="76"/>
      <c r="R92" s="625"/>
    </row>
    <row r="93" spans="1:18">
      <c r="A93" s="4098"/>
      <c r="B93" s="4100"/>
      <c r="C93" s="4104"/>
      <c r="D93" s="644" t="s">
        <v>1076</v>
      </c>
      <c r="E93" s="649"/>
      <c r="F93" s="641" t="s">
        <v>1072</v>
      </c>
      <c r="G93" s="642">
        <f t="shared" si="4"/>
        <v>1080</v>
      </c>
      <c r="H93" s="709">
        <f t="shared" si="6"/>
        <v>2473.1999999999998</v>
      </c>
      <c r="I93" s="643">
        <f t="shared" si="3"/>
        <v>9.6232152480413682E-2</v>
      </c>
      <c r="J93" s="645">
        <v>2.29</v>
      </c>
      <c r="K93" s="2199" t="s">
        <v>2417</v>
      </c>
      <c r="L93" s="2822">
        <f t="shared" si="5"/>
        <v>0</v>
      </c>
      <c r="M93" s="2820">
        <v>33.4</v>
      </c>
      <c r="N93" s="2823" t="s">
        <v>3153</v>
      </c>
      <c r="O93" s="3124"/>
      <c r="P93" s="76"/>
      <c r="R93" s="625"/>
    </row>
    <row r="94" spans="1:18">
      <c r="A94" s="4098"/>
      <c r="B94" s="4100"/>
      <c r="C94" s="4104"/>
      <c r="D94" s="644" t="s">
        <v>1113</v>
      </c>
      <c r="E94" s="650"/>
      <c r="F94" s="641" t="s">
        <v>1072</v>
      </c>
      <c r="G94" s="642">
        <f t="shared" si="4"/>
        <v>1800</v>
      </c>
      <c r="H94" s="709">
        <f t="shared" si="6"/>
        <v>4716</v>
      </c>
      <c r="I94" s="643">
        <f t="shared" si="3"/>
        <v>0.18349944650559233</v>
      </c>
      <c r="J94" s="659">
        <v>2.62</v>
      </c>
      <c r="K94" s="2199" t="s">
        <v>2417</v>
      </c>
      <c r="L94" s="2822">
        <f t="shared" si="5"/>
        <v>41040</v>
      </c>
      <c r="M94" s="3016">
        <v>38</v>
      </c>
      <c r="N94" s="2823" t="s">
        <v>3153</v>
      </c>
      <c r="O94" s="3124"/>
      <c r="P94" s="76"/>
      <c r="R94" s="625"/>
    </row>
    <row r="95" spans="1:18" ht="14.25" thickBot="1">
      <c r="A95" s="4098"/>
      <c r="B95" s="4100"/>
      <c r="C95" s="4105"/>
      <c r="D95" s="4106" t="s">
        <v>760</v>
      </c>
      <c r="E95" s="4106"/>
      <c r="F95" s="4107"/>
      <c r="G95" s="653"/>
      <c r="H95" s="712">
        <f>SUM(H88:H94)</f>
        <v>21164.400000000001</v>
      </c>
      <c r="I95" s="654">
        <f t="shared" si="3"/>
        <v>0.82350629466135672</v>
      </c>
      <c r="J95" s="4108"/>
      <c r="K95" s="4109"/>
      <c r="L95" s="2825">
        <f>SUM(L88:L94)</f>
        <v>438749</v>
      </c>
      <c r="M95" s="2820"/>
      <c r="N95" s="2826"/>
      <c r="O95" s="76"/>
      <c r="P95" s="76"/>
      <c r="R95" s="625"/>
    </row>
    <row r="96" spans="1:18">
      <c r="A96" s="4098"/>
      <c r="B96" s="4100"/>
      <c r="C96" s="4110" t="s">
        <v>327</v>
      </c>
      <c r="D96" s="4113" t="s">
        <v>182</v>
      </c>
      <c r="E96" s="4114"/>
      <c r="F96" s="655" t="s">
        <v>1077</v>
      </c>
      <c r="G96" s="656">
        <f>+G198</f>
        <v>0</v>
      </c>
      <c r="H96" s="713">
        <f>G96*J96</f>
        <v>0</v>
      </c>
      <c r="I96" s="657">
        <f t="shared" si="3"/>
        <v>0</v>
      </c>
      <c r="J96" s="658">
        <v>5.7000000000000002E-2</v>
      </c>
      <c r="K96" s="2200" t="s">
        <v>1078</v>
      </c>
      <c r="L96" s="76"/>
      <c r="M96" s="76"/>
      <c r="N96" s="1340"/>
      <c r="O96" s="1340"/>
      <c r="P96" s="76"/>
      <c r="R96" s="625"/>
    </row>
    <row r="97" spans="1:25">
      <c r="A97" s="4098"/>
      <c r="B97" s="4100"/>
      <c r="C97" s="4111"/>
      <c r="D97" s="4115"/>
      <c r="E97" s="4116"/>
      <c r="F97" s="651"/>
      <c r="G97" s="746">
        <f>+G199</f>
        <v>0</v>
      </c>
      <c r="H97" s="710">
        <f>G97*J97</f>
        <v>0</v>
      </c>
      <c r="I97" s="652">
        <f t="shared" si="3"/>
        <v>0</v>
      </c>
      <c r="J97" s="659"/>
      <c r="K97" s="2201"/>
      <c r="L97" s="76"/>
      <c r="M97" s="76"/>
      <c r="N97" s="1340"/>
      <c r="O97" s="1340"/>
      <c r="P97" s="76"/>
      <c r="R97" s="625"/>
    </row>
    <row r="98" spans="1:25" ht="14.25" thickBot="1">
      <c r="A98" s="4098"/>
      <c r="B98" s="4100"/>
      <c r="C98" s="4112"/>
      <c r="D98" s="4117" t="s">
        <v>759</v>
      </c>
      <c r="E98" s="4117"/>
      <c r="F98" s="4107"/>
      <c r="G98" s="653"/>
      <c r="H98" s="712">
        <f>SUM(H96:H97)</f>
        <v>0</v>
      </c>
      <c r="I98" s="654">
        <f t="shared" si="3"/>
        <v>0</v>
      </c>
      <c r="J98" s="4118"/>
      <c r="K98" s="4119"/>
      <c r="L98" s="76"/>
      <c r="M98" s="76"/>
      <c r="N98" s="1340"/>
      <c r="O98" s="1340"/>
      <c r="P98" s="76"/>
      <c r="R98" s="625"/>
    </row>
    <row r="99" spans="1:25" ht="14.25" thickBot="1">
      <c r="A99" s="4099"/>
      <c r="B99" s="4067" t="s">
        <v>1006</v>
      </c>
      <c r="C99" s="3791"/>
      <c r="D99" s="3791"/>
      <c r="E99" s="3791"/>
      <c r="F99" s="3792"/>
      <c r="G99" s="660"/>
      <c r="H99" s="2829">
        <f>+H86+H87+H95+H98</f>
        <v>25700.350000000002</v>
      </c>
      <c r="I99" s="661"/>
      <c r="J99" s="4065"/>
      <c r="K99" s="4066"/>
      <c r="L99" s="2827">
        <f>+L86+L87+L91+L95+L98</f>
        <v>887093.2</v>
      </c>
      <c r="M99" s="2828">
        <v>2.58E-5</v>
      </c>
      <c r="N99" s="76" t="s">
        <v>3155</v>
      </c>
      <c r="O99" s="76"/>
      <c r="P99" s="76"/>
      <c r="Q99" s="1340"/>
      <c r="R99" s="912"/>
      <c r="S99" s="1345"/>
      <c r="T99" s="1346"/>
      <c r="U99" s="1346"/>
      <c r="V99" s="1347"/>
      <c r="W99" s="1347"/>
      <c r="X99" s="1347"/>
      <c r="Y99" s="1347"/>
    </row>
    <row r="100" spans="1:25" ht="14.25" thickBot="1">
      <c r="F100" s="284"/>
      <c r="G100" s="287"/>
      <c r="H100" s="284"/>
      <c r="I100" s="284"/>
      <c r="J100" s="281"/>
      <c r="K100" s="1366" t="s">
        <v>3157</v>
      </c>
      <c r="L100" s="2832">
        <f>+L99*0.0000258</f>
        <v>22.887004559999998</v>
      </c>
      <c r="M100" s="1362" t="s">
        <v>3156</v>
      </c>
      <c r="N100" s="1340"/>
      <c r="O100" s="1340"/>
      <c r="P100" s="1340"/>
      <c r="Q100" s="1356"/>
      <c r="R100" s="1345"/>
      <c r="S100" s="1346"/>
      <c r="T100" s="1346"/>
      <c r="U100" s="1347"/>
      <c r="V100" s="1347"/>
      <c r="W100" s="1347"/>
      <c r="X100" s="1347"/>
    </row>
    <row r="101" spans="1:25">
      <c r="F101" s="284"/>
      <c r="G101" s="287"/>
      <c r="H101" s="284"/>
      <c r="I101" s="284"/>
      <c r="J101" s="281"/>
      <c r="K101" s="281"/>
      <c r="P101" s="1340"/>
      <c r="Q101" s="1358"/>
      <c r="R101" s="1359"/>
      <c r="S101" s="1346"/>
      <c r="T101" s="1346"/>
      <c r="U101" s="1347"/>
      <c r="V101" s="1347"/>
      <c r="W101" s="1347"/>
      <c r="X101" s="1347"/>
    </row>
    <row r="102" spans="1:25">
      <c r="F102" s="284"/>
      <c r="G102" s="287"/>
      <c r="H102" s="284"/>
      <c r="I102" s="284"/>
      <c r="J102" s="281"/>
      <c r="K102" s="281"/>
      <c r="P102" s="1340"/>
      <c r="Q102" s="1358"/>
      <c r="R102" s="1359"/>
      <c r="S102" s="1346"/>
      <c r="T102" s="1346"/>
      <c r="U102" s="1347"/>
      <c r="V102" s="1347"/>
      <c r="W102" s="1347"/>
      <c r="X102" s="1347"/>
    </row>
    <row r="103" spans="1:25" ht="14.25">
      <c r="A103" s="239" t="s">
        <v>110</v>
      </c>
      <c r="B103" s="244"/>
      <c r="G103" s="238"/>
      <c r="I103" s="238" t="s">
        <v>223</v>
      </c>
      <c r="J103" s="288" t="s">
        <v>1079</v>
      </c>
      <c r="P103" s="1340"/>
      <c r="Q103" s="1358"/>
      <c r="R103" s="1359"/>
      <c r="S103" s="1346"/>
      <c r="T103" s="1346"/>
      <c r="U103" s="1347"/>
      <c r="V103" s="1347"/>
      <c r="W103" s="1347"/>
      <c r="X103" s="1347"/>
    </row>
    <row r="104" spans="1:25">
      <c r="A104" s="4205"/>
      <c r="B104" s="4206"/>
      <c r="C104" s="4206"/>
      <c r="D104" s="4206"/>
      <c r="E104" s="4207"/>
      <c r="F104" s="4197" t="s">
        <v>764</v>
      </c>
      <c r="G104" s="4198"/>
      <c r="H104" s="1149" t="s">
        <v>1256</v>
      </c>
      <c r="I104" s="1149" t="s">
        <v>1257</v>
      </c>
      <c r="J104" s="4199" t="s">
        <v>210</v>
      </c>
      <c r="K104" s="1150" t="s">
        <v>1258</v>
      </c>
      <c r="M104" s="634" t="s">
        <v>758</v>
      </c>
      <c r="P104" s="1340"/>
      <c r="Q104" s="1358"/>
      <c r="R104" s="1359"/>
      <c r="S104" s="1346"/>
      <c r="T104" s="1346"/>
      <c r="U104" s="1347"/>
      <c r="V104" s="1347"/>
      <c r="W104" s="1347"/>
      <c r="X104" s="1347"/>
    </row>
    <row r="105" spans="1:25">
      <c r="A105" s="1151"/>
      <c r="B105" s="1152"/>
      <c r="C105" s="1152"/>
      <c r="D105" s="1152"/>
      <c r="E105" s="1153"/>
      <c r="F105" s="798" t="s">
        <v>1259</v>
      </c>
      <c r="G105" s="798" t="s">
        <v>1260</v>
      </c>
      <c r="H105" s="798" t="s">
        <v>1261</v>
      </c>
      <c r="I105" s="798" t="s">
        <v>1262</v>
      </c>
      <c r="J105" s="4200"/>
      <c r="K105" s="796" t="s">
        <v>1263</v>
      </c>
      <c r="P105" s="1340"/>
      <c r="Q105" s="1358"/>
      <c r="R105" s="1359"/>
      <c r="S105" s="1346"/>
      <c r="T105" s="1346"/>
      <c r="U105" s="1347"/>
      <c r="V105" s="1347"/>
      <c r="W105" s="1347"/>
      <c r="X105" s="1347"/>
    </row>
    <row r="106" spans="1:25">
      <c r="A106" s="3958" t="s">
        <v>185</v>
      </c>
      <c r="B106" s="4074" t="s">
        <v>1007</v>
      </c>
      <c r="C106" s="4076"/>
      <c r="D106" s="4077"/>
      <c r="E106" s="4078"/>
      <c r="F106" s="157"/>
      <c r="G106" s="157"/>
      <c r="H106" s="168"/>
      <c r="I106" s="157"/>
      <c r="J106" s="157">
        <f t="shared" ref="J106:J127" si="7">SUM(F106:I106)</f>
        <v>0</v>
      </c>
      <c r="K106" s="1154" t="str">
        <f>IF(J106=0,"-",(F106+G106)/J106)</f>
        <v>-</v>
      </c>
      <c r="P106" s="1340"/>
      <c r="Q106" s="1358"/>
      <c r="R106" s="1359"/>
      <c r="S106" s="1346"/>
      <c r="T106" s="1346"/>
      <c r="U106" s="1347"/>
      <c r="V106" s="1347"/>
      <c r="W106" s="1347"/>
      <c r="X106" s="1347"/>
    </row>
    <row r="107" spans="1:25">
      <c r="A107" s="4071"/>
      <c r="B107" s="4074"/>
      <c r="C107" s="3930"/>
      <c r="D107" s="3931"/>
      <c r="E107" s="3932"/>
      <c r="F107" s="671"/>
      <c r="G107" s="671"/>
      <c r="H107" s="715"/>
      <c r="I107" s="155"/>
      <c r="J107" s="155">
        <f t="shared" si="7"/>
        <v>0</v>
      </c>
      <c r="K107" s="1155" t="str">
        <f t="shared" ref="K107:K128" si="8">IF(J107=0,"-",(F107+G107)/J107)</f>
        <v>-</v>
      </c>
      <c r="P107" s="1340"/>
      <c r="Q107" s="1356"/>
      <c r="R107" s="1345"/>
      <c r="S107" s="1346"/>
      <c r="T107" s="1346"/>
      <c r="U107" s="1347"/>
      <c r="V107" s="1347"/>
      <c r="W107" s="1347"/>
      <c r="X107" s="1347"/>
    </row>
    <row r="108" spans="1:25">
      <c r="A108" s="4071"/>
      <c r="B108" s="4074"/>
      <c r="C108" s="3930"/>
      <c r="D108" s="3931"/>
      <c r="E108" s="3932"/>
      <c r="F108" s="671"/>
      <c r="G108" s="671"/>
      <c r="H108" s="715"/>
      <c r="I108" s="155"/>
      <c r="J108" s="155">
        <f t="shared" si="7"/>
        <v>0</v>
      </c>
      <c r="K108" s="1156" t="str">
        <f t="shared" si="8"/>
        <v>-</v>
      </c>
      <c r="P108" s="1340"/>
      <c r="Q108" s="1356"/>
      <c r="R108" s="1345"/>
      <c r="S108" s="1346"/>
      <c r="T108" s="1346"/>
      <c r="U108" s="1347"/>
      <c r="V108" s="1347"/>
      <c r="W108" s="1347"/>
      <c r="X108" s="1347"/>
    </row>
    <row r="109" spans="1:25">
      <c r="A109" s="4071"/>
      <c r="B109" s="4074"/>
      <c r="C109" s="3930"/>
      <c r="D109" s="3931"/>
      <c r="E109" s="3932"/>
      <c r="F109" s="671"/>
      <c r="G109" s="671"/>
      <c r="H109" s="715"/>
      <c r="I109" s="155"/>
      <c r="J109" s="155">
        <f t="shared" si="7"/>
        <v>0</v>
      </c>
      <c r="K109" s="1157" t="str">
        <f t="shared" si="8"/>
        <v>-</v>
      </c>
    </row>
    <row r="110" spans="1:25">
      <c r="A110" s="4071"/>
      <c r="B110" s="4074"/>
      <c r="C110" s="4079"/>
      <c r="D110" s="4080"/>
      <c r="E110" s="4081"/>
      <c r="F110" s="175"/>
      <c r="G110" s="175"/>
      <c r="H110" s="716"/>
      <c r="I110" s="156"/>
      <c r="J110" s="156">
        <f t="shared" si="7"/>
        <v>0</v>
      </c>
      <c r="K110" s="1158" t="str">
        <f t="shared" si="8"/>
        <v>-</v>
      </c>
    </row>
    <row r="111" spans="1:25">
      <c r="A111" s="4071"/>
      <c r="B111" s="4074"/>
      <c r="C111" s="4076" t="s">
        <v>2377</v>
      </c>
      <c r="D111" s="4077"/>
      <c r="E111" s="4078"/>
      <c r="F111" s="1159"/>
      <c r="G111" s="1159"/>
      <c r="H111" s="1160">
        <f>+負荷記録表!Q84</f>
        <v>1080</v>
      </c>
      <c r="I111" s="157"/>
      <c r="J111" s="157">
        <f t="shared" si="7"/>
        <v>1080</v>
      </c>
      <c r="K111" s="1161">
        <f t="shared" si="8"/>
        <v>0</v>
      </c>
    </row>
    <row r="112" spans="1:25">
      <c r="A112" s="4071"/>
      <c r="B112" s="4074"/>
      <c r="C112" s="3930"/>
      <c r="D112" s="3931"/>
      <c r="E112" s="3932"/>
      <c r="F112" s="715"/>
      <c r="G112" s="715"/>
      <c r="H112" s="715"/>
      <c r="I112" s="155"/>
      <c r="J112" s="155">
        <f t="shared" si="7"/>
        <v>0</v>
      </c>
      <c r="K112" s="1157" t="str">
        <f t="shared" si="8"/>
        <v>-</v>
      </c>
    </row>
    <row r="113" spans="1:11">
      <c r="A113" s="4071"/>
      <c r="B113" s="4074"/>
      <c r="C113" s="4082"/>
      <c r="D113" s="4083"/>
      <c r="E113" s="4084"/>
      <c r="F113" s="155"/>
      <c r="G113" s="155"/>
      <c r="H113" s="166"/>
      <c r="I113" s="155"/>
      <c r="J113" s="155">
        <f t="shared" si="7"/>
        <v>0</v>
      </c>
      <c r="K113" s="1157" t="str">
        <f t="shared" si="8"/>
        <v>-</v>
      </c>
    </row>
    <row r="114" spans="1:11">
      <c r="A114" s="4071"/>
      <c r="B114" s="4074"/>
      <c r="C114" s="4085"/>
      <c r="D114" s="4086"/>
      <c r="E114" s="4087"/>
      <c r="F114" s="156"/>
      <c r="G114" s="156"/>
      <c r="H114" s="167"/>
      <c r="I114" s="156"/>
      <c r="J114" s="156">
        <f t="shared" si="7"/>
        <v>0</v>
      </c>
      <c r="K114" s="1158" t="str">
        <f t="shared" si="8"/>
        <v>-</v>
      </c>
    </row>
    <row r="115" spans="1:11">
      <c r="A115" s="4071"/>
      <c r="B115" s="4075"/>
      <c r="C115" s="4088" t="s">
        <v>111</v>
      </c>
      <c r="D115" s="4089"/>
      <c r="E115" s="4090"/>
      <c r="F115" s="159">
        <f>SUM(F106:F114)</f>
        <v>0</v>
      </c>
      <c r="G115" s="159">
        <f>SUM(G106:G114)</f>
        <v>0</v>
      </c>
      <c r="H115" s="169">
        <f>SUM(H106:H114)</f>
        <v>1080</v>
      </c>
      <c r="I115" s="159">
        <f>SUM(I106:I114)</f>
        <v>0</v>
      </c>
      <c r="J115" s="158">
        <f t="shared" si="7"/>
        <v>1080</v>
      </c>
      <c r="K115" s="500">
        <f t="shared" si="8"/>
        <v>0</v>
      </c>
    </row>
    <row r="116" spans="1:11">
      <c r="A116" s="4071"/>
      <c r="B116" s="4091" t="s">
        <v>458</v>
      </c>
      <c r="C116" s="4091"/>
      <c r="D116" s="665" t="str">
        <f>+負荷記録表!B100</f>
        <v>混合廃棄物</v>
      </c>
      <c r="E116" s="666"/>
      <c r="F116" s="157">
        <f>+負荷記録表!Q102</f>
        <v>0</v>
      </c>
      <c r="G116" s="157">
        <f>+負荷記録表!Q104</f>
        <v>0</v>
      </c>
      <c r="H116" s="168">
        <f>+負荷記録表!Q106</f>
        <v>0</v>
      </c>
      <c r="I116" s="157">
        <f>+負荷記録表!Q107</f>
        <v>0</v>
      </c>
      <c r="J116" s="157">
        <f t="shared" si="7"/>
        <v>0</v>
      </c>
      <c r="K116" s="1161" t="str">
        <f t="shared" si="8"/>
        <v>-</v>
      </c>
    </row>
    <row r="117" spans="1:11">
      <c r="A117" s="4071"/>
      <c r="B117" s="4092"/>
      <c r="C117" s="4092"/>
      <c r="D117" s="669" t="str">
        <f>+負荷記録表!B109</f>
        <v xml:space="preserve"> </v>
      </c>
      <c r="E117" s="670"/>
      <c r="F117" s="155">
        <f>+負荷記録表!Q111</f>
        <v>0</v>
      </c>
      <c r="G117" s="155">
        <f>+負荷記録表!Q113</f>
        <v>0</v>
      </c>
      <c r="H117" s="166">
        <f>+負荷記録表!Q115</f>
        <v>0</v>
      </c>
      <c r="I117" s="155">
        <f>+負荷記録表!Q116</f>
        <v>0</v>
      </c>
      <c r="J117" s="155">
        <f t="shared" si="7"/>
        <v>0</v>
      </c>
      <c r="K117" s="1157" t="str">
        <f t="shared" si="8"/>
        <v>-</v>
      </c>
    </row>
    <row r="118" spans="1:11">
      <c r="A118" s="4071"/>
      <c r="B118" s="4092"/>
      <c r="C118" s="4092"/>
      <c r="D118" s="669" t="str">
        <f>+負荷記録表!B118</f>
        <v xml:space="preserve"> </v>
      </c>
      <c r="E118" s="670"/>
      <c r="F118" s="155">
        <f>+負荷記録表!Q120</f>
        <v>0</v>
      </c>
      <c r="G118" s="155">
        <f>+負荷記録表!Q122</f>
        <v>0</v>
      </c>
      <c r="H118" s="166">
        <f>+負荷記録表!Q124</f>
        <v>0</v>
      </c>
      <c r="I118" s="155">
        <f>+負荷記録表!Q125</f>
        <v>0</v>
      </c>
      <c r="J118" s="155">
        <f t="shared" si="7"/>
        <v>0</v>
      </c>
      <c r="K118" s="1157" t="str">
        <f t="shared" si="8"/>
        <v>-</v>
      </c>
    </row>
    <row r="119" spans="1:11">
      <c r="A119" s="4071"/>
      <c r="B119" s="4092"/>
      <c r="C119" s="4092"/>
      <c r="D119" s="669" t="str">
        <f>+負荷記録表!B127</f>
        <v xml:space="preserve"> </v>
      </c>
      <c r="E119" s="670"/>
      <c r="F119" s="155"/>
      <c r="G119" s="155"/>
      <c r="H119" s="166"/>
      <c r="I119" s="155"/>
      <c r="J119" s="155">
        <f t="shared" si="7"/>
        <v>0</v>
      </c>
      <c r="K119" s="1157" t="str">
        <f t="shared" si="8"/>
        <v>-</v>
      </c>
    </row>
    <row r="120" spans="1:11">
      <c r="A120" s="4071"/>
      <c r="B120" s="4092"/>
      <c r="C120" s="4092"/>
      <c r="D120" s="669" t="str">
        <f>+負荷記録表!B136</f>
        <v xml:space="preserve"> </v>
      </c>
      <c r="E120" s="670"/>
      <c r="F120" s="155"/>
      <c r="G120" s="155"/>
      <c r="H120" s="166"/>
      <c r="I120" s="155"/>
      <c r="J120" s="155">
        <f t="shared" si="7"/>
        <v>0</v>
      </c>
      <c r="K120" s="1157" t="str">
        <f t="shared" si="8"/>
        <v>-</v>
      </c>
    </row>
    <row r="121" spans="1:11">
      <c r="A121" s="4071"/>
      <c r="B121" s="4092"/>
      <c r="C121" s="4092"/>
      <c r="D121" s="669"/>
      <c r="E121" s="670"/>
      <c r="F121" s="155"/>
      <c r="G121" s="155"/>
      <c r="H121" s="166"/>
      <c r="I121" s="155"/>
      <c r="J121" s="155">
        <f t="shared" si="7"/>
        <v>0</v>
      </c>
      <c r="K121" s="1157" t="str">
        <f t="shared" si="8"/>
        <v>-</v>
      </c>
    </row>
    <row r="122" spans="1:11">
      <c r="A122" s="4071"/>
      <c r="B122" s="4092"/>
      <c r="C122" s="4093"/>
      <c r="D122" s="672"/>
      <c r="E122" s="1162"/>
      <c r="F122" s="175"/>
      <c r="G122" s="175"/>
      <c r="H122" s="716"/>
      <c r="I122" s="156"/>
      <c r="J122" s="156">
        <f t="shared" si="7"/>
        <v>0</v>
      </c>
      <c r="K122" s="1158" t="str">
        <f t="shared" si="8"/>
        <v>-</v>
      </c>
    </row>
    <row r="123" spans="1:11">
      <c r="A123" s="4071"/>
      <c r="B123" s="4092"/>
      <c r="C123" s="4094" t="s">
        <v>493</v>
      </c>
      <c r="D123" s="673" t="s">
        <v>1010</v>
      </c>
      <c r="E123" s="666"/>
      <c r="F123" s="1159"/>
      <c r="G123" s="1159"/>
      <c r="H123" s="1160"/>
      <c r="I123" s="157"/>
      <c r="J123" s="157">
        <f t="shared" si="7"/>
        <v>0</v>
      </c>
      <c r="K123" s="1161" t="str">
        <f t="shared" si="8"/>
        <v>-</v>
      </c>
    </row>
    <row r="124" spans="1:11">
      <c r="A124" s="4071"/>
      <c r="B124" s="4092"/>
      <c r="C124" s="4095"/>
      <c r="D124" s="1163"/>
      <c r="E124" s="674"/>
      <c r="F124" s="155"/>
      <c r="G124" s="155"/>
      <c r="H124" s="166"/>
      <c r="I124" s="155"/>
      <c r="J124" s="155">
        <f t="shared" si="7"/>
        <v>0</v>
      </c>
      <c r="K124" s="1157" t="str">
        <f t="shared" si="8"/>
        <v>-</v>
      </c>
    </row>
    <row r="125" spans="1:11">
      <c r="A125" s="4071"/>
      <c r="B125" s="4092"/>
      <c r="C125" s="4095"/>
      <c r="D125" s="1164"/>
      <c r="E125" s="1165"/>
      <c r="F125" s="155"/>
      <c r="G125" s="155"/>
      <c r="H125" s="166"/>
      <c r="I125" s="155"/>
      <c r="J125" s="155">
        <f t="shared" si="7"/>
        <v>0</v>
      </c>
      <c r="K125" s="1157" t="str">
        <f t="shared" si="8"/>
        <v>-</v>
      </c>
    </row>
    <row r="126" spans="1:11">
      <c r="A126" s="4071"/>
      <c r="B126" s="4092"/>
      <c r="C126" s="4096"/>
      <c r="D126" s="675"/>
      <c r="E126" s="676"/>
      <c r="F126" s="156"/>
      <c r="G126" s="156"/>
      <c r="H126" s="167"/>
      <c r="I126" s="156"/>
      <c r="J126" s="156">
        <f t="shared" si="7"/>
        <v>0</v>
      </c>
      <c r="K126" s="1158" t="str">
        <f t="shared" si="8"/>
        <v>-</v>
      </c>
    </row>
    <row r="127" spans="1:11">
      <c r="A127" s="4071"/>
      <c r="B127" s="4093"/>
      <c r="C127" s="4048" t="s">
        <v>112</v>
      </c>
      <c r="D127" s="4048"/>
      <c r="E127" s="4048"/>
      <c r="F127" s="159">
        <f>SUM(F116:F126)</f>
        <v>0</v>
      </c>
      <c r="G127" s="159">
        <f>SUM(G116:G126)</f>
        <v>0</v>
      </c>
      <c r="H127" s="169">
        <f>SUM(H116:H126)</f>
        <v>0</v>
      </c>
      <c r="I127" s="159">
        <f>SUM(I116:I126)</f>
        <v>0</v>
      </c>
      <c r="J127" s="158">
        <f t="shared" si="7"/>
        <v>0</v>
      </c>
      <c r="K127" s="664" t="str">
        <f t="shared" si="8"/>
        <v>-</v>
      </c>
    </row>
    <row r="128" spans="1:11">
      <c r="A128" s="4072"/>
      <c r="B128" s="4097" t="s">
        <v>210</v>
      </c>
      <c r="C128" s="4097"/>
      <c r="D128" s="4097"/>
      <c r="E128" s="4097"/>
      <c r="F128" s="160">
        <f>F115+F127</f>
        <v>0</v>
      </c>
      <c r="G128" s="160">
        <f>G115+G127</f>
        <v>0</v>
      </c>
      <c r="H128" s="171">
        <f>H115+H127</f>
        <v>1080</v>
      </c>
      <c r="I128" s="292">
        <f>I115+I127</f>
        <v>0</v>
      </c>
      <c r="J128" s="292">
        <f>SUM(J116:J126)</f>
        <v>0</v>
      </c>
      <c r="K128" s="1166" t="str">
        <f t="shared" si="8"/>
        <v>-</v>
      </c>
    </row>
    <row r="129" spans="1:27" s="1340" customFormat="1" ht="23.25" hidden="1" customHeight="1">
      <c r="A129" s="3907" t="s">
        <v>1461</v>
      </c>
      <c r="B129" s="3909" t="s">
        <v>1591</v>
      </c>
      <c r="C129" s="3910"/>
      <c r="D129" s="3910"/>
      <c r="E129" s="3910"/>
      <c r="F129" s="3911"/>
      <c r="G129" s="1367" t="s">
        <v>1622</v>
      </c>
      <c r="H129" s="1341"/>
      <c r="I129" s="1342"/>
      <c r="J129" s="1343"/>
      <c r="P129" s="235"/>
      <c r="Q129" s="235"/>
      <c r="R129" s="235"/>
      <c r="S129" s="235"/>
      <c r="T129" s="235"/>
      <c r="U129" s="235"/>
      <c r="V129" s="235"/>
      <c r="W129" s="235"/>
      <c r="X129" s="235"/>
      <c r="Y129" s="1347"/>
      <c r="Z129" s="1347"/>
      <c r="AA129" s="1347"/>
    </row>
    <row r="130" spans="1:27" s="1340" customFormat="1" ht="13.15" hidden="1" customHeight="1">
      <c r="A130" s="3907"/>
      <c r="B130" s="1348" t="s">
        <v>1592</v>
      </c>
      <c r="C130" s="1349"/>
      <c r="D130" s="1349"/>
      <c r="E130" s="1349"/>
      <c r="F130" s="1350"/>
      <c r="G130" s="1351">
        <f>+'6経営計画'!T123</f>
        <v>0</v>
      </c>
      <c r="H130" s="2808" t="s">
        <v>1593</v>
      </c>
      <c r="I130" s="2809"/>
      <c r="J130" s="2809"/>
      <c r="K130" s="2809"/>
      <c r="L130" s="2809"/>
      <c r="M130" s="2809"/>
      <c r="N130" s="2810"/>
      <c r="O130" s="40"/>
      <c r="P130" s="235"/>
      <c r="Q130" s="235"/>
      <c r="R130" s="235"/>
      <c r="S130" s="235"/>
      <c r="T130" s="235"/>
      <c r="U130" s="235"/>
      <c r="V130" s="235"/>
      <c r="W130" s="235"/>
      <c r="X130" s="235"/>
      <c r="Y130" s="1347"/>
      <c r="Z130" s="1347"/>
      <c r="AA130" s="1347"/>
    </row>
    <row r="131" spans="1:27" s="1340" customFormat="1" hidden="1">
      <c r="A131" s="3907"/>
      <c r="B131" s="1348" t="s">
        <v>1594</v>
      </c>
      <c r="C131" s="1349"/>
      <c r="D131" s="1349"/>
      <c r="E131" s="1349"/>
      <c r="F131" s="1350"/>
      <c r="G131" s="1351">
        <f>+'6経営計画'!T124</f>
        <v>0</v>
      </c>
      <c r="H131" s="1352" t="s">
        <v>1595</v>
      </c>
      <c r="I131" s="1353"/>
      <c r="J131" s="1354"/>
      <c r="K131" s="1354"/>
      <c r="L131" s="1349"/>
      <c r="M131" s="1349"/>
      <c r="N131" s="1355"/>
      <c r="P131" s="235"/>
      <c r="Q131" s="235"/>
      <c r="R131" s="235"/>
      <c r="S131" s="235"/>
      <c r="T131" s="235"/>
      <c r="U131" s="235"/>
      <c r="V131" s="235"/>
      <c r="W131" s="235"/>
      <c r="X131" s="235"/>
      <c r="Y131" s="1347"/>
      <c r="Z131" s="1347"/>
      <c r="AA131" s="1347"/>
    </row>
    <row r="132" spans="1:27" s="1340" customFormat="1" hidden="1">
      <c r="A132" s="3907"/>
      <c r="B132" s="1357" t="s">
        <v>1596</v>
      </c>
      <c r="C132" s="1349"/>
      <c r="D132" s="1349"/>
      <c r="E132" s="1349"/>
      <c r="F132" s="1350"/>
      <c r="G132" s="1351">
        <f>+'6経営計画'!T125</f>
        <v>0</v>
      </c>
      <c r="H132" s="1352" t="s">
        <v>1597</v>
      </c>
      <c r="I132" s="1353"/>
      <c r="J132" s="1354"/>
      <c r="K132" s="1354"/>
      <c r="L132" s="1349"/>
      <c r="M132" s="1349"/>
      <c r="N132" s="1355"/>
      <c r="P132" s="235"/>
      <c r="Q132" s="235"/>
      <c r="R132" s="235"/>
      <c r="S132" s="235"/>
      <c r="T132" s="235"/>
      <c r="U132" s="235"/>
      <c r="V132" s="235"/>
      <c r="W132" s="235"/>
      <c r="X132" s="235"/>
      <c r="Y132" s="1347"/>
      <c r="Z132" s="1347"/>
      <c r="AA132" s="1347"/>
    </row>
    <row r="133" spans="1:27" s="1340" customFormat="1" hidden="1">
      <c r="A133" s="3907"/>
      <c r="B133" s="1348" t="s">
        <v>1598</v>
      </c>
      <c r="C133" s="1349"/>
      <c r="D133" s="1349"/>
      <c r="E133" s="1349"/>
      <c r="F133" s="1350"/>
      <c r="G133" s="1351">
        <f>+'6経営計画'!T126</f>
        <v>0</v>
      </c>
      <c r="H133" s="1352" t="s">
        <v>1599</v>
      </c>
      <c r="I133" s="1353"/>
      <c r="J133" s="1354"/>
      <c r="K133" s="1354"/>
      <c r="L133" s="1349"/>
      <c r="M133" s="1349"/>
      <c r="N133" s="1355"/>
      <c r="P133" s="235"/>
      <c r="Q133" s="235"/>
      <c r="R133" s="235"/>
      <c r="S133" s="235"/>
      <c r="T133" s="235"/>
      <c r="U133" s="235"/>
      <c r="V133" s="235"/>
      <c r="W133" s="235"/>
      <c r="X133" s="235"/>
      <c r="Y133" s="1347"/>
      <c r="Z133" s="1347"/>
      <c r="AA133" s="1347"/>
    </row>
    <row r="134" spans="1:27" s="1340" customFormat="1" hidden="1">
      <c r="A134" s="3907"/>
      <c r="B134" s="1348" t="s">
        <v>1600</v>
      </c>
      <c r="C134" s="1349"/>
      <c r="D134" s="1349"/>
      <c r="E134" s="1349"/>
      <c r="F134" s="1350"/>
      <c r="G134" s="1351">
        <f>+'6経営計画'!T127</f>
        <v>100</v>
      </c>
      <c r="H134" s="1352" t="s">
        <v>1601</v>
      </c>
      <c r="I134" s="1353"/>
      <c r="J134" s="1354"/>
      <c r="K134" s="1354"/>
      <c r="L134" s="1349"/>
      <c r="M134" s="1349"/>
      <c r="N134" s="1355"/>
      <c r="P134" s="235"/>
      <c r="Q134" s="235"/>
      <c r="R134" s="235"/>
      <c r="S134" s="235"/>
      <c r="T134" s="235"/>
      <c r="U134" s="235"/>
      <c r="V134" s="235"/>
      <c r="W134" s="235"/>
      <c r="X134" s="235"/>
      <c r="Y134" s="1347"/>
      <c r="Z134" s="1347"/>
      <c r="AA134" s="1347"/>
    </row>
    <row r="135" spans="1:27" s="1340" customFormat="1" hidden="1">
      <c r="A135" s="3907"/>
      <c r="B135" s="1348" t="s">
        <v>1602</v>
      </c>
      <c r="C135" s="1349"/>
      <c r="D135" s="1349"/>
      <c r="E135" s="1349"/>
      <c r="F135" s="1350"/>
      <c r="G135" s="1351">
        <f>+'6経営計画'!T128</f>
        <v>50</v>
      </c>
      <c r="H135" s="1352" t="s">
        <v>1603</v>
      </c>
      <c r="I135" s="1353"/>
      <c r="J135" s="1354"/>
      <c r="K135" s="1354"/>
      <c r="L135" s="1349"/>
      <c r="M135" s="1349"/>
      <c r="N135" s="1355"/>
      <c r="P135" s="235"/>
      <c r="Q135" s="235"/>
      <c r="R135" s="235"/>
      <c r="S135" s="235"/>
      <c r="T135" s="235"/>
      <c r="U135" s="235"/>
      <c r="V135" s="235"/>
      <c r="W135" s="235"/>
      <c r="X135" s="235"/>
      <c r="Y135" s="1347"/>
      <c r="Z135" s="1347"/>
      <c r="AA135" s="1347"/>
    </row>
    <row r="136" spans="1:27" s="1340" customFormat="1" hidden="1">
      <c r="A136" s="3907"/>
      <c r="B136" s="1348" t="s">
        <v>1604</v>
      </c>
      <c r="C136" s="1349"/>
      <c r="D136" s="1349"/>
      <c r="E136" s="1349"/>
      <c r="F136" s="1350"/>
      <c r="G136" s="1368">
        <f>+'6経営計画'!T129</f>
        <v>50</v>
      </c>
      <c r="H136" s="1352" t="s">
        <v>1605</v>
      </c>
      <c r="I136" s="1353"/>
      <c r="J136" s="1354"/>
      <c r="K136" s="1354"/>
      <c r="L136" s="1349"/>
      <c r="M136" s="1349"/>
      <c r="N136" s="1355"/>
      <c r="P136" s="235"/>
      <c r="Q136" s="235"/>
      <c r="R136" s="235"/>
      <c r="S136" s="235"/>
      <c r="T136" s="235"/>
      <c r="U136" s="235"/>
      <c r="V136" s="235"/>
      <c r="W136" s="235"/>
      <c r="X136" s="235"/>
      <c r="Y136" s="1347"/>
      <c r="Z136" s="1347"/>
      <c r="AA136" s="1347"/>
    </row>
    <row r="137" spans="1:27" s="1340" customFormat="1" ht="15" hidden="1" customHeight="1">
      <c r="A137" s="3908"/>
      <c r="B137" s="3901" t="s">
        <v>1606</v>
      </c>
      <c r="C137" s="3902"/>
      <c r="D137" s="3902"/>
      <c r="E137" s="3902"/>
      <c r="F137" s="3903"/>
      <c r="G137" s="1360" t="e">
        <f>+(G131+G132+(G133*0.95)+G134)/(G130+G131)</f>
        <v>#DIV/0!</v>
      </c>
      <c r="H137" s="2811" t="s">
        <v>1607</v>
      </c>
      <c r="I137" s="2812"/>
      <c r="J137" s="2812"/>
      <c r="K137" s="2812"/>
      <c r="L137" s="2812"/>
      <c r="M137" s="2812"/>
      <c r="N137" s="2813"/>
      <c r="O137" s="1606"/>
      <c r="P137" s="235"/>
      <c r="Q137" s="235"/>
      <c r="R137" s="235"/>
      <c r="S137" s="235"/>
      <c r="T137" s="235"/>
      <c r="U137" s="235"/>
      <c r="V137" s="235"/>
      <c r="W137" s="235"/>
      <c r="X137" s="235"/>
      <c r="Y137" s="1347"/>
      <c r="Z137" s="1347"/>
      <c r="AA137" s="1347"/>
    </row>
    <row r="138" spans="1:27" s="1340" customFormat="1" hidden="1">
      <c r="A138" s="1361"/>
      <c r="C138" s="1362"/>
      <c r="F138" s="1363"/>
      <c r="G138" s="1364"/>
      <c r="H138" s="1365"/>
      <c r="I138" s="1363"/>
      <c r="J138" s="1366"/>
      <c r="K138" s="1366"/>
      <c r="P138" s="684" t="s">
        <v>1084</v>
      </c>
      <c r="Q138" s="235"/>
      <c r="R138" s="235"/>
      <c r="S138" s="235"/>
      <c r="T138" s="235"/>
      <c r="U138" s="235"/>
      <c r="V138" s="235"/>
      <c r="W138" s="235"/>
      <c r="X138" s="235"/>
      <c r="Y138" s="1347"/>
      <c r="Z138" s="1347"/>
      <c r="AA138" s="1347"/>
    </row>
    <row r="139" spans="1:27" s="1340" customFormat="1" hidden="1">
      <c r="A139" s="3539" t="s">
        <v>1608</v>
      </c>
      <c r="B139" s="3539"/>
      <c r="C139" s="3539"/>
      <c r="D139" s="3539"/>
      <c r="E139" s="3539"/>
      <c r="F139" s="3539"/>
      <c r="G139" s="1360">
        <f>+'6経営計画'!D122</f>
        <v>0.38</v>
      </c>
      <c r="H139" s="1365" t="s">
        <v>1609</v>
      </c>
      <c r="I139" s="1363"/>
      <c r="J139" s="1366"/>
      <c r="K139" s="1366"/>
      <c r="P139" s="684" t="s">
        <v>1085</v>
      </c>
      <c r="Q139" s="235"/>
      <c r="R139" s="235"/>
      <c r="S139" s="235"/>
      <c r="T139" s="235"/>
      <c r="U139" s="235"/>
      <c r="V139" s="235"/>
      <c r="W139" s="235"/>
      <c r="X139" s="235"/>
      <c r="Y139" s="1347"/>
      <c r="Z139" s="1347"/>
      <c r="AA139" s="1347"/>
    </row>
    <row r="140" spans="1:27">
      <c r="F140" s="284"/>
      <c r="G140" s="284"/>
      <c r="H140" s="284"/>
      <c r="I140" s="284"/>
      <c r="J140" s="281"/>
      <c r="K140" s="281"/>
      <c r="P140" s="684" t="s">
        <v>1087</v>
      </c>
    </row>
    <row r="141" spans="1:27" ht="21" hidden="1">
      <c r="A141" s="4208" t="s">
        <v>1011</v>
      </c>
      <c r="B141" s="4208"/>
      <c r="C141" s="4208"/>
      <c r="D141" s="4208"/>
      <c r="E141" s="677" t="s">
        <v>1012</v>
      </c>
      <c r="F141" s="678" t="s">
        <v>1013</v>
      </c>
      <c r="G141" s="678" t="s">
        <v>1014</v>
      </c>
      <c r="H141" s="678" t="s">
        <v>1015</v>
      </c>
      <c r="I141" s="678" t="s">
        <v>1016</v>
      </c>
      <c r="J141" s="281"/>
      <c r="K141" s="281"/>
      <c r="P141" s="684" t="s">
        <v>1088</v>
      </c>
    </row>
    <row r="142" spans="1:27" hidden="1">
      <c r="A142" s="4209" t="s">
        <v>1017</v>
      </c>
      <c r="B142" s="4210"/>
      <c r="C142" s="4210"/>
      <c r="D142" s="4211"/>
      <c r="E142" s="553"/>
      <c r="F142" s="679"/>
      <c r="G142" s="679"/>
      <c r="H142" s="679"/>
      <c r="I142" s="680" t="e">
        <f>+(F142+G142)/E142</f>
        <v>#DIV/0!</v>
      </c>
      <c r="J142" s="281"/>
      <c r="K142" s="281"/>
      <c r="P142" s="684" t="s">
        <v>1089</v>
      </c>
    </row>
    <row r="143" spans="1:27">
      <c r="A143" s="668"/>
      <c r="B143" s="668"/>
      <c r="C143" s="668"/>
      <c r="D143" s="668"/>
      <c r="E143" s="681"/>
      <c r="F143" s="682"/>
      <c r="G143" s="682"/>
      <c r="H143" s="682"/>
      <c r="I143" s="682"/>
      <c r="J143" s="281"/>
      <c r="K143" s="281"/>
      <c r="P143" s="684" t="s">
        <v>1090</v>
      </c>
    </row>
    <row r="144" spans="1:27" ht="14.25">
      <c r="A144" s="239" t="s">
        <v>113</v>
      </c>
      <c r="B144" s="244"/>
      <c r="C144" s="245"/>
      <c r="D144" s="245"/>
      <c r="E144" s="245"/>
      <c r="F144" s="245"/>
      <c r="G144" s="246"/>
      <c r="P144" s="684" t="s">
        <v>1091</v>
      </c>
    </row>
    <row r="145" spans="1:13" ht="14.25">
      <c r="A145" s="239" t="s">
        <v>1080</v>
      </c>
      <c r="B145" s="244"/>
      <c r="C145" s="245"/>
      <c r="D145" s="245"/>
      <c r="E145" s="245"/>
      <c r="F145" s="245"/>
      <c r="G145" s="3912" t="s">
        <v>970</v>
      </c>
      <c r="H145" s="3912"/>
      <c r="I145" s="3913"/>
      <c r="J145" s="3914"/>
      <c r="M145" s="286" t="s">
        <v>758</v>
      </c>
    </row>
    <row r="146" spans="1:13" ht="14.25">
      <c r="A146" s="3915"/>
      <c r="B146" s="3916"/>
      <c r="C146" s="3916"/>
      <c r="D146" s="3916"/>
      <c r="E146" s="3917"/>
      <c r="F146" s="242"/>
      <c r="G146" s="242" t="s">
        <v>129</v>
      </c>
      <c r="H146" s="242" t="s">
        <v>472</v>
      </c>
      <c r="I146" s="313"/>
      <c r="J146" s="265"/>
    </row>
    <row r="147" spans="1:13" ht="14.25">
      <c r="A147" s="3918" t="s">
        <v>1081</v>
      </c>
      <c r="B147" s="296"/>
      <c r="C147" s="4052" t="s">
        <v>122</v>
      </c>
      <c r="D147" s="4054" t="s">
        <v>123</v>
      </c>
      <c r="E147" s="4055"/>
      <c r="F147" s="297" t="s">
        <v>81</v>
      </c>
      <c r="G147" s="717"/>
      <c r="H147" s="683" t="str">
        <f>IF(G147=0,"",G147/$G$154)</f>
        <v/>
      </c>
      <c r="I147" s="738"/>
      <c r="J147" s="285"/>
    </row>
    <row r="148" spans="1:13" ht="14.25">
      <c r="A148" s="3918"/>
      <c r="B148" s="296"/>
      <c r="C148" s="4053"/>
      <c r="D148" s="4056" t="s">
        <v>124</v>
      </c>
      <c r="E148" s="4057"/>
      <c r="F148" s="299" t="s">
        <v>81</v>
      </c>
      <c r="G148" s="718"/>
      <c r="H148" s="692" t="str">
        <f t="shared" ref="H148:H153" si="9">IF(G148=0,"",G148/$G$154)</f>
        <v/>
      </c>
      <c r="I148" s="738"/>
      <c r="J148" s="285"/>
    </row>
    <row r="149" spans="1:13" ht="14.25">
      <c r="A149" s="3918"/>
      <c r="B149" s="296"/>
      <c r="C149" s="4053"/>
      <c r="D149" s="4056" t="s">
        <v>125</v>
      </c>
      <c r="E149" s="4057"/>
      <c r="F149" s="299" t="s">
        <v>81</v>
      </c>
      <c r="G149" s="718"/>
      <c r="H149" s="692" t="str">
        <f t="shared" si="9"/>
        <v/>
      </c>
      <c r="I149" s="738"/>
      <c r="J149" s="285"/>
    </row>
    <row r="150" spans="1:13" ht="14.25">
      <c r="A150" s="3918"/>
      <c r="B150" s="296"/>
      <c r="C150" s="4053"/>
      <c r="D150" s="4056" t="s">
        <v>126</v>
      </c>
      <c r="E150" s="4057"/>
      <c r="F150" s="299" t="s">
        <v>81</v>
      </c>
      <c r="G150" s="718"/>
      <c r="H150" s="692" t="str">
        <f t="shared" si="9"/>
        <v/>
      </c>
      <c r="I150" s="738"/>
      <c r="J150" s="285"/>
    </row>
    <row r="151" spans="1:13">
      <c r="A151" s="3918"/>
      <c r="B151" s="296"/>
      <c r="C151" s="4053"/>
      <c r="D151" s="4058"/>
      <c r="E151" s="4059"/>
      <c r="F151" s="300"/>
      <c r="G151" s="176"/>
      <c r="H151" s="126" t="str">
        <f t="shared" si="9"/>
        <v/>
      </c>
      <c r="I151" s="738"/>
      <c r="J151" s="285"/>
    </row>
    <row r="152" spans="1:13" ht="14.25">
      <c r="A152" s="3918"/>
      <c r="B152" s="296"/>
      <c r="C152" s="4053"/>
      <c r="D152" s="4060" t="s">
        <v>127</v>
      </c>
      <c r="E152" s="4061"/>
      <c r="F152" s="301" t="s">
        <v>81</v>
      </c>
      <c r="G152" s="172">
        <f>SUM(G147:G151)</f>
        <v>0</v>
      </c>
      <c r="H152" s="127" t="str">
        <f t="shared" si="9"/>
        <v/>
      </c>
      <c r="I152" s="738"/>
      <c r="J152" s="741"/>
    </row>
    <row r="153" spans="1:13" ht="14.25">
      <c r="A153" s="3918"/>
      <c r="B153" s="296"/>
      <c r="C153" s="4062" t="s">
        <v>402</v>
      </c>
      <c r="D153" s="4063"/>
      <c r="E153" s="4064"/>
      <c r="F153" s="242" t="s">
        <v>81</v>
      </c>
      <c r="G153" s="173">
        <f>+G165</f>
        <v>1080</v>
      </c>
      <c r="H153" s="127">
        <f t="shared" si="9"/>
        <v>1</v>
      </c>
      <c r="I153" s="738"/>
      <c r="J153" s="741"/>
    </row>
    <row r="154" spans="1:13">
      <c r="A154" s="3919"/>
      <c r="B154" s="302"/>
      <c r="C154" s="4023" t="s">
        <v>114</v>
      </c>
      <c r="D154" s="4024"/>
      <c r="E154" s="4025"/>
      <c r="F154" s="303"/>
      <c r="G154" s="174">
        <f>G152+G153</f>
        <v>1080</v>
      </c>
      <c r="H154" s="126">
        <v>1</v>
      </c>
      <c r="I154" s="738"/>
      <c r="J154" s="741"/>
    </row>
    <row r="155" spans="1:13">
      <c r="F155" s="284"/>
      <c r="G155" s="284"/>
      <c r="H155" s="284"/>
      <c r="I155" s="284"/>
      <c r="J155" s="281"/>
      <c r="K155" s="281"/>
    </row>
    <row r="156" spans="1:13" ht="14.25">
      <c r="A156" s="244" t="s">
        <v>119</v>
      </c>
      <c r="B156" s="244"/>
      <c r="C156" s="245"/>
      <c r="D156" s="245"/>
      <c r="E156" s="245"/>
      <c r="F156" s="245"/>
      <c r="G156" s="3912" t="s">
        <v>970</v>
      </c>
      <c r="H156" s="3912"/>
      <c r="I156" s="3913"/>
      <c r="J156" s="3914"/>
    </row>
    <row r="157" spans="1:13">
      <c r="A157" s="4045"/>
      <c r="B157" s="4046"/>
      <c r="C157" s="4046"/>
      <c r="D157" s="4046"/>
      <c r="E157" s="4046"/>
      <c r="F157" s="4047" t="s">
        <v>187</v>
      </c>
      <c r="G157" s="3916" t="s">
        <v>329</v>
      </c>
      <c r="H157" s="4049"/>
      <c r="I157" s="4050"/>
      <c r="J157" s="4051"/>
    </row>
    <row r="158" spans="1:13" ht="14.25">
      <c r="A158" s="3972"/>
      <c r="B158" s="3973"/>
      <c r="C158" s="3973"/>
      <c r="D158" s="3973"/>
      <c r="E158" s="3973"/>
      <c r="F158" s="4048"/>
      <c r="G158" s="304" t="s">
        <v>129</v>
      </c>
      <c r="H158" s="242" t="s">
        <v>472</v>
      </c>
      <c r="I158" s="265"/>
      <c r="J158" s="265"/>
      <c r="K158" s="245"/>
    </row>
    <row r="159" spans="1:13" ht="14.25">
      <c r="A159" s="3918" t="s">
        <v>115</v>
      </c>
      <c r="B159" s="4026"/>
      <c r="C159" s="4026"/>
      <c r="D159" s="4027"/>
      <c r="E159" s="1825" t="s">
        <v>1830</v>
      </c>
      <c r="F159" s="129" t="s">
        <v>426</v>
      </c>
      <c r="G159" s="536">
        <f>+負荷記録表!Q64</f>
        <v>1080</v>
      </c>
      <c r="H159" s="719" t="e">
        <f>IF(G159=0,"",G159/$G$163)</f>
        <v>#DIV/0!</v>
      </c>
      <c r="I159" s="739"/>
      <c r="J159" s="741"/>
      <c r="K159" s="245"/>
    </row>
    <row r="160" spans="1:13" ht="14.25">
      <c r="A160" s="3918"/>
      <c r="B160" s="4026"/>
      <c r="C160" s="4026"/>
      <c r="D160" s="4027"/>
      <c r="E160" s="1825" t="s">
        <v>1831</v>
      </c>
      <c r="F160" s="130" t="s">
        <v>1832</v>
      </c>
      <c r="G160" s="536">
        <f>+負荷記録表!Q68</f>
        <v>0</v>
      </c>
      <c r="H160" s="1824"/>
      <c r="I160" s="739"/>
      <c r="J160" s="741"/>
      <c r="K160" s="245"/>
    </row>
    <row r="161" spans="1:15" ht="14.25">
      <c r="A161" s="3918"/>
      <c r="B161" s="4026"/>
      <c r="C161" s="4026"/>
      <c r="D161" s="4027"/>
      <c r="E161" s="128" t="s">
        <v>427</v>
      </c>
      <c r="F161" s="130" t="s">
        <v>426</v>
      </c>
      <c r="G161" s="720"/>
      <c r="H161" s="721" t="str">
        <f>IF(G161=0,"",G161/$G$163)</f>
        <v/>
      </c>
      <c r="I161" s="739"/>
      <c r="J161" s="742"/>
      <c r="K161" s="305"/>
      <c r="L161" s="305"/>
      <c r="M161" s="305"/>
      <c r="N161" s="305"/>
      <c r="O161" s="305"/>
    </row>
    <row r="162" spans="1:15" ht="14.25">
      <c r="A162" s="3918"/>
      <c r="B162" s="4026"/>
      <c r="C162" s="4026"/>
      <c r="D162" s="4027"/>
      <c r="E162" s="128" t="s">
        <v>428</v>
      </c>
      <c r="F162" s="130" t="s">
        <v>426</v>
      </c>
      <c r="G162" s="720"/>
      <c r="H162" s="722" t="str">
        <f>IF(G162=0,"",G162/$G$163)</f>
        <v/>
      </c>
      <c r="I162" s="739"/>
      <c r="J162" s="742"/>
      <c r="K162" s="245"/>
    </row>
    <row r="163" spans="1:15" ht="14.25">
      <c r="A163" s="3918"/>
      <c r="B163" s="4026"/>
      <c r="C163" s="4026"/>
      <c r="D163" s="4027"/>
      <c r="E163" s="128" t="s">
        <v>116</v>
      </c>
      <c r="F163" s="130" t="s">
        <v>1082</v>
      </c>
      <c r="G163" s="125"/>
      <c r="H163" s="131" t="str">
        <f>IF(G163=0,"",G163/$G$163)</f>
        <v/>
      </c>
      <c r="I163" s="739"/>
      <c r="J163" s="742"/>
      <c r="K163" s="305"/>
      <c r="L163" s="305"/>
      <c r="M163" s="305"/>
      <c r="N163" s="305"/>
      <c r="O163" s="305"/>
    </row>
    <row r="164" spans="1:15" ht="14.25">
      <c r="A164" s="3918"/>
      <c r="B164" s="4026"/>
      <c r="C164" s="4026"/>
      <c r="D164" s="4027"/>
      <c r="E164" s="306" t="s">
        <v>117</v>
      </c>
      <c r="F164" s="307" t="s">
        <v>1083</v>
      </c>
      <c r="G164" s="132"/>
      <c r="H164" s="133" t="str">
        <f>IF(G164=0,"",G164/$G$163)</f>
        <v/>
      </c>
      <c r="I164" s="740"/>
      <c r="J164" s="741"/>
      <c r="K164" s="305"/>
      <c r="L164" s="305"/>
      <c r="M164" s="305"/>
      <c r="N164" s="305"/>
      <c r="O164" s="305"/>
    </row>
    <row r="165" spans="1:15" ht="14.25">
      <c r="A165" s="3919"/>
      <c r="B165" s="4028"/>
      <c r="C165" s="4028"/>
      <c r="D165" s="4029"/>
      <c r="E165" s="928" t="s">
        <v>118</v>
      </c>
      <c r="F165" s="242" t="s">
        <v>1083</v>
      </c>
      <c r="G165" s="134">
        <f>SUM(G159:G164)</f>
        <v>1080</v>
      </c>
      <c r="H165" s="135">
        <v>1</v>
      </c>
      <c r="I165" s="740"/>
      <c r="J165" s="741"/>
      <c r="K165" s="305"/>
      <c r="L165" s="305"/>
      <c r="M165" s="305"/>
      <c r="N165" s="305"/>
      <c r="O165" s="305"/>
    </row>
    <row r="166" spans="1:15">
      <c r="F166" s="284"/>
      <c r="G166" s="284"/>
      <c r="H166" s="284"/>
      <c r="I166" s="2801" t="s">
        <v>1022</v>
      </c>
      <c r="J166" s="2802"/>
      <c r="K166" s="2803"/>
      <c r="L166" s="2803"/>
      <c r="M166" s="2804"/>
    </row>
    <row r="167" spans="1:15">
      <c r="F167" s="284"/>
      <c r="G167" s="284"/>
      <c r="H167" s="284"/>
      <c r="I167" s="2805"/>
      <c r="J167" s="2806"/>
      <c r="K167" s="2806"/>
      <c r="L167" s="2806"/>
      <c r="M167" s="2807"/>
    </row>
    <row r="168" spans="1:15">
      <c r="F168" s="284"/>
      <c r="G168" s="284"/>
      <c r="H168" s="284"/>
      <c r="I168" s="284"/>
      <c r="J168" s="281"/>
      <c r="K168" s="281"/>
    </row>
    <row r="169" spans="1:15" ht="14.25">
      <c r="A169" s="309" t="s">
        <v>120</v>
      </c>
      <c r="M169" s="634" t="s">
        <v>758</v>
      </c>
    </row>
    <row r="170" spans="1:15">
      <c r="A170" s="4037" t="s">
        <v>121</v>
      </c>
      <c r="B170" s="4037"/>
      <c r="C170" s="4037"/>
      <c r="D170" s="4037"/>
      <c r="E170" s="4037"/>
      <c r="F170" s="3915" t="s">
        <v>765</v>
      </c>
      <c r="G170" s="3917"/>
      <c r="H170" s="3950" t="s">
        <v>766</v>
      </c>
      <c r="I170" s="3950"/>
      <c r="J170" s="3950" t="s">
        <v>767</v>
      </c>
      <c r="K170" s="3950"/>
      <c r="L170" s="4038" t="s">
        <v>183</v>
      </c>
      <c r="M170" s="4039"/>
    </row>
    <row r="171" spans="1:15">
      <c r="A171" s="4042" t="s">
        <v>768</v>
      </c>
      <c r="B171" s="4043"/>
      <c r="C171" s="4044"/>
      <c r="D171" s="4042" t="s">
        <v>769</v>
      </c>
      <c r="E171" s="4044"/>
      <c r="F171" s="723" t="s">
        <v>161</v>
      </c>
      <c r="G171" s="724" t="s">
        <v>162</v>
      </c>
      <c r="H171" s="490" t="s">
        <v>770</v>
      </c>
      <c r="I171" s="724" t="s">
        <v>771</v>
      </c>
      <c r="J171" s="723" t="s">
        <v>380</v>
      </c>
      <c r="K171" s="725" t="s">
        <v>146</v>
      </c>
      <c r="L171" s="4040"/>
      <c r="M171" s="4041"/>
      <c r="N171" s="291"/>
      <c r="O171" s="291"/>
    </row>
    <row r="172" spans="1:15">
      <c r="A172" s="4018" t="str">
        <f>+負荷記録表!C147</f>
        <v>塗料溶剤</v>
      </c>
      <c r="B172" s="4019"/>
      <c r="C172" s="4020"/>
      <c r="D172" s="4212" t="str">
        <f>+負荷記録表!J147</f>
        <v>トルエン</v>
      </c>
      <c r="E172" s="4213"/>
      <c r="F172" s="498">
        <f>+負荷記録表!Q150</f>
        <v>300</v>
      </c>
      <c r="G172" s="136" t="s">
        <v>1086</v>
      </c>
      <c r="H172" s="496">
        <f>+負荷記録表!N147</f>
        <v>0.7</v>
      </c>
      <c r="I172" s="929">
        <f>+F172*H172</f>
        <v>210</v>
      </c>
      <c r="J172" s="930">
        <f>+負荷記録表!R150</f>
        <v>232.55813953488374</v>
      </c>
      <c r="K172" s="497" t="s">
        <v>1265</v>
      </c>
      <c r="L172" s="3886"/>
      <c r="M172" s="3887"/>
      <c r="N172" s="291"/>
      <c r="O172" s="291"/>
    </row>
    <row r="173" spans="1:15">
      <c r="A173" s="4018" t="str">
        <f>+負荷記録表!C154</f>
        <v>　</v>
      </c>
      <c r="B173" s="4019"/>
      <c r="C173" s="4020"/>
      <c r="D173" s="4212">
        <f>+負荷記録表!J154</f>
        <v>0</v>
      </c>
      <c r="E173" s="4213"/>
      <c r="F173" s="498">
        <f>+負荷記録表!Q156</f>
        <v>0</v>
      </c>
      <c r="G173" s="136" t="s">
        <v>1086</v>
      </c>
      <c r="H173" s="496">
        <f>+負荷記録表!N154</f>
        <v>0</v>
      </c>
      <c r="I173" s="929">
        <f t="shared" ref="I173:I174" si="10">+F173*H173</f>
        <v>0</v>
      </c>
      <c r="J173" s="930" t="str">
        <f>+負荷記録表!R156</f>
        <v/>
      </c>
      <c r="K173" s="497" t="s">
        <v>1265</v>
      </c>
      <c r="L173" s="3886"/>
      <c r="M173" s="3887"/>
    </row>
    <row r="174" spans="1:15">
      <c r="A174" s="4018" t="str">
        <f>+負荷記録表!C159</f>
        <v>　</v>
      </c>
      <c r="B174" s="4019"/>
      <c r="C174" s="4020"/>
      <c r="D174" s="4212">
        <f>+負荷記録表!J159</f>
        <v>0</v>
      </c>
      <c r="E174" s="4213"/>
      <c r="F174" s="498">
        <f>+負荷記録表!Q161</f>
        <v>0</v>
      </c>
      <c r="G174" s="136" t="s">
        <v>1086</v>
      </c>
      <c r="H174" s="496">
        <f>+負荷記録表!N159</f>
        <v>0</v>
      </c>
      <c r="I174" s="929">
        <f t="shared" si="10"/>
        <v>0</v>
      </c>
      <c r="J174" s="930" t="str">
        <f>+負荷記録表!R161</f>
        <v/>
      </c>
      <c r="K174" s="497" t="s">
        <v>1265</v>
      </c>
      <c r="L174" s="3886"/>
      <c r="M174" s="3887"/>
    </row>
    <row r="175" spans="1:15">
      <c r="A175" s="685"/>
      <c r="B175" s="685"/>
      <c r="C175" s="685"/>
      <c r="D175" s="685"/>
      <c r="E175" s="685"/>
      <c r="F175" s="686"/>
      <c r="G175" s="687"/>
      <c r="H175" s="687"/>
      <c r="I175" s="688"/>
      <c r="J175" s="688"/>
      <c r="K175" s="689"/>
      <c r="L175" s="690"/>
      <c r="M175" s="690"/>
    </row>
    <row r="176" spans="1:15" ht="14.25">
      <c r="A176" s="244" t="s">
        <v>108</v>
      </c>
      <c r="B176" s="244"/>
      <c r="C176" s="245"/>
      <c r="D176" s="245"/>
      <c r="E176" s="245"/>
      <c r="F176" s="245"/>
      <c r="G176" s="246"/>
      <c r="H176" s="245"/>
      <c r="I176" s="245"/>
      <c r="J176" s="245"/>
      <c r="L176" s="273"/>
      <c r="M176" s="273"/>
      <c r="N176" s="273"/>
      <c r="O176" s="273"/>
    </row>
    <row r="177" spans="1:15">
      <c r="A177" s="310"/>
      <c r="B177" s="311"/>
      <c r="C177" s="311"/>
      <c r="D177" s="311"/>
      <c r="E177" s="312"/>
      <c r="F177" s="4003" t="s">
        <v>187</v>
      </c>
      <c r="G177" s="3916" t="s">
        <v>329</v>
      </c>
      <c r="H177" s="3916"/>
      <c r="I177" s="3916"/>
      <c r="J177" s="4006" t="s">
        <v>330</v>
      </c>
      <c r="K177" s="4007"/>
      <c r="L177" s="273"/>
      <c r="M177" s="273"/>
      <c r="N177" s="273"/>
      <c r="O177" s="273"/>
    </row>
    <row r="178" spans="1:15" ht="24">
      <c r="A178" s="313"/>
      <c r="B178" s="265"/>
      <c r="C178" s="265"/>
      <c r="D178" s="265"/>
      <c r="E178" s="314"/>
      <c r="F178" s="4004"/>
      <c r="G178" s="315" t="s">
        <v>331</v>
      </c>
      <c r="H178" s="316" t="s">
        <v>332</v>
      </c>
      <c r="I178" s="317" t="s">
        <v>333</v>
      </c>
      <c r="J178" s="4008"/>
      <c r="K178" s="4009"/>
      <c r="L178" s="273"/>
      <c r="M178" s="273"/>
      <c r="N178" s="273"/>
      <c r="O178" s="273"/>
    </row>
    <row r="179" spans="1:15">
      <c r="A179" s="318"/>
      <c r="B179" s="319"/>
      <c r="C179" s="319"/>
      <c r="D179" s="319"/>
      <c r="E179" s="304"/>
      <c r="F179" s="4005"/>
      <c r="G179" s="315" t="s">
        <v>262</v>
      </c>
      <c r="H179" s="316" t="s">
        <v>263</v>
      </c>
      <c r="I179" s="320" t="s">
        <v>264</v>
      </c>
      <c r="J179" s="4010" t="s">
        <v>1092</v>
      </c>
      <c r="K179" s="4011"/>
      <c r="L179" s="273"/>
      <c r="M179" s="273"/>
      <c r="N179" s="273"/>
      <c r="O179" s="273"/>
    </row>
    <row r="180" spans="1:15">
      <c r="A180" s="4012" t="s">
        <v>1822</v>
      </c>
      <c r="B180" s="4013"/>
      <c r="C180" s="4013"/>
      <c r="D180" s="4013"/>
      <c r="E180" s="4014"/>
      <c r="F180" s="1815" t="s">
        <v>1093</v>
      </c>
      <c r="G180" s="164">
        <f>+負荷記録表!Q16</f>
        <v>9730</v>
      </c>
      <c r="H180" s="1816">
        <f>+J180*G180</f>
        <v>95645.9</v>
      </c>
      <c r="I180" s="1817">
        <f t="shared" ref="I180:I200" si="11">IF(G180="","",H180/$H$201)</f>
        <v>0.19033028944378785</v>
      </c>
      <c r="J180" s="1818">
        <v>9.83</v>
      </c>
      <c r="K180" s="1819">
        <f>+負荷記録表!Q20</f>
        <v>1200</v>
      </c>
      <c r="L180" s="273"/>
      <c r="M180" s="273"/>
      <c r="N180" s="273"/>
      <c r="O180" s="273"/>
    </row>
    <row r="181" spans="1:15">
      <c r="A181" s="4015" t="s">
        <v>1823</v>
      </c>
      <c r="B181" s="4016"/>
      <c r="C181" s="4016"/>
      <c r="D181" s="4016"/>
      <c r="E181" s="4017"/>
      <c r="F181" s="327" t="s">
        <v>1093</v>
      </c>
      <c r="G181" s="165">
        <f>+負荷記録表!Q20</f>
        <v>1200</v>
      </c>
      <c r="H181" s="1820">
        <f>+J181*G181</f>
        <v>11796</v>
      </c>
      <c r="I181" s="694">
        <f t="shared" si="11"/>
        <v>2.3473416992039614E-2</v>
      </c>
      <c r="J181" s="329">
        <v>9.83</v>
      </c>
      <c r="K181" s="1821" t="s">
        <v>1032</v>
      </c>
      <c r="L181" s="273"/>
      <c r="M181" s="273"/>
      <c r="N181" s="273"/>
      <c r="O181" s="273"/>
    </row>
    <row r="182" spans="1:15">
      <c r="A182" s="3979" t="s">
        <v>312</v>
      </c>
      <c r="B182" s="3986" t="s">
        <v>265</v>
      </c>
      <c r="C182" s="3987"/>
      <c r="D182" s="3987"/>
      <c r="E182" s="3988"/>
      <c r="F182" s="321" t="s">
        <v>462</v>
      </c>
      <c r="G182" s="537">
        <f>+負荷記録表!Q50</f>
        <v>0</v>
      </c>
      <c r="H182" s="77">
        <f t="shared" ref="H182:H188" si="12">G182*J182</f>
        <v>0</v>
      </c>
      <c r="I182" s="691">
        <f t="shared" si="11"/>
        <v>0</v>
      </c>
      <c r="J182" s="322">
        <v>36.700000000000003</v>
      </c>
      <c r="K182" s="931" t="s">
        <v>463</v>
      </c>
      <c r="L182" s="273"/>
      <c r="M182" s="273"/>
      <c r="N182" s="273"/>
      <c r="O182" s="273"/>
    </row>
    <row r="183" spans="1:15">
      <c r="A183" s="3937"/>
      <c r="B183" s="3989" t="s">
        <v>176</v>
      </c>
      <c r="C183" s="3990"/>
      <c r="D183" s="3990"/>
      <c r="E183" s="3991"/>
      <c r="F183" s="321" t="s">
        <v>1094</v>
      </c>
      <c r="G183" s="537">
        <f>+負荷記録表!Q46</f>
        <v>0</v>
      </c>
      <c r="H183" s="77">
        <f t="shared" si="12"/>
        <v>0</v>
      </c>
      <c r="I183" s="692">
        <f t="shared" si="11"/>
        <v>0</v>
      </c>
      <c r="J183" s="150">
        <v>39.1</v>
      </c>
      <c r="K183" s="932" t="s">
        <v>463</v>
      </c>
      <c r="L183" s="273"/>
      <c r="M183" s="273"/>
      <c r="N183" s="273"/>
      <c r="O183" s="273"/>
    </row>
    <row r="184" spans="1:15" ht="14.25">
      <c r="A184" s="3937"/>
      <c r="B184" s="3989" t="s">
        <v>464</v>
      </c>
      <c r="C184" s="3990"/>
      <c r="D184" s="3990"/>
      <c r="E184" s="3991"/>
      <c r="F184" s="323" t="s">
        <v>1073</v>
      </c>
      <c r="G184" s="170">
        <f>+負荷記録表!Q24</f>
        <v>6470</v>
      </c>
      <c r="H184" s="78">
        <f t="shared" si="12"/>
        <v>289856</v>
      </c>
      <c r="I184" s="692">
        <f t="shared" si="11"/>
        <v>0.57679813120079981</v>
      </c>
      <c r="J184" s="324">
        <v>44.8</v>
      </c>
      <c r="K184" s="933" t="s">
        <v>1228</v>
      </c>
      <c r="L184" s="325"/>
      <c r="M184" s="325"/>
      <c r="N184" s="325"/>
      <c r="O184" s="325"/>
    </row>
    <row r="185" spans="1:15">
      <c r="A185" s="3937"/>
      <c r="B185" s="3989" t="s">
        <v>1095</v>
      </c>
      <c r="C185" s="3990"/>
      <c r="D185" s="3990"/>
      <c r="E185" s="3991"/>
      <c r="F185" s="326" t="s">
        <v>465</v>
      </c>
      <c r="G185" s="170">
        <f>+負荷記録表!Q34</f>
        <v>0</v>
      </c>
      <c r="H185" s="78">
        <f t="shared" si="12"/>
        <v>0</v>
      </c>
      <c r="I185" s="692">
        <f t="shared" si="11"/>
        <v>0</v>
      </c>
      <c r="J185" s="151">
        <v>54.5</v>
      </c>
      <c r="K185" s="934" t="s">
        <v>1096</v>
      </c>
      <c r="L185" s="325"/>
      <c r="M185" s="325"/>
      <c r="N185" s="325"/>
      <c r="O185" s="325"/>
    </row>
    <row r="186" spans="1:15">
      <c r="A186" s="3937"/>
      <c r="B186" s="3995" t="s">
        <v>466</v>
      </c>
      <c r="C186" s="3996"/>
      <c r="D186" s="3996"/>
      <c r="E186" s="3997"/>
      <c r="F186" s="326" t="s">
        <v>465</v>
      </c>
      <c r="G186" s="170">
        <f>+負荷記録表!Q30</f>
        <v>0</v>
      </c>
      <c r="H186" s="78">
        <f t="shared" si="12"/>
        <v>0</v>
      </c>
      <c r="I186" s="692">
        <f t="shared" si="11"/>
        <v>0</v>
      </c>
      <c r="J186" s="324">
        <v>50.8</v>
      </c>
      <c r="K186" s="935" t="s">
        <v>467</v>
      </c>
      <c r="L186" s="325"/>
      <c r="M186" s="325"/>
      <c r="N186" s="325"/>
      <c r="O186" s="325"/>
    </row>
    <row r="187" spans="1:15">
      <c r="A187" s="3937"/>
      <c r="B187" s="3989" t="s">
        <v>468</v>
      </c>
      <c r="C187" s="3990"/>
      <c r="D187" s="3990"/>
      <c r="E187" s="3991"/>
      <c r="F187" s="323" t="s">
        <v>462</v>
      </c>
      <c r="G187" s="170">
        <f>+負荷記録表!Q38</f>
        <v>1080</v>
      </c>
      <c r="H187" s="78">
        <f t="shared" si="12"/>
        <v>37368</v>
      </c>
      <c r="I187" s="692">
        <f t="shared" si="11"/>
        <v>7.436034640204614E-2</v>
      </c>
      <c r="J187" s="324">
        <v>34.6</v>
      </c>
      <c r="K187" s="935" t="s">
        <v>463</v>
      </c>
      <c r="L187" s="325"/>
      <c r="M187" s="325"/>
      <c r="N187" s="325"/>
      <c r="O187" s="325"/>
    </row>
    <row r="188" spans="1:15">
      <c r="A188" s="3937"/>
      <c r="B188" s="3989" t="s">
        <v>1114</v>
      </c>
      <c r="C188" s="3990"/>
      <c r="D188" s="3990"/>
      <c r="E188" s="3991"/>
      <c r="F188" s="323" t="s">
        <v>462</v>
      </c>
      <c r="G188" s="170">
        <f>+負荷記録表!Q42</f>
        <v>1800</v>
      </c>
      <c r="H188" s="78">
        <f t="shared" si="12"/>
        <v>67860</v>
      </c>
      <c r="I188" s="692">
        <f t="shared" si="11"/>
        <v>0.13503781596132655</v>
      </c>
      <c r="J188" s="324">
        <v>37.700000000000003</v>
      </c>
      <c r="K188" s="935" t="s">
        <v>463</v>
      </c>
      <c r="L188" s="325"/>
      <c r="M188" s="325"/>
      <c r="N188" s="325"/>
      <c r="O188" s="325"/>
    </row>
    <row r="189" spans="1:15">
      <c r="A189" s="3937"/>
      <c r="B189" s="3998"/>
      <c r="C189" s="3999"/>
      <c r="D189" s="3999"/>
      <c r="E189" s="4000"/>
      <c r="F189" s="693"/>
      <c r="G189" s="165"/>
      <c r="H189" s="152"/>
      <c r="I189" s="694" t="str">
        <f t="shared" si="11"/>
        <v/>
      </c>
      <c r="J189" s="329"/>
      <c r="K189" s="936"/>
      <c r="L189" s="262"/>
      <c r="M189" s="262"/>
      <c r="N189" s="262"/>
      <c r="O189" s="262"/>
    </row>
    <row r="190" spans="1:15">
      <c r="A190" s="3937"/>
      <c r="B190" s="3915" t="s">
        <v>469</v>
      </c>
      <c r="C190" s="3916"/>
      <c r="D190" s="3916"/>
      <c r="E190" s="3917"/>
      <c r="F190" s="304" t="s">
        <v>1077</v>
      </c>
      <c r="G190" s="331"/>
      <c r="H190" s="148">
        <f>SUM(H182:H188)</f>
        <v>395084</v>
      </c>
      <c r="I190" s="695" t="str">
        <f t="shared" si="11"/>
        <v/>
      </c>
      <c r="J190" s="4001"/>
      <c r="K190" s="4002"/>
      <c r="L190" s="265"/>
      <c r="M190" s="265"/>
      <c r="N190" s="265"/>
      <c r="O190" s="265"/>
    </row>
    <row r="191" spans="1:15">
      <c r="A191" s="3978" t="s">
        <v>48</v>
      </c>
      <c r="B191" s="3986" t="s">
        <v>148</v>
      </c>
      <c r="C191" s="3987"/>
      <c r="D191" s="3987"/>
      <c r="E191" s="3988"/>
      <c r="F191" s="332" t="s">
        <v>1069</v>
      </c>
      <c r="G191" s="333"/>
      <c r="H191" s="77">
        <f t="shared" ref="H191:H196" si="13">G191*J191</f>
        <v>0</v>
      </c>
      <c r="I191" s="696" t="str">
        <f t="shared" si="11"/>
        <v/>
      </c>
      <c r="J191" s="322">
        <v>3.6</v>
      </c>
      <c r="K191" s="937" t="s">
        <v>151</v>
      </c>
      <c r="L191" s="265"/>
      <c r="M191" s="265"/>
      <c r="N191" s="265"/>
      <c r="O191" s="265"/>
    </row>
    <row r="192" spans="1:15">
      <c r="A192" s="3978"/>
      <c r="B192" s="3989" t="s">
        <v>177</v>
      </c>
      <c r="C192" s="3990"/>
      <c r="D192" s="3990"/>
      <c r="E192" s="3991"/>
      <c r="F192" s="265" t="s">
        <v>150</v>
      </c>
      <c r="G192" s="334"/>
      <c r="H192" s="77">
        <f t="shared" si="13"/>
        <v>0</v>
      </c>
      <c r="I192" s="692" t="str">
        <f t="shared" si="11"/>
        <v/>
      </c>
      <c r="J192" s="285">
        <v>3.6</v>
      </c>
      <c r="K192" s="938" t="s">
        <v>151</v>
      </c>
      <c r="L192" s="265"/>
      <c r="M192" s="265"/>
      <c r="N192" s="265"/>
      <c r="O192" s="265"/>
    </row>
    <row r="193" spans="1:15">
      <c r="A193" s="3978"/>
      <c r="B193" s="3989" t="s">
        <v>178</v>
      </c>
      <c r="C193" s="3990"/>
      <c r="D193" s="3990"/>
      <c r="E193" s="3991"/>
      <c r="F193" s="265" t="s">
        <v>150</v>
      </c>
      <c r="G193" s="334"/>
      <c r="H193" s="78">
        <f t="shared" si="13"/>
        <v>0</v>
      </c>
      <c r="I193" s="692" t="str">
        <f t="shared" si="11"/>
        <v/>
      </c>
      <c r="J193" s="285">
        <v>3.6</v>
      </c>
      <c r="K193" s="938" t="s">
        <v>151</v>
      </c>
      <c r="L193" s="265"/>
      <c r="M193" s="265"/>
      <c r="N193" s="265"/>
      <c r="O193" s="265"/>
    </row>
    <row r="194" spans="1:15">
      <c r="A194" s="3978"/>
      <c r="B194" s="3989" t="s">
        <v>179</v>
      </c>
      <c r="C194" s="3990"/>
      <c r="D194" s="3990"/>
      <c r="E194" s="3991"/>
      <c r="F194" s="265" t="s">
        <v>150</v>
      </c>
      <c r="G194" s="334"/>
      <c r="H194" s="78">
        <f t="shared" si="13"/>
        <v>0</v>
      </c>
      <c r="I194" s="692" t="str">
        <f t="shared" si="11"/>
        <v/>
      </c>
      <c r="J194" s="285">
        <v>3.6</v>
      </c>
      <c r="K194" s="938" t="s">
        <v>151</v>
      </c>
      <c r="L194" s="265"/>
      <c r="M194" s="265"/>
      <c r="N194" s="265"/>
      <c r="O194" s="265"/>
    </row>
    <row r="195" spans="1:15">
      <c r="A195" s="3978"/>
      <c r="B195" s="3989" t="s">
        <v>149</v>
      </c>
      <c r="C195" s="3990"/>
      <c r="D195" s="3990"/>
      <c r="E195" s="3991"/>
      <c r="F195" s="265" t="s">
        <v>150</v>
      </c>
      <c r="G195" s="334"/>
      <c r="H195" s="78">
        <f t="shared" si="13"/>
        <v>0</v>
      </c>
      <c r="I195" s="692" t="str">
        <f t="shared" si="11"/>
        <v/>
      </c>
      <c r="J195" s="285">
        <v>3.6</v>
      </c>
      <c r="K195" s="938" t="s">
        <v>151</v>
      </c>
      <c r="L195" s="265"/>
      <c r="M195" s="265"/>
      <c r="N195" s="265"/>
      <c r="O195" s="265"/>
    </row>
    <row r="196" spans="1:15">
      <c r="A196" s="3978"/>
      <c r="B196" s="3989" t="s">
        <v>180</v>
      </c>
      <c r="C196" s="3990"/>
      <c r="D196" s="3990"/>
      <c r="E196" s="3991"/>
      <c r="F196" s="265" t="s">
        <v>150</v>
      </c>
      <c r="G196" s="334"/>
      <c r="H196" s="78">
        <f t="shared" si="13"/>
        <v>0</v>
      </c>
      <c r="I196" s="692" t="str">
        <f t="shared" si="11"/>
        <v/>
      </c>
      <c r="J196" s="285">
        <v>3.6</v>
      </c>
      <c r="K196" s="938" t="s">
        <v>151</v>
      </c>
      <c r="L196" s="265"/>
      <c r="M196" s="265"/>
      <c r="N196" s="265"/>
      <c r="O196" s="265"/>
    </row>
    <row r="197" spans="1:15">
      <c r="A197" s="3979"/>
      <c r="B197" s="3992" t="s">
        <v>470</v>
      </c>
      <c r="C197" s="3993"/>
      <c r="D197" s="3993"/>
      <c r="E197" s="3994"/>
      <c r="F197" s="336" t="s">
        <v>1077</v>
      </c>
      <c r="G197" s="337"/>
      <c r="H197" s="134">
        <f>SUM(H191:H196)</f>
        <v>0</v>
      </c>
      <c r="I197" s="149" t="str">
        <f t="shared" si="11"/>
        <v/>
      </c>
      <c r="J197" s="3976"/>
      <c r="K197" s="3977"/>
      <c r="L197" s="265"/>
      <c r="M197" s="265"/>
      <c r="N197" s="265"/>
      <c r="O197" s="265"/>
    </row>
    <row r="198" spans="1:15">
      <c r="A198" s="3942" t="s">
        <v>327</v>
      </c>
      <c r="B198" s="3980" t="s">
        <v>182</v>
      </c>
      <c r="C198" s="3981"/>
      <c r="D198" s="3981"/>
      <c r="E198" s="3982"/>
      <c r="F198" s="338"/>
      <c r="G198" s="298"/>
      <c r="H198" s="162"/>
      <c r="I198" s="149" t="str">
        <f t="shared" si="11"/>
        <v/>
      </c>
      <c r="J198" s="332"/>
      <c r="K198" s="321"/>
      <c r="L198" s="265"/>
      <c r="M198" s="265"/>
      <c r="N198" s="265"/>
      <c r="O198" s="265"/>
    </row>
    <row r="199" spans="1:15">
      <c r="A199" s="3978"/>
      <c r="B199" s="3983"/>
      <c r="C199" s="3984"/>
      <c r="D199" s="3984"/>
      <c r="E199" s="3985"/>
      <c r="F199" s="339"/>
      <c r="G199" s="328"/>
      <c r="H199" s="163"/>
      <c r="I199" s="149" t="str">
        <f t="shared" si="11"/>
        <v/>
      </c>
      <c r="J199" s="335"/>
      <c r="K199" s="327"/>
      <c r="L199" s="265"/>
      <c r="M199" s="265"/>
      <c r="N199" s="265"/>
      <c r="O199" s="265"/>
    </row>
    <row r="200" spans="1:15">
      <c r="A200" s="3979"/>
      <c r="B200" s="3915" t="s">
        <v>128</v>
      </c>
      <c r="C200" s="3916"/>
      <c r="D200" s="3916"/>
      <c r="E200" s="3917"/>
      <c r="F200" s="295" t="s">
        <v>1077</v>
      </c>
      <c r="G200" s="337"/>
      <c r="H200" s="134">
        <f>SUM(H198:H199)</f>
        <v>0</v>
      </c>
      <c r="I200" s="149" t="str">
        <f t="shared" si="11"/>
        <v/>
      </c>
      <c r="J200" s="3976"/>
      <c r="K200" s="3977"/>
    </row>
    <row r="201" spans="1:15" ht="14.25">
      <c r="A201" s="3972" t="s">
        <v>181</v>
      </c>
      <c r="B201" s="3973"/>
      <c r="C201" s="3973"/>
      <c r="D201" s="3973"/>
      <c r="E201" s="3974"/>
      <c r="F201" s="319" t="s">
        <v>1063</v>
      </c>
      <c r="G201" s="331"/>
      <c r="H201" s="148">
        <f>H180+H181+H190+H197+H200</f>
        <v>502525.9</v>
      </c>
      <c r="I201" s="149"/>
      <c r="J201" s="340"/>
      <c r="K201" s="341"/>
    </row>
    <row r="202" spans="1:15">
      <c r="A202" s="684" t="s">
        <v>1097</v>
      </c>
    </row>
    <row r="204" spans="1:15" ht="14.25">
      <c r="A204" s="244" t="s">
        <v>1098</v>
      </c>
      <c r="B204" s="244"/>
      <c r="C204" s="245"/>
      <c r="D204" s="245"/>
      <c r="E204" s="245"/>
      <c r="F204" s="245"/>
      <c r="G204" s="246"/>
      <c r="H204" s="245"/>
      <c r="I204" s="245"/>
      <c r="J204" s="245"/>
    </row>
    <row r="205" spans="1:15">
      <c r="A205" s="3950"/>
      <c r="B205" s="3950"/>
      <c r="C205" s="3950"/>
      <c r="D205" s="3950"/>
      <c r="E205" s="3950"/>
      <c r="F205" s="3950"/>
      <c r="G205" s="3950" t="s">
        <v>1038</v>
      </c>
      <c r="H205" s="3975"/>
      <c r="I205" s="697" t="s">
        <v>1039</v>
      </c>
    </row>
    <row r="206" spans="1:15">
      <c r="A206" s="3950"/>
      <c r="B206" s="3950"/>
      <c r="C206" s="3950"/>
      <c r="D206" s="3950"/>
      <c r="E206" s="3950"/>
      <c r="F206" s="3950"/>
      <c r="G206" s="242" t="s">
        <v>471</v>
      </c>
      <c r="H206" s="242" t="s">
        <v>130</v>
      </c>
      <c r="I206" s="698" t="s">
        <v>1099</v>
      </c>
    </row>
    <row r="207" spans="1:15">
      <c r="A207" s="3957" t="s">
        <v>1100</v>
      </c>
      <c r="B207" s="3960"/>
      <c r="C207" s="3961"/>
      <c r="D207" s="3961"/>
      <c r="E207" s="3961"/>
      <c r="F207" s="3962"/>
      <c r="G207" s="164">
        <v>100</v>
      </c>
      <c r="H207" s="138" t="s">
        <v>1101</v>
      </c>
      <c r="I207" s="727">
        <f t="shared" ref="I207:I223" si="14">+G207/G$223</f>
        <v>1</v>
      </c>
    </row>
    <row r="208" spans="1:15">
      <c r="A208" s="3958"/>
      <c r="B208" s="3963"/>
      <c r="C208" s="3964"/>
      <c r="D208" s="3964"/>
      <c r="E208" s="3964"/>
      <c r="F208" s="3965"/>
      <c r="G208" s="170"/>
      <c r="H208" s="139" t="s">
        <v>1101</v>
      </c>
      <c r="I208" s="700">
        <f t="shared" si="14"/>
        <v>0</v>
      </c>
    </row>
    <row r="209" spans="1:9">
      <c r="A209" s="3958"/>
      <c r="B209" s="3963"/>
      <c r="C209" s="3964"/>
      <c r="D209" s="3964"/>
      <c r="E209" s="3964"/>
      <c r="F209" s="3965"/>
      <c r="G209" s="170"/>
      <c r="H209" s="139" t="s">
        <v>1102</v>
      </c>
      <c r="I209" s="700">
        <f t="shared" si="14"/>
        <v>0</v>
      </c>
    </row>
    <row r="210" spans="1:9">
      <c r="A210" s="3958"/>
      <c r="B210" s="3963"/>
      <c r="C210" s="3964"/>
      <c r="D210" s="3964"/>
      <c r="E210" s="3964"/>
      <c r="F210" s="3965"/>
      <c r="G210" s="170"/>
      <c r="H210" s="139" t="s">
        <v>1102</v>
      </c>
      <c r="I210" s="700">
        <f t="shared" si="14"/>
        <v>0</v>
      </c>
    </row>
    <row r="211" spans="1:9">
      <c r="A211" s="3958"/>
      <c r="B211" s="3963"/>
      <c r="C211" s="3964"/>
      <c r="D211" s="3964"/>
      <c r="E211" s="3964"/>
      <c r="F211" s="3965"/>
      <c r="G211" s="170"/>
      <c r="H211" s="139" t="s">
        <v>1102</v>
      </c>
      <c r="I211" s="700">
        <f t="shared" si="14"/>
        <v>0</v>
      </c>
    </row>
    <row r="212" spans="1:9">
      <c r="A212" s="3959"/>
      <c r="B212" s="3915" t="s">
        <v>163</v>
      </c>
      <c r="C212" s="3916"/>
      <c r="D212" s="3916"/>
      <c r="E212" s="3916"/>
      <c r="F212" s="3917"/>
      <c r="G212" s="173">
        <f>SUM(G207:G211)</f>
        <v>100</v>
      </c>
      <c r="H212" s="137" t="s">
        <v>1103</v>
      </c>
      <c r="I212" s="699">
        <f t="shared" si="14"/>
        <v>1</v>
      </c>
    </row>
    <row r="213" spans="1:9">
      <c r="A213" s="3944" t="s">
        <v>1104</v>
      </c>
      <c r="B213" s="3957" t="s">
        <v>172</v>
      </c>
      <c r="C213" s="3960"/>
      <c r="D213" s="3961"/>
      <c r="E213" s="3961"/>
      <c r="F213" s="3962"/>
      <c r="G213" s="164"/>
      <c r="H213" s="138" t="s">
        <v>1103</v>
      </c>
      <c r="I213" s="699">
        <f t="shared" si="14"/>
        <v>0</v>
      </c>
    </row>
    <row r="214" spans="1:9">
      <c r="A214" s="3945"/>
      <c r="B214" s="3958"/>
      <c r="C214" s="3963"/>
      <c r="D214" s="3964"/>
      <c r="E214" s="3964"/>
      <c r="F214" s="3965"/>
      <c r="G214" s="177"/>
      <c r="H214" s="154" t="s">
        <v>1103</v>
      </c>
      <c r="I214" s="700">
        <f t="shared" si="14"/>
        <v>0</v>
      </c>
    </row>
    <row r="215" spans="1:9">
      <c r="A215" s="3945"/>
      <c r="B215" s="3958"/>
      <c r="C215" s="3966"/>
      <c r="D215" s="3967"/>
      <c r="E215" s="3967"/>
      <c r="F215" s="3968"/>
      <c r="G215" s="178"/>
      <c r="H215" s="140" t="s">
        <v>1103</v>
      </c>
      <c r="I215" s="701">
        <f t="shared" si="14"/>
        <v>0</v>
      </c>
    </row>
    <row r="216" spans="1:9">
      <c r="A216" s="3945"/>
      <c r="B216" s="3959"/>
      <c r="C216" s="3915" t="s">
        <v>1105</v>
      </c>
      <c r="D216" s="3916"/>
      <c r="E216" s="3916"/>
      <c r="F216" s="3917"/>
      <c r="G216" s="179">
        <f>SUM(G213:G215)</f>
        <v>0</v>
      </c>
      <c r="H216" s="137" t="s">
        <v>1103</v>
      </c>
      <c r="I216" s="699">
        <f t="shared" si="14"/>
        <v>0</v>
      </c>
    </row>
    <row r="217" spans="1:9">
      <c r="A217" s="3945"/>
      <c r="B217" s="3969" t="s">
        <v>173</v>
      </c>
      <c r="C217" s="3960"/>
      <c r="D217" s="3961"/>
      <c r="E217" s="3961"/>
      <c r="F217" s="3962"/>
      <c r="G217" s="180"/>
      <c r="H217" s="138"/>
      <c r="I217" s="699">
        <f t="shared" si="14"/>
        <v>0</v>
      </c>
    </row>
    <row r="218" spans="1:9">
      <c r="A218" s="3945"/>
      <c r="B218" s="3970"/>
      <c r="C218" s="3963"/>
      <c r="D218" s="3964"/>
      <c r="E218" s="3964"/>
      <c r="F218" s="3965"/>
      <c r="G218" s="181"/>
      <c r="H218" s="139"/>
      <c r="I218" s="700">
        <f t="shared" si="14"/>
        <v>0</v>
      </c>
    </row>
    <row r="219" spans="1:9">
      <c r="A219" s="3946"/>
      <c r="B219" s="3971"/>
      <c r="C219" s="3966"/>
      <c r="D219" s="3967"/>
      <c r="E219" s="3967"/>
      <c r="F219" s="3968"/>
      <c r="G219" s="178"/>
      <c r="H219" s="140"/>
      <c r="I219" s="701">
        <f t="shared" si="14"/>
        <v>0</v>
      </c>
    </row>
    <row r="220" spans="1:9" ht="14.25">
      <c r="A220" s="3944" t="s">
        <v>327</v>
      </c>
      <c r="B220" s="3947" t="s">
        <v>138</v>
      </c>
      <c r="C220" s="3947"/>
      <c r="D220" s="3948"/>
      <c r="E220" s="3948"/>
      <c r="F220" s="3948"/>
      <c r="G220" s="164"/>
      <c r="H220" s="138"/>
      <c r="I220" s="699">
        <f t="shared" si="14"/>
        <v>0</v>
      </c>
    </row>
    <row r="221" spans="1:9">
      <c r="A221" s="3945"/>
      <c r="B221" s="3947"/>
      <c r="C221" s="3947"/>
      <c r="D221" s="3949"/>
      <c r="E221" s="3949"/>
      <c r="F221" s="3949"/>
      <c r="G221" s="165"/>
      <c r="H221" s="140"/>
      <c r="I221" s="701">
        <f t="shared" si="14"/>
        <v>0</v>
      </c>
    </row>
    <row r="222" spans="1:9">
      <c r="A222" s="3946"/>
      <c r="B222" s="3947"/>
      <c r="C222" s="3947"/>
      <c r="D222" s="3950" t="s">
        <v>1106</v>
      </c>
      <c r="E222" s="3950"/>
      <c r="F222" s="3950"/>
      <c r="G222" s="161">
        <f>SUM(G220:G221)</f>
        <v>0</v>
      </c>
      <c r="H222" s="137" t="str">
        <f>IF(G222=0,"",G222/#REF!)</f>
        <v/>
      </c>
      <c r="I222" s="699">
        <f t="shared" si="14"/>
        <v>0</v>
      </c>
    </row>
    <row r="223" spans="1:9">
      <c r="A223" s="3951" t="s">
        <v>1045</v>
      </c>
      <c r="B223" s="3951"/>
      <c r="C223" s="3951"/>
      <c r="D223" s="3951"/>
      <c r="E223" s="3951"/>
      <c r="F223" s="3951"/>
      <c r="G223" s="631">
        <f>+G212+G216+G222</f>
        <v>100</v>
      </c>
      <c r="H223" s="275" t="s">
        <v>1046</v>
      </c>
      <c r="I223" s="702">
        <f t="shared" si="14"/>
        <v>1</v>
      </c>
    </row>
    <row r="224" spans="1:9">
      <c r="A224" s="684" t="s">
        <v>1047</v>
      </c>
      <c r="B224" s="703"/>
      <c r="C224" s="703"/>
      <c r="D224" s="703"/>
      <c r="E224" s="703"/>
      <c r="F224" s="703"/>
      <c r="G224" s="704"/>
      <c r="H224" s="237"/>
      <c r="I224" s="705"/>
    </row>
    <row r="226" spans="1:9" ht="14.25" hidden="1">
      <c r="A226" s="343" t="s">
        <v>164</v>
      </c>
    </row>
    <row r="227" spans="1:9" hidden="1">
      <c r="A227" s="3934"/>
      <c r="B227" s="3934"/>
      <c r="C227" s="3934"/>
      <c r="D227" s="3934"/>
      <c r="E227" s="3934"/>
      <c r="F227" s="275" t="s">
        <v>130</v>
      </c>
      <c r="G227" s="275" t="s">
        <v>303</v>
      </c>
    </row>
    <row r="228" spans="1:9" hidden="1">
      <c r="A228" s="3952" t="s">
        <v>165</v>
      </c>
      <c r="B228" s="3953" t="s">
        <v>37</v>
      </c>
      <c r="C228" s="3938"/>
      <c r="D228" s="3938"/>
      <c r="E228" s="3938"/>
      <c r="F228" s="344" t="s">
        <v>1107</v>
      </c>
      <c r="G228" s="345"/>
    </row>
    <row r="229" spans="1:9" hidden="1">
      <c r="A229" s="3952"/>
      <c r="B229" s="3953"/>
      <c r="C229" s="3939"/>
      <c r="D229" s="3939"/>
      <c r="E229" s="3939"/>
      <c r="F229" s="346" t="s">
        <v>1107</v>
      </c>
      <c r="G229" s="346"/>
    </row>
    <row r="230" spans="1:9" hidden="1">
      <c r="A230" s="3952"/>
      <c r="B230" s="3953"/>
      <c r="C230" s="3939"/>
      <c r="D230" s="3939"/>
      <c r="E230" s="3939"/>
      <c r="F230" s="346" t="s">
        <v>1107</v>
      </c>
      <c r="G230" s="346"/>
    </row>
    <row r="231" spans="1:9" hidden="1">
      <c r="A231" s="3952"/>
      <c r="B231" s="3953"/>
      <c r="C231" s="3940"/>
      <c r="D231" s="3940"/>
      <c r="E231" s="3940"/>
      <c r="F231" s="347" t="s">
        <v>1107</v>
      </c>
      <c r="G231" s="347"/>
    </row>
    <row r="232" spans="1:9" hidden="1">
      <c r="A232" s="3952"/>
      <c r="B232" s="3953"/>
      <c r="C232" s="3954" t="s">
        <v>167</v>
      </c>
      <c r="D232" s="3954"/>
      <c r="E232" s="3954"/>
      <c r="F232" s="275" t="s">
        <v>1107</v>
      </c>
      <c r="G232" s="348"/>
    </row>
    <row r="233" spans="1:9" hidden="1">
      <c r="A233" s="3952"/>
      <c r="B233" s="3955" t="s">
        <v>38</v>
      </c>
      <c r="C233" s="345" t="s">
        <v>168</v>
      </c>
      <c r="D233" s="345"/>
      <c r="E233" s="345"/>
      <c r="F233" s="344" t="s">
        <v>1108</v>
      </c>
      <c r="G233" s="344"/>
    </row>
    <row r="234" spans="1:9" hidden="1">
      <c r="A234" s="3952"/>
      <c r="B234" s="3955"/>
      <c r="C234" s="349" t="s">
        <v>169</v>
      </c>
      <c r="D234" s="349"/>
      <c r="E234" s="349"/>
      <c r="F234" s="347" t="s">
        <v>1108</v>
      </c>
      <c r="G234" s="347"/>
    </row>
    <row r="235" spans="1:9" hidden="1">
      <c r="A235" s="3952"/>
      <c r="B235" s="3955"/>
      <c r="C235" s="3956" t="s">
        <v>166</v>
      </c>
      <c r="D235" s="3956"/>
      <c r="E235" s="3956"/>
      <c r="F235" s="275" t="s">
        <v>1108</v>
      </c>
      <c r="G235" s="348"/>
    </row>
    <row r="236" spans="1:9" hidden="1"/>
    <row r="237" spans="1:9" ht="14.25">
      <c r="A237" s="350" t="s">
        <v>170</v>
      </c>
    </row>
    <row r="238" spans="1:9">
      <c r="A238" s="3935" t="s">
        <v>171</v>
      </c>
      <c r="B238" s="3935"/>
      <c r="C238" s="3935"/>
      <c r="D238" s="3935"/>
      <c r="E238" s="3935"/>
      <c r="F238" s="3935"/>
      <c r="G238" s="248" t="s">
        <v>130</v>
      </c>
      <c r="H238" s="248" t="s">
        <v>303</v>
      </c>
      <c r="I238" s="248" t="s">
        <v>183</v>
      </c>
    </row>
    <row r="239" spans="1:9">
      <c r="A239" s="3934"/>
      <c r="B239" s="3937" t="s">
        <v>172</v>
      </c>
      <c r="C239" s="3938"/>
      <c r="D239" s="3938"/>
      <c r="E239" s="3938"/>
      <c r="F239" s="3938"/>
      <c r="G239" s="351" t="s">
        <v>1109</v>
      </c>
      <c r="H239" s="142"/>
      <c r="I239" s="351"/>
    </row>
    <row r="240" spans="1:9">
      <c r="A240" s="3934"/>
      <c r="B240" s="3937"/>
      <c r="C240" s="3939"/>
      <c r="D240" s="3939"/>
      <c r="E240" s="3939"/>
      <c r="F240" s="3939"/>
      <c r="G240" s="352" t="s">
        <v>1109</v>
      </c>
      <c r="H240" s="143"/>
      <c r="I240" s="352"/>
    </row>
    <row r="241" spans="1:9">
      <c r="A241" s="3934"/>
      <c r="B241" s="3937"/>
      <c r="C241" s="3939"/>
      <c r="D241" s="3939"/>
      <c r="E241" s="3939"/>
      <c r="F241" s="3939"/>
      <c r="G241" s="352" t="s">
        <v>1109</v>
      </c>
      <c r="H241" s="143"/>
      <c r="I241" s="352"/>
    </row>
    <row r="242" spans="1:9">
      <c r="A242" s="3934"/>
      <c r="B242" s="3937"/>
      <c r="C242" s="3940"/>
      <c r="D242" s="3940"/>
      <c r="E242" s="3940"/>
      <c r="F242" s="3940"/>
      <c r="G242" s="353" t="s">
        <v>1109</v>
      </c>
      <c r="H242" s="144"/>
      <c r="I242" s="353"/>
    </row>
    <row r="243" spans="1:9">
      <c r="A243" s="3934"/>
      <c r="B243" s="3937"/>
      <c r="C243" s="3941" t="s">
        <v>174</v>
      </c>
      <c r="D243" s="3941"/>
      <c r="E243" s="3941"/>
      <c r="F243" s="3941"/>
      <c r="G243" s="248" t="s">
        <v>1109</v>
      </c>
      <c r="H243" s="141">
        <f>SUM(H239:H242)</f>
        <v>0</v>
      </c>
      <c r="I243" s="248"/>
    </row>
    <row r="244" spans="1:9">
      <c r="A244" s="3934"/>
      <c r="B244" s="3937" t="s">
        <v>173</v>
      </c>
      <c r="C244" s="3938"/>
      <c r="D244" s="3938"/>
      <c r="E244" s="3938"/>
      <c r="F244" s="3938"/>
      <c r="G244" s="351"/>
      <c r="H244" s="142"/>
      <c r="I244" s="351"/>
    </row>
    <row r="245" spans="1:9">
      <c r="A245" s="3934"/>
      <c r="B245" s="3937"/>
      <c r="C245" s="3939"/>
      <c r="D245" s="3939"/>
      <c r="E245" s="3939"/>
      <c r="F245" s="3939"/>
      <c r="G245" s="352"/>
      <c r="H245" s="143"/>
      <c r="I245" s="352"/>
    </row>
    <row r="246" spans="1:9">
      <c r="A246" s="3934"/>
      <c r="B246" s="3937"/>
      <c r="C246" s="3939"/>
      <c r="D246" s="3939"/>
      <c r="E246" s="3939"/>
      <c r="F246" s="3939"/>
      <c r="G246" s="352"/>
      <c r="H246" s="143"/>
      <c r="I246" s="352"/>
    </row>
    <row r="247" spans="1:9">
      <c r="A247" s="3934"/>
      <c r="B247" s="3937"/>
      <c r="C247" s="3940"/>
      <c r="D247" s="3940"/>
      <c r="E247" s="3940"/>
      <c r="F247" s="3940"/>
      <c r="G247" s="353"/>
      <c r="H247" s="145"/>
      <c r="I247" s="353"/>
    </row>
    <row r="248" spans="1:9">
      <c r="A248" s="3935" t="s">
        <v>147</v>
      </c>
      <c r="B248" s="3935"/>
      <c r="C248" s="3935"/>
      <c r="D248" s="3935"/>
      <c r="E248" s="3935"/>
      <c r="F248" s="3935"/>
      <c r="G248" s="3935"/>
      <c r="H248" s="3935"/>
      <c r="I248" s="3935"/>
    </row>
    <row r="249" spans="1:9">
      <c r="A249" s="3934"/>
      <c r="B249" s="3937" t="s">
        <v>172</v>
      </c>
      <c r="C249" s="3938"/>
      <c r="D249" s="3938"/>
      <c r="E249" s="3938"/>
      <c r="F249" s="3938"/>
      <c r="G249" s="351" t="s">
        <v>1109</v>
      </c>
      <c r="H249" s="142"/>
      <c r="I249" s="351"/>
    </row>
    <row r="250" spans="1:9">
      <c r="A250" s="3934"/>
      <c r="B250" s="3937"/>
      <c r="C250" s="3939"/>
      <c r="D250" s="3939"/>
      <c r="E250" s="3939"/>
      <c r="F250" s="3939"/>
      <c r="G250" s="352" t="s">
        <v>1109</v>
      </c>
      <c r="H250" s="143"/>
      <c r="I250" s="352"/>
    </row>
    <row r="251" spans="1:9">
      <c r="A251" s="3934"/>
      <c r="B251" s="3937"/>
      <c r="C251" s="3939"/>
      <c r="D251" s="3939"/>
      <c r="E251" s="3939"/>
      <c r="F251" s="3939"/>
      <c r="G251" s="352" t="s">
        <v>1109</v>
      </c>
      <c r="H251" s="143"/>
      <c r="I251" s="352"/>
    </row>
    <row r="252" spans="1:9">
      <c r="A252" s="3934"/>
      <c r="B252" s="3937"/>
      <c r="C252" s="3940"/>
      <c r="D252" s="3940"/>
      <c r="E252" s="3940"/>
      <c r="F252" s="3940"/>
      <c r="G252" s="353" t="s">
        <v>1109</v>
      </c>
      <c r="H252" s="144"/>
      <c r="I252" s="353"/>
    </row>
    <row r="253" spans="1:9">
      <c r="A253" s="3934"/>
      <c r="B253" s="3937"/>
      <c r="C253" s="3941" t="s">
        <v>174</v>
      </c>
      <c r="D253" s="3941"/>
      <c r="E253" s="3941"/>
      <c r="F253" s="3941"/>
      <c r="G253" s="248" t="s">
        <v>1109</v>
      </c>
      <c r="H253" s="141">
        <f>SUM(H249:H252)</f>
        <v>0</v>
      </c>
      <c r="I253" s="248"/>
    </row>
    <row r="254" spans="1:9">
      <c r="A254" s="3934"/>
      <c r="B254" s="3937" t="s">
        <v>173</v>
      </c>
      <c r="C254" s="3938"/>
      <c r="D254" s="3938"/>
      <c r="E254" s="3938"/>
      <c r="F254" s="3938"/>
      <c r="G254" s="351"/>
      <c r="H254" s="142"/>
      <c r="I254" s="351"/>
    </row>
    <row r="255" spans="1:9">
      <c r="A255" s="3934"/>
      <c r="B255" s="3937"/>
      <c r="C255" s="3939"/>
      <c r="D255" s="3939"/>
      <c r="E255" s="3939"/>
      <c r="F255" s="3939"/>
      <c r="G255" s="352"/>
      <c r="H255" s="143"/>
      <c r="I255" s="352"/>
    </row>
    <row r="256" spans="1:9">
      <c r="A256" s="3934"/>
      <c r="B256" s="3937"/>
      <c r="C256" s="3939"/>
      <c r="D256" s="3939"/>
      <c r="E256" s="3939"/>
      <c r="F256" s="3939"/>
      <c r="G256" s="352"/>
      <c r="H256" s="143"/>
      <c r="I256" s="352"/>
    </row>
    <row r="257" spans="1:9">
      <c r="A257" s="3936"/>
      <c r="B257" s="3942"/>
      <c r="C257" s="3943"/>
      <c r="D257" s="3943"/>
      <c r="E257" s="3943"/>
      <c r="F257" s="3943"/>
      <c r="G257" s="354"/>
      <c r="H257" s="146"/>
      <c r="I257" s="354"/>
    </row>
    <row r="258" spans="1:9">
      <c r="A258" s="3925" t="s">
        <v>184</v>
      </c>
      <c r="B258" s="3926"/>
      <c r="C258" s="3926"/>
      <c r="D258" s="3926"/>
      <c r="E258" s="3926"/>
      <c r="F258" s="3926"/>
      <c r="G258" s="3926"/>
      <c r="H258" s="3926"/>
      <c r="I258" s="3927"/>
    </row>
    <row r="259" spans="1:9">
      <c r="A259" s="3928"/>
      <c r="B259" s="3929"/>
      <c r="C259" s="3929"/>
      <c r="D259" s="3929"/>
      <c r="E259" s="3929"/>
      <c r="F259" s="3929"/>
      <c r="G259" s="351" t="s">
        <v>1109</v>
      </c>
      <c r="H259" s="142"/>
      <c r="I259" s="351"/>
    </row>
    <row r="260" spans="1:9">
      <c r="A260" s="3928"/>
      <c r="B260" s="3930"/>
      <c r="C260" s="3931"/>
      <c r="D260" s="3931"/>
      <c r="E260" s="3931"/>
      <c r="F260" s="3932"/>
      <c r="G260" s="355" t="s">
        <v>1110</v>
      </c>
      <c r="H260" s="147"/>
      <c r="I260" s="355"/>
    </row>
    <row r="261" spans="1:9">
      <c r="A261" s="3928"/>
      <c r="B261" s="3933"/>
      <c r="C261" s="3933"/>
      <c r="D261" s="3933"/>
      <c r="E261" s="3933"/>
      <c r="F261" s="3933"/>
      <c r="G261" s="353" t="s">
        <v>1110</v>
      </c>
      <c r="H261" s="144"/>
      <c r="I261" s="353"/>
    </row>
    <row r="262" spans="1:9">
      <c r="A262" s="3928"/>
      <c r="B262" s="3934" t="s">
        <v>175</v>
      </c>
      <c r="C262" s="3934"/>
      <c r="D262" s="3934"/>
      <c r="E262" s="3934"/>
      <c r="F262" s="3934"/>
      <c r="G262" s="248" t="s">
        <v>1110</v>
      </c>
      <c r="H262" s="141">
        <f>SUM(H258:H261)</f>
        <v>0</v>
      </c>
      <c r="I262" s="248"/>
    </row>
  </sheetData>
  <mergeCells count="302">
    <mergeCell ref="P3:X7"/>
    <mergeCell ref="A248:I248"/>
    <mergeCell ref="A249:A257"/>
    <mergeCell ref="B249:B253"/>
    <mergeCell ref="C249:F249"/>
    <mergeCell ref="C250:F250"/>
    <mergeCell ref="C251:F251"/>
    <mergeCell ref="C252:F252"/>
    <mergeCell ref="A238:F238"/>
    <mergeCell ref="A239:A247"/>
    <mergeCell ref="B239:B243"/>
    <mergeCell ref="C239:F239"/>
    <mergeCell ref="C240:F240"/>
    <mergeCell ref="C241:F241"/>
    <mergeCell ref="C242:F242"/>
    <mergeCell ref="C243:F243"/>
    <mergeCell ref="B244:B247"/>
    <mergeCell ref="C244:F244"/>
    <mergeCell ref="C245:F245"/>
    <mergeCell ref="C246:F246"/>
    <mergeCell ref="C247:F247"/>
    <mergeCell ref="A227:E227"/>
    <mergeCell ref="P44:X57"/>
    <mergeCell ref="A228:A235"/>
    <mergeCell ref="A258:I258"/>
    <mergeCell ref="A259:A262"/>
    <mergeCell ref="B259:F259"/>
    <mergeCell ref="B260:F260"/>
    <mergeCell ref="B261:F261"/>
    <mergeCell ref="B262:F262"/>
    <mergeCell ref="C253:F253"/>
    <mergeCell ref="B254:B257"/>
    <mergeCell ref="C254:F254"/>
    <mergeCell ref="C255:F255"/>
    <mergeCell ref="C256:F256"/>
    <mergeCell ref="C257:F257"/>
    <mergeCell ref="B228:B232"/>
    <mergeCell ref="C228:E228"/>
    <mergeCell ref="C229:E229"/>
    <mergeCell ref="C230:E230"/>
    <mergeCell ref="C231:E231"/>
    <mergeCell ref="C232:E232"/>
    <mergeCell ref="B233:B235"/>
    <mergeCell ref="C235:E235"/>
    <mergeCell ref="A220:A222"/>
    <mergeCell ref="B220:C222"/>
    <mergeCell ref="D220:F220"/>
    <mergeCell ref="D221:F221"/>
    <mergeCell ref="D222:F222"/>
    <mergeCell ref="A223:F223"/>
    <mergeCell ref="A213:A219"/>
    <mergeCell ref="B213:B216"/>
    <mergeCell ref="C213:F213"/>
    <mergeCell ref="C214:F214"/>
    <mergeCell ref="C215:F215"/>
    <mergeCell ref="C216:F216"/>
    <mergeCell ref="B217:B219"/>
    <mergeCell ref="C217:F217"/>
    <mergeCell ref="C218:F218"/>
    <mergeCell ref="C219:F219"/>
    <mergeCell ref="A201:E201"/>
    <mergeCell ref="A205:F206"/>
    <mergeCell ref="G205:H205"/>
    <mergeCell ref="A207:A212"/>
    <mergeCell ref="B207:F207"/>
    <mergeCell ref="B208:F208"/>
    <mergeCell ref="B209:F209"/>
    <mergeCell ref="B210:F210"/>
    <mergeCell ref="B211:F211"/>
    <mergeCell ref="B212:F212"/>
    <mergeCell ref="J197:K197"/>
    <mergeCell ref="A198:A200"/>
    <mergeCell ref="B198:E198"/>
    <mergeCell ref="B199:E199"/>
    <mergeCell ref="B200:E200"/>
    <mergeCell ref="J200:K200"/>
    <mergeCell ref="A191:A197"/>
    <mergeCell ref="B191:E191"/>
    <mergeCell ref="B192:E192"/>
    <mergeCell ref="B193:E193"/>
    <mergeCell ref="B194:E194"/>
    <mergeCell ref="B195:E195"/>
    <mergeCell ref="B196:E196"/>
    <mergeCell ref="B197:E197"/>
    <mergeCell ref="A174:C174"/>
    <mergeCell ref="D174:E174"/>
    <mergeCell ref="L174:M174"/>
    <mergeCell ref="B186:E186"/>
    <mergeCell ref="B187:E187"/>
    <mergeCell ref="B188:E188"/>
    <mergeCell ref="B189:E189"/>
    <mergeCell ref="B190:E190"/>
    <mergeCell ref="J190:K190"/>
    <mergeCell ref="F177:F179"/>
    <mergeCell ref="G177:I177"/>
    <mergeCell ref="J177:K178"/>
    <mergeCell ref="J179:K179"/>
    <mergeCell ref="A180:E180"/>
    <mergeCell ref="A182:A190"/>
    <mergeCell ref="B182:E182"/>
    <mergeCell ref="B183:E183"/>
    <mergeCell ref="B184:E184"/>
    <mergeCell ref="B185:E185"/>
    <mergeCell ref="A181:E181"/>
    <mergeCell ref="A172:C172"/>
    <mergeCell ref="D172:E172"/>
    <mergeCell ref="L172:M172"/>
    <mergeCell ref="A173:C173"/>
    <mergeCell ref="D173:E173"/>
    <mergeCell ref="L173:M173"/>
    <mergeCell ref="A159:D165"/>
    <mergeCell ref="A170:E170"/>
    <mergeCell ref="F170:G170"/>
    <mergeCell ref="H170:I170"/>
    <mergeCell ref="J170:K170"/>
    <mergeCell ref="L170:M171"/>
    <mergeCell ref="A171:C171"/>
    <mergeCell ref="D171:E171"/>
    <mergeCell ref="G156:H156"/>
    <mergeCell ref="I156:J156"/>
    <mergeCell ref="A157:E158"/>
    <mergeCell ref="F157:F158"/>
    <mergeCell ref="G157:H157"/>
    <mergeCell ref="I157:J157"/>
    <mergeCell ref="A147:A154"/>
    <mergeCell ref="C147:C152"/>
    <mergeCell ref="D147:E147"/>
    <mergeCell ref="D148:E148"/>
    <mergeCell ref="D149:E149"/>
    <mergeCell ref="D150:E150"/>
    <mergeCell ref="D151:E151"/>
    <mergeCell ref="D152:E152"/>
    <mergeCell ref="C153:E153"/>
    <mergeCell ref="C154:E154"/>
    <mergeCell ref="A141:D141"/>
    <mergeCell ref="A142:D142"/>
    <mergeCell ref="G145:H145"/>
    <mergeCell ref="I145:J145"/>
    <mergeCell ref="A146:E146"/>
    <mergeCell ref="C113:E113"/>
    <mergeCell ref="C114:E114"/>
    <mergeCell ref="C115:E115"/>
    <mergeCell ref="B116:B127"/>
    <mergeCell ref="C116:C122"/>
    <mergeCell ref="C123:C126"/>
    <mergeCell ref="C127:E127"/>
    <mergeCell ref="A129:A137"/>
    <mergeCell ref="B129:F129"/>
    <mergeCell ref="B137:F137"/>
    <mergeCell ref="A139:F139"/>
    <mergeCell ref="A104:E104"/>
    <mergeCell ref="A106:A128"/>
    <mergeCell ref="B106:B115"/>
    <mergeCell ref="C106:E106"/>
    <mergeCell ref="C107:E107"/>
    <mergeCell ref="C108:E108"/>
    <mergeCell ref="C109:E109"/>
    <mergeCell ref="C110:E110"/>
    <mergeCell ref="C111:E111"/>
    <mergeCell ref="C112:E112"/>
    <mergeCell ref="B128:E128"/>
    <mergeCell ref="F75:I75"/>
    <mergeCell ref="G79:H79"/>
    <mergeCell ref="G80:H80"/>
    <mergeCell ref="F81:I81"/>
    <mergeCell ref="F84:F85"/>
    <mergeCell ref="G84:I84"/>
    <mergeCell ref="J84:K85"/>
    <mergeCell ref="A86:A99"/>
    <mergeCell ref="B86:B98"/>
    <mergeCell ref="C86:E86"/>
    <mergeCell ref="C88:C95"/>
    <mergeCell ref="D95:F95"/>
    <mergeCell ref="J95:K95"/>
    <mergeCell ref="C96:C98"/>
    <mergeCell ref="D96:E96"/>
    <mergeCell ref="D97:E97"/>
    <mergeCell ref="D98:F98"/>
    <mergeCell ref="J98:K98"/>
    <mergeCell ref="J99:K99"/>
    <mergeCell ref="B99:F99"/>
    <mergeCell ref="D91:E91"/>
    <mergeCell ref="D92:E92"/>
    <mergeCell ref="C65:E65"/>
    <mergeCell ref="L65:N65"/>
    <mergeCell ref="D66:F66"/>
    <mergeCell ref="L66:N66"/>
    <mergeCell ref="D68:F68"/>
    <mergeCell ref="L68:N68"/>
    <mergeCell ref="D69:F69"/>
    <mergeCell ref="L70:N70"/>
    <mergeCell ref="D71:F71"/>
    <mergeCell ref="L71:N71"/>
    <mergeCell ref="L67:N67"/>
    <mergeCell ref="J16:K17"/>
    <mergeCell ref="L16:L17"/>
    <mergeCell ref="M16:M17"/>
    <mergeCell ref="A18:E19"/>
    <mergeCell ref="M22:M23"/>
    <mergeCell ref="A30:E31"/>
    <mergeCell ref="H30:I31"/>
    <mergeCell ref="H18:I19"/>
    <mergeCell ref="L18:L19"/>
    <mergeCell ref="A26:E27"/>
    <mergeCell ref="J30:K31"/>
    <mergeCell ref="L30:L31"/>
    <mergeCell ref="M30:M31"/>
    <mergeCell ref="A28:E29"/>
    <mergeCell ref="H28:I29"/>
    <mergeCell ref="J28:K29"/>
    <mergeCell ref="L28:L29"/>
    <mergeCell ref="M28:M29"/>
    <mergeCell ref="F104:G104"/>
    <mergeCell ref="J104:J105"/>
    <mergeCell ref="L49:N49"/>
    <mergeCell ref="L50:N50"/>
    <mergeCell ref="D57:F57"/>
    <mergeCell ref="L57:N57"/>
    <mergeCell ref="D58:F58"/>
    <mergeCell ref="L58:N58"/>
    <mergeCell ref="J21:K21"/>
    <mergeCell ref="A22:E23"/>
    <mergeCell ref="H22:I23"/>
    <mergeCell ref="J22:K23"/>
    <mergeCell ref="L22:L23"/>
    <mergeCell ref="L69:N69"/>
    <mergeCell ref="D67:F67"/>
    <mergeCell ref="L44:N44"/>
    <mergeCell ref="L45:N45"/>
    <mergeCell ref="A38:F38"/>
    <mergeCell ref="A39:A64"/>
    <mergeCell ref="K37:K38"/>
    <mergeCell ref="L37:N38"/>
    <mergeCell ref="D72:F72"/>
    <mergeCell ref="D73:F73"/>
    <mergeCell ref="A65:A73"/>
    <mergeCell ref="P60:X64"/>
    <mergeCell ref="K2:N2"/>
    <mergeCell ref="G76:H78"/>
    <mergeCell ref="P26:X43"/>
    <mergeCell ref="A2:C2"/>
    <mergeCell ref="L5:M5"/>
    <mergeCell ref="A6:D6"/>
    <mergeCell ref="L6:M6"/>
    <mergeCell ref="A7:D7"/>
    <mergeCell ref="L7:M7"/>
    <mergeCell ref="A8:D8"/>
    <mergeCell ref="A9:D9"/>
    <mergeCell ref="A10:D10"/>
    <mergeCell ref="A15:E15"/>
    <mergeCell ref="F15:G15"/>
    <mergeCell ref="H15:I15"/>
    <mergeCell ref="J15:K15"/>
    <mergeCell ref="A16:E17"/>
    <mergeCell ref="L56:N56"/>
    <mergeCell ref="L59:N59"/>
    <mergeCell ref="L60:N60"/>
    <mergeCell ref="D61:F61"/>
    <mergeCell ref="L61:N61"/>
    <mergeCell ref="H16:I17"/>
    <mergeCell ref="J32:K33"/>
    <mergeCell ref="L32:L33"/>
    <mergeCell ref="M32:M33"/>
    <mergeCell ref="L40:N40"/>
    <mergeCell ref="L42:N42"/>
    <mergeCell ref="L46:N46"/>
    <mergeCell ref="L47:N47"/>
    <mergeCell ref="L48:N48"/>
    <mergeCell ref="P22:X25"/>
    <mergeCell ref="C39:E39"/>
    <mergeCell ref="L39:N39"/>
    <mergeCell ref="C40:E40"/>
    <mergeCell ref="P10:X19"/>
    <mergeCell ref="L43:N43"/>
    <mergeCell ref="C87:E87"/>
    <mergeCell ref="A24:E25"/>
    <mergeCell ref="H24:I25"/>
    <mergeCell ref="J24:K25"/>
    <mergeCell ref="L24:L25"/>
    <mergeCell ref="M24:M25"/>
    <mergeCell ref="H26:I27"/>
    <mergeCell ref="J26:K27"/>
    <mergeCell ref="L26:L27"/>
    <mergeCell ref="M26:M27"/>
    <mergeCell ref="M18:M19"/>
    <mergeCell ref="A21:E21"/>
    <mergeCell ref="F21:G21"/>
    <mergeCell ref="H21:I21"/>
    <mergeCell ref="D62:F62"/>
    <mergeCell ref="L62:N62"/>
    <mergeCell ref="L52:N53"/>
    <mergeCell ref="A32:E33"/>
    <mergeCell ref="H32:I33"/>
    <mergeCell ref="D64:F64"/>
    <mergeCell ref="L64:N64"/>
    <mergeCell ref="D63:F63"/>
    <mergeCell ref="L63:N63"/>
    <mergeCell ref="L55:N55"/>
    <mergeCell ref="D56:F56"/>
    <mergeCell ref="L54:N54"/>
    <mergeCell ref="L51:N51"/>
    <mergeCell ref="D59:F59"/>
  </mergeCells>
  <phoneticPr fontId="15"/>
  <hyperlinks>
    <hyperlink ref="A1" location="トップ!A1" display="トップへ" xr:uid="{00000000-0004-0000-0B00-000000000000}"/>
    <hyperlink ref="N1" location="トップ!A1" display="トップへ" xr:uid="{00000000-0004-0000-0B00-000001000000}"/>
  </hyperlinks>
  <pageMargins left="0.9055118110236221" right="0.19685039370078741" top="0.23622047244094491" bottom="0.23622047244094491" header="0.15748031496062992" footer="0.23622047244094491"/>
  <pageSetup paperSize="9" scale="75" orientation="portrait" r:id="rId1"/>
  <headerFooter alignWithMargins="0">
    <oddFooter>&amp;R&amp;P/&amp;N</oddFooter>
  </headerFooter>
  <rowBreaks count="3" manualBreakCount="3">
    <brk id="81" max="13" man="1"/>
    <brk id="142" max="13" man="1"/>
    <brk id="225" max="1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33</vt:i4>
      </vt:variant>
    </vt:vector>
  </HeadingPairs>
  <TitlesOfParts>
    <vt:vector size="62" baseType="lpstr">
      <vt:lpstr>使い方</vt:lpstr>
      <vt:lpstr>トップ</vt:lpstr>
      <vt:lpstr>構築メニュー</vt:lpstr>
      <vt:lpstr>作成順序</vt:lpstr>
      <vt:lpstr>環境経営レポート</vt:lpstr>
      <vt:lpstr>2課題とﾁｬﾝｽ</vt:lpstr>
      <vt:lpstr>負荷記録表</vt:lpstr>
      <vt:lpstr>4負荷 (基準年)</vt:lpstr>
      <vt:lpstr>4負荷</vt:lpstr>
      <vt:lpstr>4取組</vt:lpstr>
      <vt:lpstr>4取組 (建設)</vt:lpstr>
      <vt:lpstr>5法規</vt:lpstr>
      <vt:lpstr>ﾌﾛﾝ点検</vt:lpstr>
      <vt:lpstr>ﾏﾆﾌｪｽﾄ報告</vt:lpstr>
      <vt:lpstr>6経営計画</vt:lpstr>
      <vt:lpstr>6部門目標</vt:lpstr>
      <vt:lpstr>8教育計画</vt:lpstr>
      <vt:lpstr>8教育記録</vt:lpstr>
      <vt:lpstr>9コミュニケーション</vt:lpstr>
      <vt:lpstr>10手順書</vt:lpstr>
      <vt:lpstr>11緊急事態手順書</vt:lpstr>
      <vt:lpstr>11緊急事態</vt:lpstr>
      <vt:lpstr>12文書一覧</vt:lpstr>
      <vt:lpstr>13問題点</vt:lpstr>
      <vt:lpstr>13内部監査手順書</vt:lpstr>
      <vt:lpstr>13内部監査CHKLST</vt:lpstr>
      <vt:lpstr>SDGs紐づけ</vt:lpstr>
      <vt:lpstr>SDGsロゴ</vt:lpstr>
      <vt:lpstr>見出印刷（２３×２９用）</vt:lpstr>
      <vt:lpstr>'4取組'!_ftnref1</vt:lpstr>
      <vt:lpstr>'4取組'!_ftnref2</vt:lpstr>
      <vt:lpstr>'4取組'!_ftnref3</vt:lpstr>
      <vt:lpstr>'4取組'!_ftnref4</vt:lpstr>
      <vt:lpstr>housin</vt:lpstr>
      <vt:lpstr>kinkyuu</vt:lpstr>
      <vt:lpstr>'10手順書'!Print_Area</vt:lpstr>
      <vt:lpstr>'11緊急事態'!Print_Area</vt:lpstr>
      <vt:lpstr>'11緊急事態手順書'!Print_Area</vt:lpstr>
      <vt:lpstr>'12文書一覧'!Print_Area</vt:lpstr>
      <vt:lpstr>'13内部監査CHKLST'!Print_Area</vt:lpstr>
      <vt:lpstr>'13内部監査手順書'!Print_Area</vt:lpstr>
      <vt:lpstr>'13問題点'!Print_Area</vt:lpstr>
      <vt:lpstr>'2課題とﾁｬﾝｽ'!Print_Area</vt:lpstr>
      <vt:lpstr>'4取組'!Print_Area</vt:lpstr>
      <vt:lpstr>'4取組 (建設)'!Print_Area</vt:lpstr>
      <vt:lpstr>'4負荷'!Print_Area</vt:lpstr>
      <vt:lpstr>'4負荷 (基準年)'!Print_Area</vt:lpstr>
      <vt:lpstr>'5法規'!Print_Area</vt:lpstr>
      <vt:lpstr>'6経営計画'!Print_Area</vt:lpstr>
      <vt:lpstr>'6部門目標'!Print_Area</vt:lpstr>
      <vt:lpstr>'8教育記録'!Print_Area</vt:lpstr>
      <vt:lpstr>'8教育計画'!Print_Area</vt:lpstr>
      <vt:lpstr>'9コミュニケーション'!Print_Area</vt:lpstr>
      <vt:lpstr>トップ!Print_Area</vt:lpstr>
      <vt:lpstr>ﾌﾛﾝ点検!Print_Area</vt:lpstr>
      <vt:lpstr>環境経営レポート!Print_Area</vt:lpstr>
      <vt:lpstr>構築メニュー!Print_Area</vt:lpstr>
      <vt:lpstr>負荷記録表!Print_Area</vt:lpstr>
      <vt:lpstr>'5法規'!Print_Titles</vt:lpstr>
      <vt:lpstr>'6経営計画'!Print_Titles</vt:lpstr>
      <vt:lpstr>sosiki</vt:lpstr>
      <vt:lpstr>方針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dc:creator>
  <cp:lastModifiedBy>YOSHIAKI UDA（宇田吉明）</cp:lastModifiedBy>
  <cp:lastPrinted>2024-05-12T05:17:08Z</cp:lastPrinted>
  <dcterms:created xsi:type="dcterms:W3CDTF">2007-08-17T02:18:17Z</dcterms:created>
  <dcterms:modified xsi:type="dcterms:W3CDTF">2026-01-20T05:05:29Z</dcterms:modified>
</cp:coreProperties>
</file>